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xim\Downloads\"/>
    </mc:Choice>
  </mc:AlternateContent>
  <xr:revisionPtr revIDLastSave="0" documentId="11_AE5747B9D24B4123422F3362A743877E7D60860B" xr6:coauthVersionLast="47" xr6:coauthVersionMax="47" xr10:uidLastSave="{00000000-0000-0000-0000-000000000000}"/>
  <workbookProtection lockStructure="1"/>
  <bookViews>
    <workbookView xWindow="-103" yWindow="-103" windowWidth="25920" windowHeight="16629" xr2:uid="{00000000-000D-0000-FFFF-FFFF00000000}"/>
  </bookViews>
  <sheets>
    <sheet name="Start" sheetId="1" r:id="rId1"/>
    <sheet name="Gäste" sheetId="2" r:id="rId2"/>
    <sheet name="Saisonpreise" sheetId="3" r:id="rId3"/>
    <sheet name="Extras" sheetId="4" r:id="rId4"/>
    <sheet name="Aufenthalte" sheetId="5" r:id="rId5"/>
    <sheet name="Buchungsextras" sheetId="6" r:id="rId6"/>
    <sheet name="Zahlungen" sheetId="7" r:id="rId7"/>
    <sheet name="Buchungsblatt" sheetId="8" r:id="rId8"/>
    <sheet name="Anleitung" sheetId="9" r:id="rId9"/>
    <sheet name="Tagespreise" sheetId="10" state="hidden" r:id="rId10"/>
    <sheet name="Listen" sheetId="11" state="hidden" r:id="rId11"/>
  </sheets>
  <definedNames>
    <definedName name="Anzahlungsbasis">Listen!$F$2:$F$3</definedName>
    <definedName name="BuchungenAuswahl">Aufenthalte!$A$9:$A$108</definedName>
    <definedName name="Buchungsstatus">Listen!$A$2:$A$5</definedName>
    <definedName name="_xlnm.Print_Area" localSheetId="8">Anleitung!$A$1:$N$86</definedName>
    <definedName name="_xlnm.Print_Area" localSheetId="4">Aufenthalte!$A$1:$Z$108</definedName>
    <definedName name="_xlnm.Print_Area" localSheetId="7">Buchungsblatt!$A$1:$N$58</definedName>
    <definedName name="_xlnm.Print_Area" localSheetId="5">Buchungsextras!$A$1:$K$208</definedName>
    <definedName name="_xlnm.Print_Area" localSheetId="3">Extras!$A$1:$G$28</definedName>
    <definedName name="_xlnm.Print_Area" localSheetId="1">Gäste!$A$1:$L$108</definedName>
    <definedName name="_xlnm.Print_Area" localSheetId="2">Saisonpreise!$A$1:$K$38</definedName>
    <definedName name="_xlnm.Print_Area" localSheetId="0">Start!$A$1:$N$54</definedName>
    <definedName name="_xlnm.Print_Area" localSheetId="6">Zahlungen!$A$1:$I$208</definedName>
    <definedName name="_xlnm.Print_Titles" localSheetId="4">Aufenthalte!$8:$8</definedName>
    <definedName name="_xlnm.Print_Titles" localSheetId="5">Buchungsextras!$8:$8</definedName>
    <definedName name="_xlnm.Print_Titles" localSheetId="3">Extras!$8:$8</definedName>
    <definedName name="_xlnm.Print_Titles" localSheetId="1">Gäste!$8:$8</definedName>
    <definedName name="_xlnm.Print_Titles" localSheetId="2">Saisonpreise!$8:$8</definedName>
    <definedName name="_xlnm.Print_Titles" localSheetId="6">Zahlungen!$8:$8</definedName>
    <definedName name="ExtraBerechnung">Listen!$B$2:$B$5</definedName>
    <definedName name="ExtrasAuswahl">Extras!$B$9:$B$28</definedName>
    <definedName name="GaesteAuswahl">Gäste!$B$9:$B$108</definedName>
    <definedName name="Saisonarten">Listen!$E$2:$E$3</definedName>
    <definedName name="Zahlungsarten">Listen!$C$2:$C$6</definedName>
    <definedName name="Zahlungswege">Listen!$D$2:$D$5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04" i="10" l="1"/>
  <c r="B1104" i="10" s="1"/>
  <c r="A1103" i="10"/>
  <c r="C1103" i="10" s="1"/>
  <c r="A1102" i="10"/>
  <c r="B1102" i="10" s="1"/>
  <c r="C1101" i="10"/>
  <c r="A1101" i="10"/>
  <c r="B1101" i="10" s="1"/>
  <c r="C1100" i="10"/>
  <c r="A1100" i="10"/>
  <c r="B1100" i="10" s="1"/>
  <c r="C1099" i="10"/>
  <c r="A1099" i="10"/>
  <c r="B1099" i="10" s="1"/>
  <c r="C1098" i="10"/>
  <c r="A1098" i="10"/>
  <c r="B1098" i="10" s="1"/>
  <c r="C1097" i="10"/>
  <c r="A1097" i="10"/>
  <c r="B1097" i="10" s="1"/>
  <c r="A1096" i="10"/>
  <c r="B1096" i="10" s="1"/>
  <c r="C1095" i="10"/>
  <c r="B1095" i="10"/>
  <c r="A1095" i="10"/>
  <c r="A1094" i="10"/>
  <c r="C1093" i="10"/>
  <c r="B1093" i="10"/>
  <c r="A1093" i="10"/>
  <c r="C1092" i="10"/>
  <c r="A1092" i="10"/>
  <c r="B1092" i="10" s="1"/>
  <c r="C1091" i="10"/>
  <c r="B1091" i="10"/>
  <c r="A1091" i="10"/>
  <c r="A1090" i="10"/>
  <c r="B1090" i="10" s="1"/>
  <c r="B1089" i="10"/>
  <c r="A1089" i="10"/>
  <c r="C1089" i="10" s="1"/>
  <c r="A1088" i="10"/>
  <c r="B1088" i="10" s="1"/>
  <c r="A1087" i="10"/>
  <c r="B1087" i="10" s="1"/>
  <c r="A1086" i="10"/>
  <c r="B1086" i="10" s="1"/>
  <c r="A1085" i="10"/>
  <c r="A1084" i="10"/>
  <c r="B1084" i="10" s="1"/>
  <c r="A1083" i="10"/>
  <c r="C1083" i="10" s="1"/>
  <c r="A1082" i="10"/>
  <c r="B1082" i="10" s="1"/>
  <c r="A1081" i="10"/>
  <c r="C1080" i="10"/>
  <c r="A1080" i="10"/>
  <c r="B1080" i="10" s="1"/>
  <c r="A1079" i="10"/>
  <c r="C1078" i="10"/>
  <c r="A1078" i="10"/>
  <c r="B1078" i="10" s="1"/>
  <c r="A1077" i="10"/>
  <c r="A1076" i="10"/>
  <c r="C1075" i="10"/>
  <c r="A1075" i="10"/>
  <c r="C1074" i="10"/>
  <c r="A1074" i="10"/>
  <c r="B1074" i="10" s="1"/>
  <c r="A1073" i="10"/>
  <c r="A1072" i="10"/>
  <c r="B1072" i="10" s="1"/>
  <c r="C1071" i="10"/>
  <c r="A1071" i="10"/>
  <c r="A1070" i="10"/>
  <c r="B1070" i="10" s="1"/>
  <c r="A1069" i="10"/>
  <c r="A1068" i="10"/>
  <c r="A1067" i="10"/>
  <c r="C1067" i="10" s="1"/>
  <c r="C1066" i="10"/>
  <c r="A1066" i="10"/>
  <c r="B1066" i="10" s="1"/>
  <c r="A1065" i="10"/>
  <c r="C1064" i="10"/>
  <c r="A1064" i="10"/>
  <c r="B1064" i="10" s="1"/>
  <c r="A1063" i="10"/>
  <c r="A1062" i="10"/>
  <c r="B1062" i="10" s="1"/>
  <c r="A1061" i="10"/>
  <c r="A1060" i="10"/>
  <c r="B1060" i="10" s="1"/>
  <c r="C1059" i="10"/>
  <c r="A1059" i="10"/>
  <c r="C1058" i="10"/>
  <c r="A1058" i="10"/>
  <c r="B1058" i="10" s="1"/>
  <c r="A1057" i="10"/>
  <c r="C1056" i="10"/>
  <c r="A1056" i="10"/>
  <c r="B1056" i="10" s="1"/>
  <c r="C1055" i="10"/>
  <c r="A1055" i="10"/>
  <c r="A1054" i="10"/>
  <c r="B1054" i="10" s="1"/>
  <c r="A1053" i="10"/>
  <c r="C1053" i="10" s="1"/>
  <c r="C1052" i="10"/>
  <c r="A1052" i="10"/>
  <c r="B1052" i="10" s="1"/>
  <c r="A1051" i="10"/>
  <c r="C1051" i="10" s="1"/>
  <c r="A1050" i="10"/>
  <c r="A1049" i="10"/>
  <c r="C1048" i="10"/>
  <c r="A1048" i="10"/>
  <c r="B1048" i="10" s="1"/>
  <c r="A1047" i="10"/>
  <c r="C1046" i="10"/>
  <c r="A1046" i="10"/>
  <c r="B1046" i="10" s="1"/>
  <c r="A1045" i="10"/>
  <c r="A1044" i="10"/>
  <c r="B1044" i="10" s="1"/>
  <c r="C1043" i="10"/>
  <c r="A1043" i="10"/>
  <c r="A1042" i="10"/>
  <c r="B1042" i="10" s="1"/>
  <c r="A1041" i="10"/>
  <c r="A1040" i="10"/>
  <c r="A1039" i="10"/>
  <c r="C1039" i="10" s="1"/>
  <c r="C1038" i="10"/>
  <c r="A1038" i="10"/>
  <c r="B1038" i="10" s="1"/>
  <c r="A1037" i="10"/>
  <c r="C1037" i="10" s="1"/>
  <c r="A1036" i="10"/>
  <c r="B1036" i="10" s="1"/>
  <c r="A1035" i="10"/>
  <c r="C1035" i="10" s="1"/>
  <c r="C1034" i="10"/>
  <c r="A1034" i="10"/>
  <c r="B1034" i="10" s="1"/>
  <c r="A1033" i="10"/>
  <c r="C1033" i="10" s="1"/>
  <c r="A1032" i="10"/>
  <c r="A1031" i="10"/>
  <c r="C1030" i="10"/>
  <c r="A1030" i="10"/>
  <c r="B1030" i="10" s="1"/>
  <c r="A1029" i="10"/>
  <c r="A1028" i="10"/>
  <c r="B1028" i="10" s="1"/>
  <c r="A1027" i="10"/>
  <c r="C1027" i="10" s="1"/>
  <c r="A1026" i="10"/>
  <c r="B1026" i="10" s="1"/>
  <c r="A1025" i="10"/>
  <c r="A1024" i="10"/>
  <c r="B1024" i="10" s="1"/>
  <c r="C1023" i="10"/>
  <c r="A1023" i="10"/>
  <c r="C1022" i="10"/>
  <c r="A1022" i="10"/>
  <c r="B1022" i="10" s="1"/>
  <c r="A1021" i="10"/>
  <c r="C1020" i="10"/>
  <c r="A1020" i="10"/>
  <c r="B1020" i="10" s="1"/>
  <c r="A1019" i="10"/>
  <c r="C1019" i="10" s="1"/>
  <c r="A1018" i="10"/>
  <c r="B1018" i="10" s="1"/>
  <c r="A1017" i="10"/>
  <c r="C1017" i="10" s="1"/>
  <c r="C1016" i="10"/>
  <c r="A1016" i="10"/>
  <c r="B1016" i="10" s="1"/>
  <c r="A1015" i="10"/>
  <c r="C1014" i="10"/>
  <c r="A1014" i="10"/>
  <c r="B1014" i="10" s="1"/>
  <c r="A1013" i="10"/>
  <c r="A1012" i="10"/>
  <c r="C1011" i="10"/>
  <c r="A1011" i="10"/>
  <c r="A1010" i="10"/>
  <c r="B1010" i="10" s="1"/>
  <c r="A1009" i="10"/>
  <c r="A1008" i="10"/>
  <c r="B1008" i="10" s="1"/>
  <c r="C1007" i="10"/>
  <c r="A1007" i="10"/>
  <c r="A1006" i="10"/>
  <c r="B1006" i="10" s="1"/>
  <c r="A1005" i="10"/>
  <c r="A1004" i="10"/>
  <c r="A1003" i="10"/>
  <c r="C1003" i="10" s="1"/>
  <c r="C1002" i="10"/>
  <c r="A1002" i="10"/>
  <c r="B1002" i="10" s="1"/>
  <c r="A1001" i="10"/>
  <c r="C1001" i="10" s="1"/>
  <c r="A1000" i="10"/>
  <c r="B1000" i="10" s="1"/>
  <c r="A999" i="10"/>
  <c r="C998" i="10"/>
  <c r="A998" i="10"/>
  <c r="B998" i="10" s="1"/>
  <c r="A997" i="10"/>
  <c r="A996" i="10"/>
  <c r="A995" i="10"/>
  <c r="A994" i="10"/>
  <c r="A993" i="10"/>
  <c r="C993" i="10" s="1"/>
  <c r="C992" i="10"/>
  <c r="A992" i="10"/>
  <c r="B992" i="10" s="1"/>
  <c r="A991" i="10"/>
  <c r="C990" i="10"/>
  <c r="A990" i="10"/>
  <c r="B990" i="10" s="1"/>
  <c r="A989" i="10"/>
  <c r="A988" i="10"/>
  <c r="B988" i="10" s="1"/>
  <c r="C987" i="10"/>
  <c r="A987" i="10"/>
  <c r="A986" i="10"/>
  <c r="A985" i="10"/>
  <c r="C984" i="10"/>
  <c r="A984" i="10"/>
  <c r="B984" i="10" s="1"/>
  <c r="A983" i="10"/>
  <c r="C982" i="10"/>
  <c r="A982" i="10"/>
  <c r="B982" i="10" s="1"/>
  <c r="A981" i="10"/>
  <c r="C981" i="10" s="1"/>
  <c r="A980" i="10"/>
  <c r="B980" i="10" s="1"/>
  <c r="A979" i="10"/>
  <c r="C979" i="10" s="1"/>
  <c r="A978" i="10"/>
  <c r="A977" i="10"/>
  <c r="C977" i="10" s="1"/>
  <c r="C976" i="10"/>
  <c r="A976" i="10"/>
  <c r="B976" i="10" s="1"/>
  <c r="A975" i="10"/>
  <c r="A974" i="10"/>
  <c r="C973" i="10"/>
  <c r="A973" i="10"/>
  <c r="A972" i="10"/>
  <c r="B972" i="10" s="1"/>
  <c r="A971" i="10"/>
  <c r="C970" i="10"/>
  <c r="A970" i="10"/>
  <c r="B970" i="10" s="1"/>
  <c r="A969" i="10"/>
  <c r="C968" i="10"/>
  <c r="A968" i="10"/>
  <c r="B968" i="10" s="1"/>
  <c r="A967" i="10"/>
  <c r="C966" i="10"/>
  <c r="A966" i="10"/>
  <c r="B966" i="10" s="1"/>
  <c r="A965" i="10"/>
  <c r="A964" i="10"/>
  <c r="C963" i="10"/>
  <c r="A963" i="10"/>
  <c r="A962" i="10"/>
  <c r="C962" i="10" s="1"/>
  <c r="A961" i="10"/>
  <c r="C960" i="10"/>
  <c r="A960" i="10"/>
  <c r="A959" i="10"/>
  <c r="C958" i="10"/>
  <c r="A958" i="10"/>
  <c r="B958" i="10" s="1"/>
  <c r="A957" i="10"/>
  <c r="C957" i="10" s="1"/>
  <c r="A956" i="10"/>
  <c r="A955" i="10"/>
  <c r="C954" i="10"/>
  <c r="A954" i="10"/>
  <c r="B954" i="10" s="1"/>
  <c r="C953" i="10"/>
  <c r="A953" i="10"/>
  <c r="C952" i="10"/>
  <c r="A952" i="10"/>
  <c r="B952" i="10" s="1"/>
  <c r="A951" i="10"/>
  <c r="C951" i="10" s="1"/>
  <c r="C950" i="10"/>
  <c r="A950" i="10"/>
  <c r="B950" i="10" s="1"/>
  <c r="B949" i="10"/>
  <c r="A949" i="10"/>
  <c r="C949" i="10" s="1"/>
  <c r="C948" i="10"/>
  <c r="A948" i="10"/>
  <c r="B948" i="10" s="1"/>
  <c r="A947" i="10"/>
  <c r="A946" i="10"/>
  <c r="C945" i="10"/>
  <c r="A945" i="10"/>
  <c r="A944" i="10"/>
  <c r="A943" i="10"/>
  <c r="C942" i="10"/>
  <c r="A942" i="10"/>
  <c r="A941" i="10"/>
  <c r="C940" i="10"/>
  <c r="A940" i="10"/>
  <c r="A939" i="10"/>
  <c r="C938" i="10"/>
  <c r="A938" i="10"/>
  <c r="B938" i="10" s="1"/>
  <c r="A937" i="10"/>
  <c r="A936" i="10"/>
  <c r="C935" i="10"/>
  <c r="B935" i="10"/>
  <c r="A935" i="10"/>
  <c r="A934" i="10"/>
  <c r="A933" i="10"/>
  <c r="C933" i="10" s="1"/>
  <c r="A932" i="10"/>
  <c r="C932" i="10" s="1"/>
  <c r="A931" i="10"/>
  <c r="A930" i="10"/>
  <c r="C930" i="10" s="1"/>
  <c r="A929" i="10"/>
  <c r="B929" i="10" s="1"/>
  <c r="A928" i="10"/>
  <c r="A927" i="10"/>
  <c r="A926" i="10"/>
  <c r="A925" i="10"/>
  <c r="A924" i="10"/>
  <c r="C924" i="10" s="1"/>
  <c r="A923" i="10"/>
  <c r="A922" i="10"/>
  <c r="A921" i="10"/>
  <c r="B921" i="10" s="1"/>
  <c r="A920" i="10"/>
  <c r="A919" i="10"/>
  <c r="A918" i="10"/>
  <c r="B917" i="10"/>
  <c r="A917" i="10"/>
  <c r="C916" i="10"/>
  <c r="A916" i="10"/>
  <c r="A915" i="10"/>
  <c r="A914" i="10"/>
  <c r="C914" i="10" s="1"/>
  <c r="A913" i="10"/>
  <c r="A912" i="10"/>
  <c r="B911" i="10"/>
  <c r="A911" i="10"/>
  <c r="C911" i="10" s="1"/>
  <c r="A910" i="10"/>
  <c r="C910" i="10" s="1"/>
  <c r="A909" i="10"/>
  <c r="B909" i="10" s="1"/>
  <c r="A908" i="10"/>
  <c r="A907" i="10"/>
  <c r="C906" i="10"/>
  <c r="A906" i="10"/>
  <c r="B905" i="10"/>
  <c r="A905" i="10"/>
  <c r="C905" i="10" s="1"/>
  <c r="C904" i="10"/>
  <c r="A904" i="10"/>
  <c r="C903" i="10"/>
  <c r="B903" i="10"/>
  <c r="A903" i="10"/>
  <c r="A902" i="10"/>
  <c r="C901" i="10"/>
  <c r="A901" i="10"/>
  <c r="A900" i="10"/>
  <c r="A899" i="10"/>
  <c r="C898" i="10"/>
  <c r="A898" i="10"/>
  <c r="B897" i="10"/>
  <c r="A897" i="10"/>
  <c r="A896" i="10"/>
  <c r="B895" i="10"/>
  <c r="A895" i="10"/>
  <c r="C895" i="10" s="1"/>
  <c r="C894" i="10"/>
  <c r="A894" i="10"/>
  <c r="A893" i="10"/>
  <c r="B893" i="10" s="1"/>
  <c r="C892" i="10"/>
  <c r="A892" i="10"/>
  <c r="B892" i="10" s="1"/>
  <c r="A891" i="10"/>
  <c r="B891" i="10" s="1"/>
  <c r="A890" i="10"/>
  <c r="A889" i="10"/>
  <c r="A888" i="10"/>
  <c r="A887" i="10"/>
  <c r="A886" i="10"/>
  <c r="B886" i="10" s="1"/>
  <c r="A885" i="10"/>
  <c r="A884" i="10"/>
  <c r="A883" i="10"/>
  <c r="A882" i="10"/>
  <c r="A881" i="10"/>
  <c r="B880" i="10"/>
  <c r="A880" i="10"/>
  <c r="A879" i="10"/>
  <c r="B878" i="10"/>
  <c r="A878" i="10"/>
  <c r="A877" i="10"/>
  <c r="A876" i="10"/>
  <c r="A875" i="10"/>
  <c r="A874" i="10"/>
  <c r="C874" i="10" s="1"/>
  <c r="A873" i="10"/>
  <c r="A872" i="10"/>
  <c r="B872" i="10" s="1"/>
  <c r="A871" i="10"/>
  <c r="A870" i="10"/>
  <c r="B870" i="10" s="1"/>
  <c r="A869" i="10"/>
  <c r="B868" i="10"/>
  <c r="A868" i="10"/>
  <c r="A867" i="10"/>
  <c r="B866" i="10"/>
  <c r="A866" i="10"/>
  <c r="C866" i="10" s="1"/>
  <c r="A865" i="10"/>
  <c r="B864" i="10"/>
  <c r="A864" i="10"/>
  <c r="C864" i="10" s="1"/>
  <c r="A863" i="10"/>
  <c r="A862" i="10"/>
  <c r="B862" i="10" s="1"/>
  <c r="A861" i="10"/>
  <c r="A860" i="10"/>
  <c r="C860" i="10" s="1"/>
  <c r="A859" i="10"/>
  <c r="B858" i="10"/>
  <c r="A858" i="10"/>
  <c r="A857" i="10"/>
  <c r="A856" i="10"/>
  <c r="C856" i="10" s="1"/>
  <c r="A855" i="10"/>
  <c r="A854" i="10"/>
  <c r="A853" i="10"/>
  <c r="A852" i="10"/>
  <c r="A851" i="10"/>
  <c r="A850" i="10"/>
  <c r="B850" i="10" s="1"/>
  <c r="A849" i="10"/>
  <c r="C848" i="10"/>
  <c r="B848" i="10"/>
  <c r="A848" i="10"/>
  <c r="A847" i="10"/>
  <c r="A846" i="10"/>
  <c r="C846" i="10" s="1"/>
  <c r="B845" i="10"/>
  <c r="A845" i="10"/>
  <c r="C844" i="10"/>
  <c r="A844" i="10"/>
  <c r="B844" i="10" s="1"/>
  <c r="A843" i="10"/>
  <c r="B843" i="10" s="1"/>
  <c r="A842" i="10"/>
  <c r="A841" i="10"/>
  <c r="B841" i="10" s="1"/>
  <c r="B840" i="10"/>
  <c r="A840" i="10"/>
  <c r="A839" i="10"/>
  <c r="A838" i="10"/>
  <c r="B838" i="10" s="1"/>
  <c r="B837" i="10"/>
  <c r="A837" i="10"/>
  <c r="A836" i="10"/>
  <c r="B836" i="10" s="1"/>
  <c r="A835" i="10"/>
  <c r="A834" i="10"/>
  <c r="C834" i="10" s="1"/>
  <c r="A833" i="10"/>
  <c r="A832" i="10"/>
  <c r="A831" i="10"/>
  <c r="B831" i="10" s="1"/>
  <c r="A830" i="10"/>
  <c r="C830" i="10" s="1"/>
  <c r="B829" i="10"/>
  <c r="A829" i="10"/>
  <c r="C828" i="10"/>
  <c r="B828" i="10"/>
  <c r="A828" i="10"/>
  <c r="A827" i="10"/>
  <c r="A826" i="10"/>
  <c r="A825" i="10"/>
  <c r="B825" i="10" s="1"/>
  <c r="A824" i="10"/>
  <c r="B824" i="10" s="1"/>
  <c r="B823" i="10"/>
  <c r="A823" i="10"/>
  <c r="A822" i="10"/>
  <c r="B822" i="10" s="1"/>
  <c r="A821" i="10"/>
  <c r="C820" i="10"/>
  <c r="A820" i="10"/>
  <c r="A819" i="10"/>
  <c r="B818" i="10"/>
  <c r="A818" i="10"/>
  <c r="A817" i="10"/>
  <c r="A816" i="10"/>
  <c r="A815" i="10"/>
  <c r="B815" i="10" s="1"/>
  <c r="A814" i="10"/>
  <c r="B814" i="10" s="1"/>
  <c r="A813" i="10"/>
  <c r="A812" i="10"/>
  <c r="A811" i="10"/>
  <c r="A810" i="10"/>
  <c r="B810" i="10" s="1"/>
  <c r="A809" i="10"/>
  <c r="A808" i="10"/>
  <c r="A807" i="10"/>
  <c r="C807" i="10" s="1"/>
  <c r="A806" i="10"/>
  <c r="C806" i="10" s="1"/>
  <c r="A805" i="10"/>
  <c r="C804" i="10"/>
  <c r="B804" i="10"/>
  <c r="A804" i="10"/>
  <c r="A803" i="10"/>
  <c r="A802" i="10"/>
  <c r="A801" i="10"/>
  <c r="A800" i="10"/>
  <c r="A799" i="10"/>
  <c r="A798" i="10"/>
  <c r="A797" i="10"/>
  <c r="A796" i="10"/>
  <c r="A795" i="10"/>
  <c r="B794" i="10"/>
  <c r="A794" i="10"/>
  <c r="C794" i="10" s="1"/>
  <c r="A793" i="10"/>
  <c r="A792" i="10"/>
  <c r="A791" i="10"/>
  <c r="A790" i="10"/>
  <c r="B790" i="10" s="1"/>
  <c r="A789" i="10"/>
  <c r="C788" i="10"/>
  <c r="A788" i="10"/>
  <c r="B788" i="10" s="1"/>
  <c r="A787" i="10"/>
  <c r="A786" i="10"/>
  <c r="C786" i="10" s="1"/>
  <c r="A785" i="10"/>
  <c r="A784" i="10"/>
  <c r="C784" i="10" s="1"/>
  <c r="A783" i="10"/>
  <c r="A782" i="10"/>
  <c r="A781" i="10"/>
  <c r="A780" i="10"/>
  <c r="B780" i="10" s="1"/>
  <c r="A779" i="10"/>
  <c r="C778" i="10"/>
  <c r="A778" i="10"/>
  <c r="A777" i="10"/>
  <c r="A776" i="10"/>
  <c r="C776" i="10" s="1"/>
  <c r="A775" i="10"/>
  <c r="C774" i="10"/>
  <c r="A774" i="10"/>
  <c r="A773" i="10"/>
  <c r="A772" i="10"/>
  <c r="C772" i="10" s="1"/>
  <c r="A771" i="10"/>
  <c r="A770" i="10"/>
  <c r="A769" i="10"/>
  <c r="B768" i="10"/>
  <c r="A768" i="10"/>
  <c r="A767" i="10"/>
  <c r="A766" i="10"/>
  <c r="B766" i="10" s="1"/>
  <c r="A765" i="10"/>
  <c r="A764" i="10"/>
  <c r="C764" i="10" s="1"/>
  <c r="A763" i="10"/>
  <c r="A762" i="10"/>
  <c r="A761" i="10"/>
  <c r="C760" i="10"/>
  <c r="A760" i="10"/>
  <c r="A759" i="10"/>
  <c r="B758" i="10"/>
  <c r="A758" i="10"/>
  <c r="A757" i="10"/>
  <c r="C756" i="10"/>
  <c r="A756" i="10"/>
  <c r="B756" i="10" s="1"/>
  <c r="A755" i="10"/>
  <c r="A754" i="10"/>
  <c r="A753" i="10"/>
  <c r="A752" i="10"/>
  <c r="B752" i="10" s="1"/>
  <c r="A751" i="10"/>
  <c r="A750" i="10"/>
  <c r="A749" i="10"/>
  <c r="C748" i="10"/>
  <c r="B748" i="10"/>
  <c r="A748" i="10"/>
  <c r="A747" i="10"/>
  <c r="C746" i="10"/>
  <c r="A746" i="10"/>
  <c r="B746" i="10" s="1"/>
  <c r="A745" i="10"/>
  <c r="A744" i="10"/>
  <c r="A743" i="10"/>
  <c r="A742" i="10"/>
  <c r="A741" i="10"/>
  <c r="A740" i="10"/>
  <c r="B740" i="10" s="1"/>
  <c r="A739" i="10"/>
  <c r="A738" i="10"/>
  <c r="A737" i="10"/>
  <c r="B736" i="10"/>
  <c r="A736" i="10"/>
  <c r="A735" i="10"/>
  <c r="A734" i="10"/>
  <c r="B734" i="10" s="1"/>
  <c r="A733" i="10"/>
  <c r="A732" i="10"/>
  <c r="A731" i="10"/>
  <c r="A730" i="10"/>
  <c r="B730" i="10" s="1"/>
  <c r="A729" i="10"/>
  <c r="A728" i="10"/>
  <c r="C728" i="10" s="1"/>
  <c r="A727" i="10"/>
  <c r="A726" i="10"/>
  <c r="A725" i="10"/>
  <c r="A724" i="10"/>
  <c r="C724" i="10" s="1"/>
  <c r="A723" i="10"/>
  <c r="A722" i="10"/>
  <c r="A721" i="10"/>
  <c r="A720" i="10"/>
  <c r="B719" i="10"/>
  <c r="A719" i="10"/>
  <c r="C719" i="10" s="1"/>
  <c r="A718" i="10"/>
  <c r="B717" i="10"/>
  <c r="A717" i="10"/>
  <c r="A716" i="10"/>
  <c r="A715" i="10"/>
  <c r="C715" i="10" s="1"/>
  <c r="A714" i="10"/>
  <c r="A713" i="10"/>
  <c r="A712" i="10"/>
  <c r="A711" i="10"/>
  <c r="A710" i="10"/>
  <c r="A709" i="10"/>
  <c r="A708" i="10"/>
  <c r="C707" i="10"/>
  <c r="A707" i="10"/>
  <c r="A706" i="10"/>
  <c r="A705" i="10"/>
  <c r="A704" i="10"/>
  <c r="A703" i="10"/>
  <c r="A702" i="10"/>
  <c r="A701" i="10"/>
  <c r="A700" i="10"/>
  <c r="C699" i="10"/>
  <c r="A699" i="10"/>
  <c r="A698" i="10"/>
  <c r="A697" i="10"/>
  <c r="A696" i="10"/>
  <c r="A695" i="10"/>
  <c r="C695" i="10" s="1"/>
  <c r="A694" i="10"/>
  <c r="A693" i="10"/>
  <c r="A692" i="10"/>
  <c r="A691" i="10"/>
  <c r="A690" i="10"/>
  <c r="B689" i="10"/>
  <c r="A689" i="10"/>
  <c r="A688" i="10"/>
  <c r="A687" i="10"/>
  <c r="B687" i="10" s="1"/>
  <c r="A686" i="10"/>
  <c r="C685" i="10"/>
  <c r="A685" i="10"/>
  <c r="A684" i="10"/>
  <c r="A683" i="10"/>
  <c r="A682" i="10"/>
  <c r="A681" i="10"/>
  <c r="B681" i="10" s="1"/>
  <c r="A680" i="10"/>
  <c r="C679" i="10"/>
  <c r="A679" i="10"/>
  <c r="B679" i="10" s="1"/>
  <c r="A678" i="10"/>
  <c r="A677" i="10"/>
  <c r="C677" i="10" s="1"/>
  <c r="A676" i="10"/>
  <c r="A675" i="10"/>
  <c r="A674" i="10"/>
  <c r="A673" i="10"/>
  <c r="A672" i="10"/>
  <c r="A671" i="10"/>
  <c r="A670" i="10"/>
  <c r="A669" i="10"/>
  <c r="A668" i="10"/>
  <c r="C667" i="10"/>
  <c r="A667" i="10"/>
  <c r="B666" i="10"/>
  <c r="A666" i="10"/>
  <c r="C666" i="10" s="1"/>
  <c r="C665" i="10"/>
  <c r="A665" i="10"/>
  <c r="B665" i="10" s="1"/>
  <c r="A664" i="10"/>
  <c r="C664" i="10" s="1"/>
  <c r="A663" i="10"/>
  <c r="A662" i="10"/>
  <c r="C662" i="10" s="1"/>
  <c r="B661" i="10"/>
  <c r="A661" i="10"/>
  <c r="C661" i="10" s="1"/>
  <c r="B660" i="10"/>
  <c r="A660" i="10"/>
  <c r="C660" i="10" s="1"/>
  <c r="A659" i="10"/>
  <c r="B658" i="10"/>
  <c r="A658" i="10"/>
  <c r="C658" i="10" s="1"/>
  <c r="B657" i="10"/>
  <c r="A657" i="10"/>
  <c r="C657" i="10" s="1"/>
  <c r="B656" i="10"/>
  <c r="A656" i="10"/>
  <c r="A655" i="10"/>
  <c r="A654" i="10"/>
  <c r="C654" i="10" s="1"/>
  <c r="A653" i="10"/>
  <c r="A652" i="10"/>
  <c r="C651" i="10"/>
  <c r="B651" i="10"/>
  <c r="A651" i="10"/>
  <c r="B650" i="10"/>
  <c r="A650" i="10"/>
  <c r="B649" i="10"/>
  <c r="A649" i="10"/>
  <c r="C649" i="10" s="1"/>
  <c r="A648" i="10"/>
  <c r="A647" i="10"/>
  <c r="B646" i="10"/>
  <c r="A646" i="10"/>
  <c r="C646" i="10" s="1"/>
  <c r="C645" i="10"/>
  <c r="B645" i="10"/>
  <c r="A645" i="10"/>
  <c r="A644" i="10"/>
  <c r="A643" i="10"/>
  <c r="B642" i="10"/>
  <c r="A642" i="10"/>
  <c r="A641" i="10"/>
  <c r="A640" i="10"/>
  <c r="A639" i="10"/>
  <c r="A638" i="10"/>
  <c r="C638" i="10" s="1"/>
  <c r="A637" i="10"/>
  <c r="A636" i="10"/>
  <c r="C636" i="10" s="1"/>
  <c r="B635" i="10"/>
  <c r="A635" i="10"/>
  <c r="C635" i="10" s="1"/>
  <c r="A634" i="10"/>
  <c r="C634" i="10" s="1"/>
  <c r="B633" i="10"/>
  <c r="A633" i="10"/>
  <c r="A632" i="10"/>
  <c r="A631" i="10"/>
  <c r="B630" i="10"/>
  <c r="A630" i="10"/>
  <c r="C630" i="10" s="1"/>
  <c r="A629" i="10"/>
  <c r="C629" i="10" s="1"/>
  <c r="A628" i="10"/>
  <c r="B628" i="10" s="1"/>
  <c r="A627" i="10"/>
  <c r="A626" i="10"/>
  <c r="B625" i="10"/>
  <c r="A625" i="10"/>
  <c r="A624" i="10"/>
  <c r="B624" i="10" s="1"/>
  <c r="A623" i="10"/>
  <c r="B623" i="10" s="1"/>
  <c r="A622" i="10"/>
  <c r="A621" i="10"/>
  <c r="B620" i="10"/>
  <c r="A620" i="10"/>
  <c r="C620" i="10" s="1"/>
  <c r="B619" i="10"/>
  <c r="A619" i="10"/>
  <c r="C619" i="10" s="1"/>
  <c r="B618" i="10"/>
  <c r="A618" i="10"/>
  <c r="B617" i="10"/>
  <c r="A617" i="10"/>
  <c r="C617" i="10" s="1"/>
  <c r="A616" i="10"/>
  <c r="A615" i="10"/>
  <c r="B614" i="10"/>
  <c r="A614" i="10"/>
  <c r="C614" i="10" s="1"/>
  <c r="A613" i="10"/>
  <c r="B613" i="10" s="1"/>
  <c r="B612" i="10"/>
  <c r="A612" i="10"/>
  <c r="A611" i="10"/>
  <c r="C611" i="10" s="1"/>
  <c r="A610" i="10"/>
  <c r="A609" i="10"/>
  <c r="A608" i="10"/>
  <c r="B608" i="10" s="1"/>
  <c r="A607" i="10"/>
  <c r="A606" i="10"/>
  <c r="A605" i="10"/>
  <c r="C605" i="10" s="1"/>
  <c r="A604" i="10"/>
  <c r="B603" i="10"/>
  <c r="A603" i="10"/>
  <c r="C603" i="10" s="1"/>
  <c r="B602" i="10"/>
  <c r="A602" i="10"/>
  <c r="C602" i="10" s="1"/>
  <c r="A601" i="10"/>
  <c r="A600" i="10"/>
  <c r="A599" i="10"/>
  <c r="A598" i="10"/>
  <c r="C598" i="10" s="1"/>
  <c r="C597" i="10"/>
  <c r="A597" i="10"/>
  <c r="B597" i="10" s="1"/>
  <c r="A596" i="10"/>
  <c r="B596" i="10" s="1"/>
  <c r="B595" i="10"/>
  <c r="A595" i="10"/>
  <c r="C595" i="10" s="1"/>
  <c r="A594" i="10"/>
  <c r="C594" i="10" s="1"/>
  <c r="B593" i="10"/>
  <c r="A593" i="10"/>
  <c r="C593" i="10" s="1"/>
  <c r="C592" i="10"/>
  <c r="B592" i="10"/>
  <c r="A592" i="10"/>
  <c r="B591" i="10"/>
  <c r="A591" i="10"/>
  <c r="C591" i="10" s="1"/>
  <c r="C590" i="10"/>
  <c r="A590" i="10"/>
  <c r="B590" i="10" s="1"/>
  <c r="C589" i="10"/>
  <c r="B589" i="10"/>
  <c r="A589" i="10"/>
  <c r="C588" i="10"/>
  <c r="A588" i="10"/>
  <c r="B588" i="10" s="1"/>
  <c r="B587" i="10"/>
  <c r="A587" i="10"/>
  <c r="C587" i="10" s="1"/>
  <c r="A586" i="10"/>
  <c r="C585" i="10"/>
  <c r="B585" i="10"/>
  <c r="A585" i="10"/>
  <c r="C584" i="10"/>
  <c r="B584" i="10"/>
  <c r="A584" i="10"/>
  <c r="A583" i="10"/>
  <c r="C582" i="10"/>
  <c r="A582" i="10"/>
  <c r="B582" i="10" s="1"/>
  <c r="B581" i="10"/>
  <c r="A581" i="10"/>
  <c r="C581" i="10" s="1"/>
  <c r="A580" i="10"/>
  <c r="A579" i="10"/>
  <c r="A578" i="10"/>
  <c r="B578" i="10" s="1"/>
  <c r="B577" i="10"/>
  <c r="A577" i="10"/>
  <c r="B576" i="10"/>
  <c r="A576" i="10"/>
  <c r="C576" i="10" s="1"/>
  <c r="A575" i="10"/>
  <c r="B574" i="10"/>
  <c r="A574" i="10"/>
  <c r="C574" i="10" s="1"/>
  <c r="A573" i="10"/>
  <c r="A572" i="10"/>
  <c r="A571" i="10"/>
  <c r="A570" i="10"/>
  <c r="C570" i="10" s="1"/>
  <c r="B569" i="10"/>
  <c r="A569" i="10"/>
  <c r="C569" i="10" s="1"/>
  <c r="A568" i="10"/>
  <c r="A567" i="10"/>
  <c r="A566" i="10"/>
  <c r="B565" i="10"/>
  <c r="A565" i="10"/>
  <c r="C565" i="10" s="1"/>
  <c r="C564" i="10"/>
  <c r="A564" i="10"/>
  <c r="A563" i="10"/>
  <c r="B562" i="10"/>
  <c r="A562" i="10"/>
  <c r="C562" i="10" s="1"/>
  <c r="C561" i="10"/>
  <c r="A561" i="10"/>
  <c r="B561" i="10" s="1"/>
  <c r="A560" i="10"/>
  <c r="A559" i="10"/>
  <c r="A558" i="10"/>
  <c r="C558" i="10" s="1"/>
  <c r="A557" i="10"/>
  <c r="B557" i="10" s="1"/>
  <c r="B556" i="10"/>
  <c r="A556" i="10"/>
  <c r="C556" i="10" s="1"/>
  <c r="A555" i="10"/>
  <c r="A554" i="10"/>
  <c r="B553" i="10"/>
  <c r="A553" i="10"/>
  <c r="A552" i="10"/>
  <c r="C552" i="10" s="1"/>
  <c r="A551" i="10"/>
  <c r="B551" i="10" s="1"/>
  <c r="C550" i="10"/>
  <c r="A550" i="10"/>
  <c r="B550" i="10" s="1"/>
  <c r="A549" i="10"/>
  <c r="C549" i="10" s="1"/>
  <c r="B548" i="10"/>
  <c r="A548" i="10"/>
  <c r="C548" i="10" s="1"/>
  <c r="C547" i="10"/>
  <c r="B547" i="10"/>
  <c r="A547" i="10"/>
  <c r="B546" i="10"/>
  <c r="A546" i="10"/>
  <c r="C546" i="10" s="1"/>
  <c r="A545" i="10"/>
  <c r="B544" i="10"/>
  <c r="A544" i="10"/>
  <c r="C544" i="10" s="1"/>
  <c r="A543" i="10"/>
  <c r="A542" i="10"/>
  <c r="B542" i="10" s="1"/>
  <c r="B541" i="10"/>
  <c r="A541" i="10"/>
  <c r="C541" i="10" s="1"/>
  <c r="C540" i="10"/>
  <c r="B540" i="10"/>
  <c r="A540" i="10"/>
  <c r="A539" i="10"/>
  <c r="C538" i="10"/>
  <c r="A538" i="10"/>
  <c r="B538" i="10" s="1"/>
  <c r="A537" i="10"/>
  <c r="B536" i="10"/>
  <c r="A536" i="10"/>
  <c r="C535" i="10"/>
  <c r="A535" i="10"/>
  <c r="B534" i="10"/>
  <c r="A534" i="10"/>
  <c r="A533" i="10"/>
  <c r="C533" i="10" s="1"/>
  <c r="C532" i="10"/>
  <c r="A532" i="10"/>
  <c r="A531" i="10"/>
  <c r="B531" i="10" s="1"/>
  <c r="C530" i="10"/>
  <c r="B530" i="10"/>
  <c r="A530" i="10"/>
  <c r="B529" i="10"/>
  <c r="A529" i="10"/>
  <c r="B528" i="10"/>
  <c r="A528" i="10"/>
  <c r="C528" i="10" s="1"/>
  <c r="A527" i="10"/>
  <c r="A526" i="10"/>
  <c r="A525" i="10"/>
  <c r="C525" i="10" s="1"/>
  <c r="C524" i="10"/>
  <c r="A524" i="10"/>
  <c r="A523" i="10"/>
  <c r="C522" i="10"/>
  <c r="A522" i="10"/>
  <c r="B522" i="10" s="1"/>
  <c r="A521" i="10"/>
  <c r="B521" i="10" s="1"/>
  <c r="C520" i="10"/>
  <c r="A520" i="10"/>
  <c r="B520" i="10" s="1"/>
  <c r="B519" i="10"/>
  <c r="A519" i="10"/>
  <c r="C519" i="10" s="1"/>
  <c r="C518" i="10"/>
  <c r="A518" i="10"/>
  <c r="B518" i="10" s="1"/>
  <c r="A517" i="10"/>
  <c r="C516" i="10"/>
  <c r="A516" i="10"/>
  <c r="B516" i="10" s="1"/>
  <c r="A515" i="10"/>
  <c r="C514" i="10"/>
  <c r="A514" i="10"/>
  <c r="B514" i="10" s="1"/>
  <c r="C513" i="10"/>
  <c r="A513" i="10"/>
  <c r="C512" i="10"/>
  <c r="A512" i="10"/>
  <c r="B512" i="10" s="1"/>
  <c r="A511" i="10"/>
  <c r="A510" i="10"/>
  <c r="C509" i="10"/>
  <c r="A509" i="10"/>
  <c r="B509" i="10" s="1"/>
  <c r="A508" i="10"/>
  <c r="C508" i="10" s="1"/>
  <c r="A507" i="10"/>
  <c r="A506" i="10"/>
  <c r="B506" i="10" s="1"/>
  <c r="A505" i="10"/>
  <c r="B505" i="10" s="1"/>
  <c r="A504" i="10"/>
  <c r="C503" i="10"/>
  <c r="B503" i="10"/>
  <c r="A503" i="10"/>
  <c r="C502" i="10"/>
  <c r="A502" i="10"/>
  <c r="B502" i="10" s="1"/>
  <c r="A501" i="10"/>
  <c r="C501" i="10" s="1"/>
  <c r="C500" i="10"/>
  <c r="A500" i="10"/>
  <c r="B500" i="10" s="1"/>
  <c r="A499" i="10"/>
  <c r="C498" i="10"/>
  <c r="A498" i="10"/>
  <c r="B498" i="10" s="1"/>
  <c r="C497" i="10"/>
  <c r="A497" i="10"/>
  <c r="C496" i="10"/>
  <c r="A496" i="10"/>
  <c r="B496" i="10" s="1"/>
  <c r="A495" i="10"/>
  <c r="A494" i="10"/>
  <c r="C494" i="10" s="1"/>
  <c r="A493" i="10"/>
  <c r="C493" i="10" s="1"/>
  <c r="A492" i="10"/>
  <c r="A491" i="10"/>
  <c r="C490" i="10"/>
  <c r="A490" i="10"/>
  <c r="B490" i="10" s="1"/>
  <c r="B489" i="10"/>
  <c r="A489" i="10"/>
  <c r="C489" i="10" s="1"/>
  <c r="C488" i="10"/>
  <c r="A488" i="10"/>
  <c r="B488" i="10" s="1"/>
  <c r="C487" i="10"/>
  <c r="B487" i="10"/>
  <c r="A487" i="10"/>
  <c r="A486" i="10"/>
  <c r="B486" i="10" s="1"/>
  <c r="A485" i="10"/>
  <c r="C484" i="10"/>
  <c r="A484" i="10"/>
  <c r="B484" i="10" s="1"/>
  <c r="A483" i="10"/>
  <c r="C482" i="10"/>
  <c r="A482" i="10"/>
  <c r="B482" i="10" s="1"/>
  <c r="A481" i="10"/>
  <c r="C481" i="10" s="1"/>
  <c r="A480" i="10"/>
  <c r="A479" i="10"/>
  <c r="A478" i="10"/>
  <c r="C477" i="10"/>
  <c r="A477" i="10"/>
  <c r="A476" i="10"/>
  <c r="A475" i="10"/>
  <c r="A474" i="10"/>
  <c r="B474" i="10" s="1"/>
  <c r="B473" i="10"/>
  <c r="A473" i="10"/>
  <c r="C473" i="10" s="1"/>
  <c r="A472" i="10"/>
  <c r="B472" i="10" s="1"/>
  <c r="B471" i="10"/>
  <c r="A471" i="10"/>
  <c r="C470" i="10"/>
  <c r="A470" i="10"/>
  <c r="B470" i="10" s="1"/>
  <c r="C469" i="10"/>
  <c r="B469" i="10"/>
  <c r="A469" i="10"/>
  <c r="A468" i="10"/>
  <c r="A467" i="10"/>
  <c r="A466" i="10"/>
  <c r="B466" i="10" s="1"/>
  <c r="A465" i="10"/>
  <c r="C465" i="10" s="1"/>
  <c r="C464" i="10"/>
  <c r="A464" i="10"/>
  <c r="B464" i="10" s="1"/>
  <c r="A463" i="10"/>
  <c r="C462" i="10"/>
  <c r="A462" i="10"/>
  <c r="A461" i="10"/>
  <c r="A460" i="10"/>
  <c r="A459" i="10"/>
  <c r="C458" i="10"/>
  <c r="A458" i="10"/>
  <c r="B458" i="10" s="1"/>
  <c r="B457" i="10"/>
  <c r="A457" i="10"/>
  <c r="C457" i="10" s="1"/>
  <c r="A456" i="10"/>
  <c r="B456" i="10" s="1"/>
  <c r="B455" i="10"/>
  <c r="A455" i="10"/>
  <c r="C455" i="10" s="1"/>
  <c r="A454" i="10"/>
  <c r="C454" i="10" s="1"/>
  <c r="A453" i="10"/>
  <c r="B453" i="10" s="1"/>
  <c r="A452" i="10"/>
  <c r="C452" i="10" s="1"/>
  <c r="C451" i="10"/>
  <c r="B451" i="10"/>
  <c r="A451" i="10"/>
  <c r="A450" i="10"/>
  <c r="B449" i="10"/>
  <c r="A449" i="10"/>
  <c r="C449" i="10" s="1"/>
  <c r="A448" i="10"/>
  <c r="C447" i="10"/>
  <c r="A447" i="10"/>
  <c r="B447" i="10" s="1"/>
  <c r="C446" i="10"/>
  <c r="A446" i="10"/>
  <c r="A445" i="10"/>
  <c r="B445" i="10" s="1"/>
  <c r="C444" i="10"/>
  <c r="A444" i="10"/>
  <c r="B443" i="10"/>
  <c r="A443" i="10"/>
  <c r="C443" i="10" s="1"/>
  <c r="A442" i="10"/>
  <c r="B441" i="10"/>
  <c r="A441" i="10"/>
  <c r="C441" i="10" s="1"/>
  <c r="A440" i="10"/>
  <c r="B439" i="10"/>
  <c r="A439" i="10"/>
  <c r="C439" i="10" s="1"/>
  <c r="C438" i="10"/>
  <c r="A438" i="10"/>
  <c r="C437" i="10"/>
  <c r="B437" i="10"/>
  <c r="A437" i="10"/>
  <c r="A436" i="10"/>
  <c r="C436" i="10" s="1"/>
  <c r="B435" i="10"/>
  <c r="A435" i="10"/>
  <c r="C435" i="10" s="1"/>
  <c r="A434" i="10"/>
  <c r="C433" i="10"/>
  <c r="A433" i="10"/>
  <c r="B433" i="10" s="1"/>
  <c r="A432" i="10"/>
  <c r="C431" i="10"/>
  <c r="B431" i="10"/>
  <c r="A431" i="10"/>
  <c r="C430" i="10"/>
  <c r="A430" i="10"/>
  <c r="A429" i="10"/>
  <c r="C429" i="10" s="1"/>
  <c r="A428" i="10"/>
  <c r="C428" i="10" s="1"/>
  <c r="A427" i="10"/>
  <c r="B427" i="10" s="1"/>
  <c r="A426" i="10"/>
  <c r="A425" i="10"/>
  <c r="A424" i="10"/>
  <c r="A423" i="10"/>
  <c r="A422" i="10"/>
  <c r="C422" i="10" s="1"/>
  <c r="B421" i="10"/>
  <c r="A421" i="10"/>
  <c r="C421" i="10" s="1"/>
  <c r="C420" i="10"/>
  <c r="A420" i="10"/>
  <c r="B419" i="10"/>
  <c r="A419" i="10"/>
  <c r="A418" i="10"/>
  <c r="A417" i="10"/>
  <c r="C416" i="10"/>
  <c r="A416" i="10"/>
  <c r="A415" i="10"/>
  <c r="B415" i="10" s="1"/>
  <c r="A414" i="10"/>
  <c r="C413" i="10"/>
  <c r="B413" i="10"/>
  <c r="A413" i="10"/>
  <c r="C412" i="10"/>
  <c r="A412" i="10"/>
  <c r="C411" i="10"/>
  <c r="A411" i="10"/>
  <c r="A410" i="10"/>
  <c r="A409" i="10"/>
  <c r="C409" i="10" s="1"/>
  <c r="A408" i="10"/>
  <c r="C408" i="10" s="1"/>
  <c r="A407" i="10"/>
  <c r="A406" i="10"/>
  <c r="B405" i="10"/>
  <c r="A405" i="10"/>
  <c r="C405" i="10" s="1"/>
  <c r="C404" i="10"/>
  <c r="A404" i="10"/>
  <c r="A403" i="10"/>
  <c r="A402" i="10"/>
  <c r="A401" i="10"/>
  <c r="A400" i="10"/>
  <c r="B399" i="10"/>
  <c r="A399" i="10"/>
  <c r="C398" i="10"/>
  <c r="A398" i="10"/>
  <c r="C397" i="10"/>
  <c r="B397" i="10"/>
  <c r="A397" i="10"/>
  <c r="A396" i="10"/>
  <c r="C396" i="10" s="1"/>
  <c r="A395" i="10"/>
  <c r="B395" i="10" s="1"/>
  <c r="A394" i="10"/>
  <c r="A393" i="10"/>
  <c r="C392" i="10"/>
  <c r="A392" i="10"/>
  <c r="A391" i="10"/>
  <c r="B391" i="10" s="1"/>
  <c r="A390" i="10"/>
  <c r="A389" i="10"/>
  <c r="C389" i="10" s="1"/>
  <c r="C388" i="10"/>
  <c r="A388" i="10"/>
  <c r="A387" i="10"/>
  <c r="A386" i="10"/>
  <c r="A385" i="10"/>
  <c r="C384" i="10"/>
  <c r="A384" i="10"/>
  <c r="B383" i="10"/>
  <c r="A383" i="10"/>
  <c r="A382" i="10"/>
  <c r="B381" i="10"/>
  <c r="A381" i="10"/>
  <c r="C381" i="10" s="1"/>
  <c r="C380" i="10"/>
  <c r="A380" i="10"/>
  <c r="A379" i="10"/>
  <c r="A378" i="10"/>
  <c r="A377" i="10"/>
  <c r="C377" i="10" s="1"/>
  <c r="C376" i="10"/>
  <c r="A376" i="10"/>
  <c r="A375" i="10"/>
  <c r="A374" i="10"/>
  <c r="C373" i="10"/>
  <c r="B373" i="10"/>
  <c r="A373" i="10"/>
  <c r="A372" i="10"/>
  <c r="C372" i="10" s="1"/>
  <c r="A371" i="10"/>
  <c r="A370" i="10"/>
  <c r="A369" i="10"/>
  <c r="C368" i="10"/>
  <c r="A368" i="10"/>
  <c r="A367" i="10"/>
  <c r="B367" i="10" s="1"/>
  <c r="C366" i="10"/>
  <c r="A366" i="10"/>
  <c r="C365" i="10"/>
  <c r="A365" i="10"/>
  <c r="B365" i="10" s="1"/>
  <c r="C364" i="10"/>
  <c r="A364" i="10"/>
  <c r="A363" i="10"/>
  <c r="B363" i="10" s="1"/>
  <c r="A362" i="10"/>
  <c r="C361" i="10"/>
  <c r="A361" i="10"/>
  <c r="A360" i="10"/>
  <c r="A359" i="10"/>
  <c r="A358" i="10"/>
  <c r="C358" i="10" s="1"/>
  <c r="A357" i="10"/>
  <c r="B357" i="10" s="1"/>
  <c r="A356" i="10"/>
  <c r="C356" i="10" s="1"/>
  <c r="A355" i="10"/>
  <c r="A354" i="10"/>
  <c r="A353" i="10"/>
  <c r="C352" i="10"/>
  <c r="A352" i="10"/>
  <c r="A351" i="10"/>
  <c r="A350" i="10"/>
  <c r="A349" i="10"/>
  <c r="A348" i="10"/>
  <c r="C348" i="10" s="1"/>
  <c r="C347" i="10"/>
  <c r="A347" i="10"/>
  <c r="B347" i="10" s="1"/>
  <c r="C346" i="10"/>
  <c r="A346" i="10"/>
  <c r="A345" i="10"/>
  <c r="B345" i="10" s="1"/>
  <c r="A344" i="10"/>
  <c r="A343" i="10"/>
  <c r="C343" i="10" s="1"/>
  <c r="A342" i="10"/>
  <c r="C342" i="10" s="1"/>
  <c r="A341" i="10"/>
  <c r="C340" i="10"/>
  <c r="A340" i="10"/>
  <c r="A339" i="10"/>
  <c r="B339" i="10" s="1"/>
  <c r="A338" i="10"/>
  <c r="A337" i="10"/>
  <c r="A336" i="10"/>
  <c r="A335" i="10"/>
  <c r="C335" i="10" s="1"/>
  <c r="A334" i="10"/>
  <c r="C333" i="10"/>
  <c r="A333" i="10"/>
  <c r="C332" i="10"/>
  <c r="A332" i="10"/>
  <c r="A331" i="10"/>
  <c r="C331" i="10" s="1"/>
  <c r="C330" i="10"/>
  <c r="A330" i="10"/>
  <c r="B329" i="10"/>
  <c r="A329" i="10"/>
  <c r="C329" i="10" s="1"/>
  <c r="C328" i="10"/>
  <c r="A328" i="10"/>
  <c r="A327" i="10"/>
  <c r="C326" i="10"/>
  <c r="A326" i="10"/>
  <c r="A325" i="10"/>
  <c r="C325" i="10" s="1"/>
  <c r="A324" i="10"/>
  <c r="C324" i="10" s="1"/>
  <c r="A323" i="10"/>
  <c r="C322" i="10"/>
  <c r="A322" i="10"/>
  <c r="A321" i="10"/>
  <c r="A320" i="10"/>
  <c r="C320" i="10" s="1"/>
  <c r="A319" i="10"/>
  <c r="C318" i="10"/>
  <c r="A318" i="10"/>
  <c r="C317" i="10"/>
  <c r="B317" i="10"/>
  <c r="A317" i="10"/>
  <c r="A316" i="10"/>
  <c r="B315" i="10"/>
  <c r="A315" i="10"/>
  <c r="A314" i="10"/>
  <c r="A313" i="10"/>
  <c r="A312" i="10"/>
  <c r="C311" i="10"/>
  <c r="A311" i="10"/>
  <c r="B311" i="10" s="1"/>
  <c r="C310" i="10"/>
  <c r="A310" i="10"/>
  <c r="C309" i="10"/>
  <c r="A309" i="10"/>
  <c r="C308" i="10"/>
  <c r="A308" i="10"/>
  <c r="A307" i="10"/>
  <c r="A306" i="10"/>
  <c r="C306" i="10" s="1"/>
  <c r="A305" i="10"/>
  <c r="C305" i="10" s="1"/>
  <c r="A304" i="10"/>
  <c r="C303" i="10"/>
  <c r="A303" i="10"/>
  <c r="B303" i="10" s="1"/>
  <c r="A302" i="10"/>
  <c r="A301" i="10"/>
  <c r="A300" i="10"/>
  <c r="A299" i="10"/>
  <c r="C298" i="10"/>
  <c r="A298" i="10"/>
  <c r="C297" i="10"/>
  <c r="B297" i="10"/>
  <c r="A297" i="10"/>
  <c r="A296" i="10"/>
  <c r="C295" i="10"/>
  <c r="A295" i="10"/>
  <c r="C294" i="10"/>
  <c r="A294" i="10"/>
  <c r="B293" i="10"/>
  <c r="A293" i="10"/>
  <c r="A292" i="10"/>
  <c r="C292" i="10" s="1"/>
  <c r="A291" i="10"/>
  <c r="A290" i="10"/>
  <c r="C290" i="10" s="1"/>
  <c r="B289" i="10"/>
  <c r="A289" i="10"/>
  <c r="C289" i="10" s="1"/>
  <c r="C288" i="10"/>
  <c r="A288" i="10"/>
  <c r="A287" i="10"/>
  <c r="B287" i="10" s="1"/>
  <c r="A286" i="10"/>
  <c r="A285" i="10"/>
  <c r="C285" i="10" s="1"/>
  <c r="C284" i="10"/>
  <c r="A284" i="10"/>
  <c r="A283" i="10"/>
  <c r="B283" i="10" s="1"/>
  <c r="A282" i="10"/>
  <c r="A281" i="10"/>
  <c r="A280" i="10"/>
  <c r="A279" i="10"/>
  <c r="C278" i="10"/>
  <c r="A278" i="10"/>
  <c r="A277" i="10"/>
  <c r="B277" i="10" s="1"/>
  <c r="A276" i="10"/>
  <c r="A275" i="10"/>
  <c r="C275" i="10" s="1"/>
  <c r="A274" i="10"/>
  <c r="A273" i="10"/>
  <c r="C273" i="10" s="1"/>
  <c r="C272" i="10"/>
  <c r="A272" i="10"/>
  <c r="C271" i="10"/>
  <c r="A271" i="10"/>
  <c r="B271" i="10" s="1"/>
  <c r="C270" i="10"/>
  <c r="A270" i="10"/>
  <c r="A269" i="10"/>
  <c r="C269" i="10" s="1"/>
  <c r="A268" i="10"/>
  <c r="C268" i="10" s="1"/>
  <c r="A267" i="10"/>
  <c r="C267" i="10" s="1"/>
  <c r="A266" i="10"/>
  <c r="A265" i="10"/>
  <c r="A264" i="10"/>
  <c r="C264" i="10" s="1"/>
  <c r="A263" i="10"/>
  <c r="C262" i="10"/>
  <c r="A262" i="10"/>
  <c r="C261" i="10"/>
  <c r="B261" i="10"/>
  <c r="A261" i="10"/>
  <c r="A260" i="10"/>
  <c r="A259" i="10"/>
  <c r="A258" i="10"/>
  <c r="A257" i="10"/>
  <c r="A256" i="10"/>
  <c r="B255" i="10"/>
  <c r="A255" i="10"/>
  <c r="A254" i="10"/>
  <c r="C254" i="10" s="1"/>
  <c r="C253" i="10"/>
  <c r="A253" i="10"/>
  <c r="B253" i="10" s="1"/>
  <c r="A252" i="10"/>
  <c r="C252" i="10" s="1"/>
  <c r="A251" i="10"/>
  <c r="A250" i="10"/>
  <c r="A249" i="10"/>
  <c r="B249" i="10" s="1"/>
  <c r="A248" i="10"/>
  <c r="A247" i="10"/>
  <c r="A246" i="10"/>
  <c r="C246" i="10" s="1"/>
  <c r="C245" i="10"/>
  <c r="A245" i="10"/>
  <c r="B245" i="10" s="1"/>
  <c r="A244" i="10"/>
  <c r="A243" i="10"/>
  <c r="C243" i="10" s="1"/>
  <c r="A242" i="10"/>
  <c r="C242" i="10" s="1"/>
  <c r="B241" i="10"/>
  <c r="A241" i="10"/>
  <c r="A240" i="10"/>
  <c r="B239" i="10"/>
  <c r="A239" i="10"/>
  <c r="C238" i="10"/>
  <c r="A238" i="10"/>
  <c r="C237" i="10"/>
  <c r="B237" i="10"/>
  <c r="A237" i="10"/>
  <c r="A236" i="10"/>
  <c r="C236" i="10" s="1"/>
  <c r="A235" i="10"/>
  <c r="A234" i="10"/>
  <c r="A233" i="10"/>
  <c r="C233" i="10" s="1"/>
  <c r="A232" i="10"/>
  <c r="A231" i="10"/>
  <c r="A230" i="10"/>
  <c r="C230" i="10" s="1"/>
  <c r="B229" i="10"/>
  <c r="A229" i="10"/>
  <c r="C229" i="10" s="1"/>
  <c r="C228" i="10"/>
  <c r="A228" i="10"/>
  <c r="A227" i="10"/>
  <c r="A226" i="10"/>
  <c r="C226" i="10" s="1"/>
  <c r="A225" i="10"/>
  <c r="C225" i="10" s="1"/>
  <c r="A224" i="10"/>
  <c r="A223" i="10"/>
  <c r="C223" i="10" s="1"/>
  <c r="C222" i="10"/>
  <c r="A222" i="10"/>
  <c r="B221" i="10"/>
  <c r="A221" i="10"/>
  <c r="C221" i="10" s="1"/>
  <c r="C220" i="10"/>
  <c r="A220" i="10"/>
  <c r="C219" i="10"/>
  <c r="B219" i="10"/>
  <c r="A219" i="10"/>
  <c r="A218" i="10"/>
  <c r="C218" i="10" s="1"/>
  <c r="C217" i="10"/>
  <c r="B217" i="10"/>
  <c r="A217" i="10"/>
  <c r="B216" i="10"/>
  <c r="A216" i="10"/>
  <c r="B215" i="10"/>
  <c r="A215" i="10"/>
  <c r="A214" i="10"/>
  <c r="B213" i="10"/>
  <c r="A213" i="10"/>
  <c r="C213" i="10" s="1"/>
  <c r="C212" i="10"/>
  <c r="A212" i="10"/>
  <c r="A211" i="10"/>
  <c r="B211" i="10" s="1"/>
  <c r="A210" i="10"/>
  <c r="A209" i="10"/>
  <c r="C208" i="10"/>
  <c r="A208" i="10"/>
  <c r="C207" i="10"/>
  <c r="A207" i="10"/>
  <c r="A206" i="10"/>
  <c r="C206" i="10" s="1"/>
  <c r="A205" i="10"/>
  <c r="A204" i="10"/>
  <c r="C204" i="10" s="1"/>
  <c r="C203" i="10"/>
  <c r="A203" i="10"/>
  <c r="A202" i="10"/>
  <c r="A201" i="10"/>
  <c r="B201" i="10" s="1"/>
  <c r="B200" i="10"/>
  <c r="A200" i="10"/>
  <c r="C200" i="10" s="1"/>
  <c r="A199" i="10"/>
  <c r="A198" i="10"/>
  <c r="A197" i="10"/>
  <c r="A196" i="10"/>
  <c r="C196" i="10" s="1"/>
  <c r="A195" i="10"/>
  <c r="B194" i="10"/>
  <c r="A194" i="10"/>
  <c r="C194" i="10" s="1"/>
  <c r="A193" i="10"/>
  <c r="C192" i="10"/>
  <c r="B192" i="10"/>
  <c r="A192" i="10"/>
  <c r="A191" i="10"/>
  <c r="A190" i="10"/>
  <c r="A189" i="10"/>
  <c r="A188" i="10"/>
  <c r="C187" i="10"/>
  <c r="A187" i="10"/>
  <c r="B187" i="10" s="1"/>
  <c r="A186" i="10"/>
  <c r="C185" i="10"/>
  <c r="B185" i="10"/>
  <c r="A185" i="10"/>
  <c r="B184" i="10"/>
  <c r="A184" i="10"/>
  <c r="C184" i="10" s="1"/>
  <c r="A183" i="10"/>
  <c r="A182" i="10"/>
  <c r="A181" i="10"/>
  <c r="A180" i="10"/>
  <c r="A179" i="10"/>
  <c r="B178" i="10"/>
  <c r="A178" i="10"/>
  <c r="C178" i="10" s="1"/>
  <c r="A177" i="10"/>
  <c r="C177" i="10" s="1"/>
  <c r="C176" i="10"/>
  <c r="A176" i="10"/>
  <c r="B176" i="10" s="1"/>
  <c r="B175" i="10"/>
  <c r="A175" i="10"/>
  <c r="B174" i="10"/>
  <c r="A174" i="10"/>
  <c r="C173" i="10"/>
  <c r="A173" i="10"/>
  <c r="A172" i="10"/>
  <c r="A171" i="10"/>
  <c r="B171" i="10" s="1"/>
  <c r="B170" i="10"/>
  <c r="A170" i="10"/>
  <c r="C170" i="10" s="1"/>
  <c r="A169" i="10"/>
  <c r="A168" i="10"/>
  <c r="A167" i="10"/>
  <c r="C167" i="10" s="1"/>
  <c r="C166" i="10"/>
  <c r="A166" i="10"/>
  <c r="B166" i="10" s="1"/>
  <c r="B165" i="10"/>
  <c r="A165" i="10"/>
  <c r="C165" i="10" s="1"/>
  <c r="A164" i="10"/>
  <c r="A163" i="10"/>
  <c r="C163" i="10" s="1"/>
  <c r="A162" i="10"/>
  <c r="C162" i="10" s="1"/>
  <c r="B161" i="10"/>
  <c r="A161" i="10"/>
  <c r="C161" i="10" s="1"/>
  <c r="A160" i="10"/>
  <c r="A159" i="10"/>
  <c r="B158" i="10"/>
  <c r="A158" i="10"/>
  <c r="A157" i="10"/>
  <c r="A156" i="10"/>
  <c r="A155" i="10"/>
  <c r="C155" i="10" s="1"/>
  <c r="A154" i="10"/>
  <c r="B154" i="10" s="1"/>
  <c r="B153" i="10"/>
  <c r="A153" i="10"/>
  <c r="C153" i="10" s="1"/>
  <c r="A152" i="10"/>
  <c r="B152" i="10" s="1"/>
  <c r="A151" i="10"/>
  <c r="B151" i="10" s="1"/>
  <c r="A150" i="10"/>
  <c r="B150" i="10" s="1"/>
  <c r="C149" i="10"/>
  <c r="B149" i="10"/>
  <c r="A149" i="10"/>
  <c r="B148" i="10"/>
  <c r="A148" i="10"/>
  <c r="A147" i="10"/>
  <c r="C147" i="10" s="1"/>
  <c r="B146" i="10"/>
  <c r="A146" i="10"/>
  <c r="B145" i="10"/>
  <c r="A145" i="10"/>
  <c r="C145" i="10" s="1"/>
  <c r="B144" i="10"/>
  <c r="A144" i="10"/>
  <c r="C143" i="10"/>
  <c r="B143" i="10"/>
  <c r="A143" i="10"/>
  <c r="A142" i="10"/>
  <c r="B142" i="10" s="1"/>
  <c r="B141" i="10"/>
  <c r="A141" i="10"/>
  <c r="C141" i="10" s="1"/>
  <c r="B140" i="10"/>
  <c r="A140" i="10"/>
  <c r="A139" i="10"/>
  <c r="A138" i="10"/>
  <c r="B138" i="10" s="1"/>
  <c r="B137" i="10"/>
  <c r="A137" i="10"/>
  <c r="C137" i="10" s="1"/>
  <c r="B136" i="10"/>
  <c r="A136" i="10"/>
  <c r="C135" i="10"/>
  <c r="A135" i="10"/>
  <c r="B135" i="10" s="1"/>
  <c r="A134" i="10"/>
  <c r="B134" i="10" s="1"/>
  <c r="C133" i="10"/>
  <c r="A133" i="10"/>
  <c r="B133" i="10" s="1"/>
  <c r="B132" i="10"/>
  <c r="A132" i="10"/>
  <c r="A131" i="10"/>
  <c r="B131" i="10" s="1"/>
  <c r="B130" i="10"/>
  <c r="A130" i="10"/>
  <c r="B129" i="10"/>
  <c r="A129" i="10"/>
  <c r="C129" i="10" s="1"/>
  <c r="B128" i="10"/>
  <c r="A128" i="10"/>
  <c r="C127" i="10"/>
  <c r="B127" i="10"/>
  <c r="A127" i="10"/>
  <c r="A126" i="10"/>
  <c r="B126" i="10" s="1"/>
  <c r="C125" i="10"/>
  <c r="B125" i="10"/>
  <c r="A125" i="10"/>
  <c r="B124" i="10"/>
  <c r="A124" i="10"/>
  <c r="A123" i="10"/>
  <c r="C123" i="10" s="1"/>
  <c r="A122" i="10"/>
  <c r="B122" i="10" s="1"/>
  <c r="B121" i="10"/>
  <c r="A121" i="10"/>
  <c r="C121" i="10" s="1"/>
  <c r="A120" i="10"/>
  <c r="B120" i="10" s="1"/>
  <c r="A119" i="10"/>
  <c r="B119" i="10" s="1"/>
  <c r="A118" i="10"/>
  <c r="B118" i="10" s="1"/>
  <c r="C117" i="10"/>
  <c r="B117" i="10"/>
  <c r="A117" i="10"/>
  <c r="B116" i="10"/>
  <c r="A116" i="10"/>
  <c r="A115" i="10"/>
  <c r="C115" i="10" s="1"/>
  <c r="B114" i="10"/>
  <c r="A114" i="10"/>
  <c r="B113" i="10"/>
  <c r="A113" i="10"/>
  <c r="C113" i="10" s="1"/>
  <c r="B112" i="10"/>
  <c r="A112" i="10"/>
  <c r="C111" i="10"/>
  <c r="B111" i="10"/>
  <c r="A111" i="10"/>
  <c r="A110" i="10"/>
  <c r="B110" i="10" s="1"/>
  <c r="B109" i="10"/>
  <c r="A109" i="10"/>
  <c r="C109" i="10" s="1"/>
  <c r="B108" i="10"/>
  <c r="A108" i="10"/>
  <c r="A107" i="10"/>
  <c r="A106" i="10"/>
  <c r="B106" i="10" s="1"/>
  <c r="B105" i="10"/>
  <c r="A105" i="10"/>
  <c r="C105" i="10" s="1"/>
  <c r="B104" i="10"/>
  <c r="A104" i="10"/>
  <c r="C103" i="10"/>
  <c r="A103" i="10"/>
  <c r="B103" i="10" s="1"/>
  <c r="A102" i="10"/>
  <c r="B102" i="10" s="1"/>
  <c r="C101" i="10"/>
  <c r="A101" i="10"/>
  <c r="B101" i="10" s="1"/>
  <c r="B100" i="10"/>
  <c r="A100" i="10"/>
  <c r="C99" i="10"/>
  <c r="A99" i="10"/>
  <c r="B99" i="10" s="1"/>
  <c r="B98" i="10"/>
  <c r="A98" i="10"/>
  <c r="B97" i="10"/>
  <c r="A97" i="10"/>
  <c r="C97" i="10" s="1"/>
  <c r="B96" i="10"/>
  <c r="A96" i="10"/>
  <c r="B95" i="10"/>
  <c r="A95" i="10"/>
  <c r="A94" i="10"/>
  <c r="B94" i="10" s="1"/>
  <c r="A93" i="10"/>
  <c r="A92" i="10"/>
  <c r="B92" i="10" s="1"/>
  <c r="A91" i="10"/>
  <c r="B91" i="10" s="1"/>
  <c r="B90" i="10"/>
  <c r="A90" i="10"/>
  <c r="A89" i="10"/>
  <c r="B89" i="10" s="1"/>
  <c r="A88" i="10"/>
  <c r="B88" i="10" s="1"/>
  <c r="A87" i="10"/>
  <c r="B87" i="10" s="1"/>
  <c r="B86" i="10"/>
  <c r="A86" i="10"/>
  <c r="A85" i="10"/>
  <c r="B84" i="10"/>
  <c r="A84" i="10"/>
  <c r="C83" i="10"/>
  <c r="A83" i="10"/>
  <c r="B83" i="10" s="1"/>
  <c r="A82" i="10"/>
  <c r="A81" i="10"/>
  <c r="C81" i="10" s="1"/>
  <c r="A80" i="10"/>
  <c r="A79" i="10"/>
  <c r="A78" i="10"/>
  <c r="B78" i="10" s="1"/>
  <c r="B77" i="10"/>
  <c r="A77" i="10"/>
  <c r="A76" i="10"/>
  <c r="B76" i="10" s="1"/>
  <c r="C75" i="10"/>
  <c r="B75" i="10"/>
  <c r="A75" i="10"/>
  <c r="A74" i="10"/>
  <c r="C73" i="10"/>
  <c r="B73" i="10"/>
  <c r="A73" i="10"/>
  <c r="B72" i="10"/>
  <c r="A72" i="10"/>
  <c r="A71" i="10"/>
  <c r="A70" i="10"/>
  <c r="B70" i="10" s="1"/>
  <c r="A69" i="10"/>
  <c r="A68" i="10"/>
  <c r="B68" i="10" s="1"/>
  <c r="A67" i="10"/>
  <c r="B67" i="10" s="1"/>
  <c r="A66" i="10"/>
  <c r="C65" i="10"/>
  <c r="B65" i="10"/>
  <c r="A65" i="10"/>
  <c r="A64" i="10"/>
  <c r="B64" i="10" s="1"/>
  <c r="A63" i="10"/>
  <c r="C63" i="10" s="1"/>
  <c r="A62" i="10"/>
  <c r="B62" i="10" s="1"/>
  <c r="B61" i="10"/>
  <c r="A61" i="10"/>
  <c r="A60" i="10"/>
  <c r="B60" i="10" s="1"/>
  <c r="C59" i="10"/>
  <c r="B59" i="10"/>
  <c r="A59" i="10"/>
  <c r="A58" i="10"/>
  <c r="C57" i="10"/>
  <c r="B57" i="10"/>
  <c r="A57" i="10"/>
  <c r="B56" i="10"/>
  <c r="A56" i="10"/>
  <c r="A55" i="10"/>
  <c r="A54" i="10"/>
  <c r="B54" i="10" s="1"/>
  <c r="A53" i="10"/>
  <c r="A52" i="10"/>
  <c r="B52" i="10" s="1"/>
  <c r="C51" i="10"/>
  <c r="A51" i="10"/>
  <c r="B51" i="10" s="1"/>
  <c r="A50" i="10"/>
  <c r="C49" i="10"/>
  <c r="B49" i="10"/>
  <c r="A49" i="10"/>
  <c r="A48" i="10"/>
  <c r="A47" i="10"/>
  <c r="A46" i="10"/>
  <c r="B46" i="10" s="1"/>
  <c r="A45" i="10"/>
  <c r="B45" i="10" s="1"/>
  <c r="B44" i="10"/>
  <c r="A44" i="10"/>
  <c r="B43" i="10"/>
  <c r="A43" i="10"/>
  <c r="C43" i="10" s="1"/>
  <c r="A42" i="10"/>
  <c r="B41" i="10"/>
  <c r="A41" i="10"/>
  <c r="C41" i="10" s="1"/>
  <c r="B40" i="10"/>
  <c r="A40" i="10"/>
  <c r="A39" i="10"/>
  <c r="A38" i="10"/>
  <c r="B38" i="10" s="1"/>
  <c r="A37" i="10"/>
  <c r="B37" i="10" s="1"/>
  <c r="B36" i="10"/>
  <c r="A36" i="10"/>
  <c r="B35" i="10"/>
  <c r="A35" i="10"/>
  <c r="C35" i="10" s="1"/>
  <c r="A34" i="10"/>
  <c r="B33" i="10"/>
  <c r="A33" i="10"/>
  <c r="C33" i="10" s="1"/>
  <c r="B32" i="10"/>
  <c r="A32" i="10"/>
  <c r="C31" i="10"/>
  <c r="A31" i="10"/>
  <c r="B30" i="10"/>
  <c r="A30" i="10"/>
  <c r="B29" i="10"/>
  <c r="A29" i="10"/>
  <c r="A28" i="10"/>
  <c r="B28" i="10" s="1"/>
  <c r="C27" i="10"/>
  <c r="A27" i="10"/>
  <c r="A26" i="10"/>
  <c r="B25" i="10"/>
  <c r="A25" i="10"/>
  <c r="C25" i="10" s="1"/>
  <c r="B24" i="10"/>
  <c r="A24" i="10"/>
  <c r="A23" i="10"/>
  <c r="A22" i="10"/>
  <c r="A21" i="10"/>
  <c r="A20" i="10"/>
  <c r="B20" i="10" s="1"/>
  <c r="C19" i="10"/>
  <c r="A19" i="10"/>
  <c r="B19" i="10" s="1"/>
  <c r="A18" i="10"/>
  <c r="C17" i="10"/>
  <c r="B17" i="10"/>
  <c r="A17" i="10"/>
  <c r="A16" i="10"/>
  <c r="A15" i="10"/>
  <c r="B14" i="10"/>
  <c r="A14" i="10"/>
  <c r="B13" i="10"/>
  <c r="A13" i="10"/>
  <c r="B12" i="10"/>
  <c r="A12" i="10"/>
  <c r="C11" i="10"/>
  <c r="B11" i="10"/>
  <c r="A11" i="10"/>
  <c r="A10" i="10"/>
  <c r="A9" i="10"/>
  <c r="B9" i="10" s="1"/>
  <c r="I208" i="7"/>
  <c r="H208" i="7"/>
  <c r="B208" i="7"/>
  <c r="I207" i="7"/>
  <c r="H207" i="7" s="1"/>
  <c r="B207" i="7"/>
  <c r="I206" i="7"/>
  <c r="H206" i="7" s="1"/>
  <c r="B206" i="7"/>
  <c r="I205" i="7"/>
  <c r="H205" i="7"/>
  <c r="B205" i="7"/>
  <c r="I204" i="7"/>
  <c r="H204" i="7" s="1"/>
  <c r="B204" i="7"/>
  <c r="I203" i="7"/>
  <c r="H203" i="7" s="1"/>
  <c r="B203" i="7"/>
  <c r="I202" i="7"/>
  <c r="H202" i="7" s="1"/>
  <c r="B202" i="7"/>
  <c r="I201" i="7"/>
  <c r="H201" i="7"/>
  <c r="B201" i="7"/>
  <c r="I200" i="7"/>
  <c r="H200" i="7" s="1"/>
  <c r="B200" i="7"/>
  <c r="I199" i="7"/>
  <c r="H199" i="7" s="1"/>
  <c r="B199" i="7"/>
  <c r="I198" i="7"/>
  <c r="H198" i="7"/>
  <c r="B198" i="7"/>
  <c r="I197" i="7"/>
  <c r="H197" i="7"/>
  <c r="B197" i="7"/>
  <c r="I196" i="7"/>
  <c r="H196" i="7" s="1"/>
  <c r="B196" i="7"/>
  <c r="I195" i="7"/>
  <c r="H195" i="7" s="1"/>
  <c r="B195" i="7"/>
  <c r="I194" i="7"/>
  <c r="H194" i="7" s="1"/>
  <c r="B194" i="7"/>
  <c r="I193" i="7"/>
  <c r="H193" i="7"/>
  <c r="B193" i="7"/>
  <c r="I192" i="7"/>
  <c r="H192" i="7" s="1"/>
  <c r="B192" i="7"/>
  <c r="I191" i="7"/>
  <c r="H191" i="7" s="1"/>
  <c r="B191" i="7"/>
  <c r="I190" i="7"/>
  <c r="H190" i="7" s="1"/>
  <c r="B190" i="7"/>
  <c r="I189" i="7"/>
  <c r="H189" i="7"/>
  <c r="B189" i="7"/>
  <c r="I188" i="7"/>
  <c r="H188" i="7" s="1"/>
  <c r="B188" i="7"/>
  <c r="I187" i="7"/>
  <c r="H187" i="7" s="1"/>
  <c r="B187" i="7"/>
  <c r="I186" i="7"/>
  <c r="H186" i="7" s="1"/>
  <c r="B186" i="7"/>
  <c r="I185" i="7"/>
  <c r="H185" i="7" s="1"/>
  <c r="B185" i="7"/>
  <c r="I184" i="7"/>
  <c r="H184" i="7" s="1"/>
  <c r="B184" i="7"/>
  <c r="I183" i="7"/>
  <c r="H183" i="7" s="1"/>
  <c r="B183" i="7"/>
  <c r="I182" i="7"/>
  <c r="H182" i="7" s="1"/>
  <c r="B182" i="7"/>
  <c r="I181" i="7"/>
  <c r="H181" i="7"/>
  <c r="B181" i="7"/>
  <c r="I180" i="7"/>
  <c r="H180" i="7" s="1"/>
  <c r="B180" i="7"/>
  <c r="I179" i="7"/>
  <c r="H179" i="7"/>
  <c r="B179" i="7"/>
  <c r="I178" i="7"/>
  <c r="H178" i="7"/>
  <c r="B178" i="7"/>
  <c r="I177" i="7"/>
  <c r="H177" i="7" s="1"/>
  <c r="B177" i="7"/>
  <c r="I176" i="7"/>
  <c r="H176" i="7" s="1"/>
  <c r="B176" i="7"/>
  <c r="I175" i="7"/>
  <c r="H175" i="7" s="1"/>
  <c r="B175" i="7"/>
  <c r="I174" i="7"/>
  <c r="H174" i="7" s="1"/>
  <c r="B174" i="7"/>
  <c r="I173" i="7"/>
  <c r="H173" i="7" s="1"/>
  <c r="B173" i="7"/>
  <c r="I172" i="7"/>
  <c r="H172" i="7" s="1"/>
  <c r="B172" i="7"/>
  <c r="I171" i="7"/>
  <c r="H171" i="7" s="1"/>
  <c r="B171" i="7"/>
  <c r="I170" i="7"/>
  <c r="H170" i="7" s="1"/>
  <c r="B170" i="7"/>
  <c r="I169" i="7"/>
  <c r="H169" i="7" s="1"/>
  <c r="B169" i="7"/>
  <c r="I168" i="7"/>
  <c r="H168" i="7" s="1"/>
  <c r="B168" i="7"/>
  <c r="I167" i="7"/>
  <c r="H167" i="7" s="1"/>
  <c r="B167" i="7"/>
  <c r="I166" i="7"/>
  <c r="H166" i="7" s="1"/>
  <c r="B166" i="7"/>
  <c r="I165" i="7"/>
  <c r="H165" i="7"/>
  <c r="B165" i="7"/>
  <c r="I164" i="7"/>
  <c r="H164" i="7" s="1"/>
  <c r="B164" i="7"/>
  <c r="I163" i="7"/>
  <c r="H163" i="7"/>
  <c r="B163" i="7"/>
  <c r="I162" i="7"/>
  <c r="H162" i="7"/>
  <c r="B162" i="7"/>
  <c r="I161" i="7"/>
  <c r="H161" i="7" s="1"/>
  <c r="B161" i="7"/>
  <c r="I160" i="7"/>
  <c r="H160" i="7" s="1"/>
  <c r="B160" i="7"/>
  <c r="I159" i="7"/>
  <c r="H159" i="7" s="1"/>
  <c r="B159" i="7"/>
  <c r="I158" i="7"/>
  <c r="H158" i="7" s="1"/>
  <c r="B158" i="7"/>
  <c r="I157" i="7"/>
  <c r="H157" i="7" s="1"/>
  <c r="B157" i="7"/>
  <c r="I156" i="7"/>
  <c r="H156" i="7" s="1"/>
  <c r="B156" i="7"/>
  <c r="I155" i="7"/>
  <c r="H155" i="7" s="1"/>
  <c r="B155" i="7"/>
  <c r="I154" i="7"/>
  <c r="H154" i="7" s="1"/>
  <c r="B154" i="7"/>
  <c r="I153" i="7"/>
  <c r="H153" i="7" s="1"/>
  <c r="B153" i="7"/>
  <c r="I152" i="7"/>
  <c r="H152" i="7" s="1"/>
  <c r="B152" i="7"/>
  <c r="I151" i="7"/>
  <c r="H151" i="7" s="1"/>
  <c r="B151" i="7"/>
  <c r="I150" i="7"/>
  <c r="H150" i="7"/>
  <c r="B150" i="7"/>
  <c r="I149" i="7"/>
  <c r="H149" i="7"/>
  <c r="B149" i="7"/>
  <c r="I148" i="7"/>
  <c r="H148" i="7" s="1"/>
  <c r="B148" i="7"/>
  <c r="I147" i="7"/>
  <c r="H147" i="7" s="1"/>
  <c r="B147" i="7"/>
  <c r="I146" i="7"/>
  <c r="H146" i="7"/>
  <c r="B146" i="7"/>
  <c r="I145" i="7"/>
  <c r="H145" i="7" s="1"/>
  <c r="B145" i="7"/>
  <c r="I144" i="7"/>
  <c r="H144" i="7"/>
  <c r="B144" i="7"/>
  <c r="I143" i="7"/>
  <c r="H143" i="7" s="1"/>
  <c r="B143" i="7"/>
  <c r="I142" i="7"/>
  <c r="H142" i="7" s="1"/>
  <c r="B142" i="7"/>
  <c r="I141" i="7"/>
  <c r="H141" i="7"/>
  <c r="B141" i="7"/>
  <c r="I140" i="7"/>
  <c r="H140" i="7" s="1"/>
  <c r="B140" i="7"/>
  <c r="I139" i="7"/>
  <c r="H139" i="7" s="1"/>
  <c r="B139" i="7"/>
  <c r="I138" i="7"/>
  <c r="H138" i="7" s="1"/>
  <c r="B138" i="7"/>
  <c r="I137" i="7"/>
  <c r="H137" i="7"/>
  <c r="B137" i="7"/>
  <c r="I136" i="7"/>
  <c r="H136" i="7" s="1"/>
  <c r="B136" i="7"/>
  <c r="I135" i="7"/>
  <c r="H135" i="7" s="1"/>
  <c r="B135" i="7"/>
  <c r="I134" i="7"/>
  <c r="H134" i="7"/>
  <c r="B134" i="7"/>
  <c r="I133" i="7"/>
  <c r="H133" i="7"/>
  <c r="B133" i="7"/>
  <c r="I132" i="7"/>
  <c r="H132" i="7" s="1"/>
  <c r="B132" i="7"/>
  <c r="I131" i="7"/>
  <c r="H131" i="7"/>
  <c r="B131" i="7"/>
  <c r="I130" i="7"/>
  <c r="H130" i="7" s="1"/>
  <c r="B130" i="7"/>
  <c r="I129" i="7"/>
  <c r="H129" i="7"/>
  <c r="B129" i="7"/>
  <c r="I128" i="7"/>
  <c r="H128" i="7"/>
  <c r="B128" i="7"/>
  <c r="I127" i="7"/>
  <c r="H127" i="7" s="1"/>
  <c r="B127" i="7"/>
  <c r="I126" i="7"/>
  <c r="H126" i="7"/>
  <c r="B126" i="7"/>
  <c r="I125" i="7"/>
  <c r="H125" i="7"/>
  <c r="B125" i="7"/>
  <c r="I124" i="7"/>
  <c r="H124" i="7" s="1"/>
  <c r="B124" i="7"/>
  <c r="I123" i="7"/>
  <c r="H123" i="7" s="1"/>
  <c r="B123" i="7"/>
  <c r="I122" i="7"/>
  <c r="H122" i="7"/>
  <c r="B122" i="7"/>
  <c r="I121" i="7"/>
  <c r="H121" i="7"/>
  <c r="B121" i="7"/>
  <c r="I120" i="7"/>
  <c r="H120" i="7" s="1"/>
  <c r="B120" i="7"/>
  <c r="I119" i="7"/>
  <c r="H119" i="7"/>
  <c r="B119" i="7"/>
  <c r="I118" i="7"/>
  <c r="H118" i="7" s="1"/>
  <c r="B118" i="7"/>
  <c r="I117" i="7"/>
  <c r="H117" i="7"/>
  <c r="B117" i="7"/>
  <c r="I116" i="7"/>
  <c r="H116" i="7" s="1"/>
  <c r="B116" i="7"/>
  <c r="I115" i="7"/>
  <c r="H115" i="7"/>
  <c r="B115" i="7"/>
  <c r="I114" i="7"/>
  <c r="H114" i="7" s="1"/>
  <c r="B114" i="7"/>
  <c r="I113" i="7"/>
  <c r="H113" i="7"/>
  <c r="B113" i="7"/>
  <c r="I112" i="7"/>
  <c r="H112" i="7"/>
  <c r="B112" i="7"/>
  <c r="I111" i="7"/>
  <c r="H111" i="7" s="1"/>
  <c r="B111" i="7"/>
  <c r="I110" i="7"/>
  <c r="H110" i="7" s="1"/>
  <c r="B110" i="7"/>
  <c r="I109" i="7"/>
  <c r="H109" i="7"/>
  <c r="B109" i="7"/>
  <c r="I108" i="7"/>
  <c r="H108" i="7" s="1"/>
  <c r="B108" i="7"/>
  <c r="I107" i="7"/>
  <c r="H107" i="7" s="1"/>
  <c r="B107" i="7"/>
  <c r="I106" i="7"/>
  <c r="H106" i="7" s="1"/>
  <c r="B106" i="7"/>
  <c r="I105" i="7"/>
  <c r="H105" i="7"/>
  <c r="B105" i="7"/>
  <c r="I104" i="7"/>
  <c r="H104" i="7" s="1"/>
  <c r="B104" i="7"/>
  <c r="I103" i="7"/>
  <c r="H103" i="7"/>
  <c r="B103" i="7"/>
  <c r="I102" i="7"/>
  <c r="H102" i="7"/>
  <c r="B102" i="7"/>
  <c r="I101" i="7"/>
  <c r="H101" i="7" s="1"/>
  <c r="B101" i="7"/>
  <c r="I100" i="7"/>
  <c r="H100" i="7" s="1"/>
  <c r="B100" i="7"/>
  <c r="I99" i="7"/>
  <c r="H99" i="7"/>
  <c r="B99" i="7"/>
  <c r="I98" i="7"/>
  <c r="H98" i="7" s="1"/>
  <c r="B98" i="7"/>
  <c r="I97" i="7"/>
  <c r="H97" i="7"/>
  <c r="B97" i="7"/>
  <c r="I96" i="7"/>
  <c r="H96" i="7"/>
  <c r="B96" i="7"/>
  <c r="I95" i="7"/>
  <c r="H95" i="7" s="1"/>
  <c r="B95" i="7"/>
  <c r="I94" i="7"/>
  <c r="H94" i="7" s="1"/>
  <c r="B94" i="7"/>
  <c r="I93" i="7"/>
  <c r="H93" i="7"/>
  <c r="B93" i="7"/>
  <c r="I92" i="7"/>
  <c r="H92" i="7" s="1"/>
  <c r="B92" i="7"/>
  <c r="I91" i="7"/>
  <c r="H91" i="7" s="1"/>
  <c r="B91" i="7"/>
  <c r="I90" i="7"/>
  <c r="H90" i="7"/>
  <c r="B90" i="7"/>
  <c r="I89" i="7"/>
  <c r="H89" i="7" s="1"/>
  <c r="B89" i="7"/>
  <c r="I88" i="7"/>
  <c r="H88" i="7" s="1"/>
  <c r="B88" i="7"/>
  <c r="I87" i="7"/>
  <c r="H87" i="7" s="1"/>
  <c r="B87" i="7"/>
  <c r="I86" i="7"/>
  <c r="H86" i="7" s="1"/>
  <c r="B86" i="7"/>
  <c r="I85" i="7"/>
  <c r="H85" i="7"/>
  <c r="B85" i="7"/>
  <c r="I84" i="7"/>
  <c r="H84" i="7" s="1"/>
  <c r="B84" i="7"/>
  <c r="I83" i="7"/>
  <c r="H83" i="7" s="1"/>
  <c r="B83" i="7"/>
  <c r="I82" i="7"/>
  <c r="H82" i="7"/>
  <c r="B82" i="7"/>
  <c r="I81" i="7"/>
  <c r="H81" i="7" s="1"/>
  <c r="B81" i="7"/>
  <c r="I80" i="7"/>
  <c r="H80" i="7"/>
  <c r="B80" i="7"/>
  <c r="I79" i="7"/>
  <c r="H79" i="7" s="1"/>
  <c r="B79" i="7"/>
  <c r="I78" i="7"/>
  <c r="H78" i="7" s="1"/>
  <c r="B78" i="7"/>
  <c r="I77" i="7"/>
  <c r="H77" i="7"/>
  <c r="B77" i="7"/>
  <c r="I76" i="7"/>
  <c r="H76" i="7" s="1"/>
  <c r="B76" i="7"/>
  <c r="I75" i="7"/>
  <c r="H75" i="7" s="1"/>
  <c r="B75" i="7"/>
  <c r="I74" i="7"/>
  <c r="H74" i="7" s="1"/>
  <c r="B74" i="7"/>
  <c r="I73" i="7"/>
  <c r="H73" i="7"/>
  <c r="B73" i="7"/>
  <c r="I72" i="7"/>
  <c r="H72" i="7" s="1"/>
  <c r="B72" i="7"/>
  <c r="I71" i="7"/>
  <c r="H71" i="7"/>
  <c r="B71" i="7"/>
  <c r="I70" i="7"/>
  <c r="H70" i="7" s="1"/>
  <c r="B70" i="7"/>
  <c r="I69" i="7"/>
  <c r="H69" i="7" s="1"/>
  <c r="B69" i="7"/>
  <c r="I68" i="7"/>
  <c r="H68" i="7" s="1"/>
  <c r="B68" i="7"/>
  <c r="I67" i="7"/>
  <c r="H67" i="7" s="1"/>
  <c r="B67" i="7"/>
  <c r="I66" i="7"/>
  <c r="H66" i="7" s="1"/>
  <c r="B66" i="7"/>
  <c r="I65" i="7"/>
  <c r="H65" i="7" s="1"/>
  <c r="B65" i="7"/>
  <c r="I64" i="7"/>
  <c r="H64" i="7"/>
  <c r="B64" i="7"/>
  <c r="I63" i="7"/>
  <c r="H63" i="7"/>
  <c r="B63" i="7"/>
  <c r="I62" i="7"/>
  <c r="H62" i="7" s="1"/>
  <c r="B62" i="7"/>
  <c r="I61" i="7"/>
  <c r="H61" i="7"/>
  <c r="B61" i="7"/>
  <c r="I60" i="7"/>
  <c r="H60" i="7" s="1"/>
  <c r="B60" i="7"/>
  <c r="I59" i="7"/>
  <c r="H59" i="7" s="1"/>
  <c r="B59" i="7"/>
  <c r="I58" i="7"/>
  <c r="H58" i="7" s="1"/>
  <c r="B58" i="7"/>
  <c r="I57" i="7"/>
  <c r="H57" i="7" s="1"/>
  <c r="B57" i="7"/>
  <c r="I56" i="7"/>
  <c r="H56" i="7" s="1"/>
  <c r="B56" i="7"/>
  <c r="I55" i="7"/>
  <c r="H55" i="7"/>
  <c r="B55" i="7"/>
  <c r="I54" i="7"/>
  <c r="H54" i="7" s="1"/>
  <c r="B54" i="7"/>
  <c r="I53" i="7"/>
  <c r="H53" i="7" s="1"/>
  <c r="B53" i="7"/>
  <c r="I52" i="7"/>
  <c r="H52" i="7" s="1"/>
  <c r="B52" i="7"/>
  <c r="I51" i="7"/>
  <c r="H51" i="7" s="1"/>
  <c r="B51" i="7"/>
  <c r="I50" i="7"/>
  <c r="H50" i="7"/>
  <c r="B50" i="7"/>
  <c r="I49" i="7"/>
  <c r="H49" i="7" s="1"/>
  <c r="B49" i="7"/>
  <c r="I48" i="7"/>
  <c r="H48" i="7"/>
  <c r="B48" i="7"/>
  <c r="I47" i="7"/>
  <c r="H47" i="7"/>
  <c r="B47" i="7"/>
  <c r="I46" i="7"/>
  <c r="H46" i="7" s="1"/>
  <c r="B46" i="7"/>
  <c r="I45" i="7"/>
  <c r="H45" i="7"/>
  <c r="B45" i="7"/>
  <c r="I44" i="7"/>
  <c r="H44" i="7" s="1"/>
  <c r="B44" i="7"/>
  <c r="I43" i="7"/>
  <c r="H43" i="7" s="1"/>
  <c r="B43" i="7"/>
  <c r="I42" i="7"/>
  <c r="H42" i="7" s="1"/>
  <c r="B42" i="7"/>
  <c r="I41" i="7"/>
  <c r="H41" i="7" s="1"/>
  <c r="B41" i="7"/>
  <c r="I40" i="7"/>
  <c r="H40" i="7" s="1"/>
  <c r="B40" i="7"/>
  <c r="I39" i="7"/>
  <c r="H39" i="7" s="1"/>
  <c r="B39" i="7"/>
  <c r="I38" i="7"/>
  <c r="H38" i="7" s="1"/>
  <c r="B38" i="7"/>
  <c r="I37" i="7"/>
  <c r="H37" i="7" s="1"/>
  <c r="B37" i="7"/>
  <c r="I36" i="7"/>
  <c r="H36" i="7" s="1"/>
  <c r="B36" i="7"/>
  <c r="I35" i="7"/>
  <c r="H35" i="7"/>
  <c r="B35" i="7"/>
  <c r="I34" i="7"/>
  <c r="H34" i="7" s="1"/>
  <c r="B34" i="7"/>
  <c r="I33" i="7"/>
  <c r="H33" i="7" s="1"/>
  <c r="B33" i="7"/>
  <c r="I32" i="7"/>
  <c r="H32" i="7"/>
  <c r="B32" i="7"/>
  <c r="I31" i="7"/>
  <c r="H31" i="7" s="1"/>
  <c r="B31" i="7"/>
  <c r="I30" i="7"/>
  <c r="H30" i="7" s="1"/>
  <c r="B30" i="7"/>
  <c r="I29" i="7"/>
  <c r="H29" i="7"/>
  <c r="B29" i="7"/>
  <c r="I28" i="7"/>
  <c r="H28" i="7" s="1"/>
  <c r="B28" i="7"/>
  <c r="I27" i="7"/>
  <c r="H27" i="7" s="1"/>
  <c r="B27" i="7"/>
  <c r="I26" i="7"/>
  <c r="H26" i="7" s="1"/>
  <c r="B26" i="7"/>
  <c r="I25" i="7"/>
  <c r="H25" i="7"/>
  <c r="B25" i="7"/>
  <c r="I24" i="7"/>
  <c r="H24" i="7" s="1"/>
  <c r="B24" i="7"/>
  <c r="I23" i="7"/>
  <c r="H23" i="7" s="1"/>
  <c r="B23" i="7"/>
  <c r="I22" i="7"/>
  <c r="H22" i="7" s="1"/>
  <c r="B22" i="7"/>
  <c r="I21" i="7"/>
  <c r="H21" i="7"/>
  <c r="B21" i="7"/>
  <c r="I20" i="7"/>
  <c r="H20" i="7" s="1"/>
  <c r="B20" i="7"/>
  <c r="I19" i="7"/>
  <c r="H19" i="7"/>
  <c r="B19" i="7"/>
  <c r="I18" i="7"/>
  <c r="H18" i="7" s="1"/>
  <c r="B18" i="7"/>
  <c r="I17" i="7"/>
  <c r="H17" i="7"/>
  <c r="B17" i="7"/>
  <c r="I16" i="7"/>
  <c r="H16" i="7" s="1"/>
  <c r="B16" i="7"/>
  <c r="I15" i="7"/>
  <c r="H15" i="7" s="1"/>
  <c r="B15" i="7"/>
  <c r="I14" i="7"/>
  <c r="H14" i="7" s="1"/>
  <c r="B14" i="7"/>
  <c r="I13" i="7"/>
  <c r="H13" i="7"/>
  <c r="B13" i="7"/>
  <c r="I12" i="7"/>
  <c r="H12" i="7" s="1"/>
  <c r="B12" i="7"/>
  <c r="I11" i="7"/>
  <c r="H11" i="7" s="1"/>
  <c r="B11" i="7"/>
  <c r="I10" i="7"/>
  <c r="H10" i="7" s="1"/>
  <c r="B10" i="7"/>
  <c r="B9" i="7"/>
  <c r="K208" i="6"/>
  <c r="F208" i="6" s="1"/>
  <c r="B208" i="6"/>
  <c r="K207" i="6"/>
  <c r="I207" i="6" s="1"/>
  <c r="B207" i="6"/>
  <c r="K206" i="6"/>
  <c r="I206" i="6" s="1"/>
  <c r="B206" i="6"/>
  <c r="K205" i="6"/>
  <c r="B205" i="6"/>
  <c r="K204" i="6"/>
  <c r="G204" i="6" s="1"/>
  <c r="I204" i="6"/>
  <c r="H204" i="6"/>
  <c r="F204" i="6"/>
  <c r="B204" i="6"/>
  <c r="K203" i="6"/>
  <c r="I203" i="6" s="1"/>
  <c r="B203" i="6"/>
  <c r="K202" i="6"/>
  <c r="H202" i="6" s="1"/>
  <c r="B202" i="6"/>
  <c r="K201" i="6"/>
  <c r="B201" i="6"/>
  <c r="K200" i="6"/>
  <c r="I200" i="6" s="1"/>
  <c r="B200" i="6"/>
  <c r="K199" i="6"/>
  <c r="I199" i="6" s="1"/>
  <c r="B199" i="6"/>
  <c r="K198" i="6"/>
  <c r="G198" i="6" s="1"/>
  <c r="I198" i="6"/>
  <c r="H198" i="6"/>
  <c r="B198" i="6"/>
  <c r="K197" i="6"/>
  <c r="G197" i="6" s="1"/>
  <c r="I197" i="6"/>
  <c r="H197" i="6"/>
  <c r="F197" i="6"/>
  <c r="B197" i="6"/>
  <c r="K196" i="6"/>
  <c r="H196" i="6" s="1"/>
  <c r="B196" i="6"/>
  <c r="K195" i="6"/>
  <c r="G195" i="6" s="1"/>
  <c r="I195" i="6"/>
  <c r="B195" i="6"/>
  <c r="K194" i="6"/>
  <c r="G194" i="6" s="1"/>
  <c r="B194" i="6"/>
  <c r="K193" i="6"/>
  <c r="G193" i="6" s="1"/>
  <c r="B193" i="6"/>
  <c r="K192" i="6"/>
  <c r="G192" i="6"/>
  <c r="B192" i="6"/>
  <c r="K191" i="6"/>
  <c r="I191" i="6" s="1"/>
  <c r="F191" i="6"/>
  <c r="B191" i="6"/>
  <c r="K190" i="6"/>
  <c r="H190" i="6" s="1"/>
  <c r="F190" i="6"/>
  <c r="B190" i="6"/>
  <c r="K189" i="6"/>
  <c r="H189" i="6" s="1"/>
  <c r="F189" i="6"/>
  <c r="B189" i="6"/>
  <c r="K188" i="6"/>
  <c r="G188" i="6"/>
  <c r="F188" i="6"/>
  <c r="B188" i="6"/>
  <c r="K187" i="6"/>
  <c r="G187" i="6" s="1"/>
  <c r="B187" i="6"/>
  <c r="K186" i="6"/>
  <c r="H186" i="6"/>
  <c r="G186" i="6"/>
  <c r="B186" i="6"/>
  <c r="K185" i="6"/>
  <c r="B185" i="6"/>
  <c r="K184" i="6"/>
  <c r="I184" i="6" s="1"/>
  <c r="H184" i="6"/>
  <c r="B184" i="6"/>
  <c r="K183" i="6"/>
  <c r="B183" i="6"/>
  <c r="K182" i="6"/>
  <c r="I182" i="6"/>
  <c r="B182" i="6"/>
  <c r="K181" i="6"/>
  <c r="G181" i="6" s="1"/>
  <c r="H181" i="6"/>
  <c r="B181" i="6"/>
  <c r="K180" i="6"/>
  <c r="G180" i="6" s="1"/>
  <c r="F180" i="6"/>
  <c r="B180" i="6"/>
  <c r="K179" i="6"/>
  <c r="I179" i="6"/>
  <c r="B179" i="6"/>
  <c r="K178" i="6"/>
  <c r="H178" i="6"/>
  <c r="G178" i="6"/>
  <c r="B178" i="6"/>
  <c r="K177" i="6"/>
  <c r="I177" i="6" s="1"/>
  <c r="F177" i="6"/>
  <c r="B177" i="6"/>
  <c r="K176" i="6"/>
  <c r="I176" i="6" s="1"/>
  <c r="G176" i="6"/>
  <c r="B176" i="6"/>
  <c r="K175" i="6"/>
  <c r="I175" i="6" s="1"/>
  <c r="F175" i="6"/>
  <c r="B175" i="6"/>
  <c r="K174" i="6"/>
  <c r="I174" i="6" s="1"/>
  <c r="H174" i="6"/>
  <c r="G174" i="6"/>
  <c r="F174" i="6"/>
  <c r="B174" i="6"/>
  <c r="K173" i="6"/>
  <c r="H173" i="6"/>
  <c r="B173" i="6"/>
  <c r="K172" i="6"/>
  <c r="I172" i="6" s="1"/>
  <c r="H172" i="6"/>
  <c r="G172" i="6"/>
  <c r="F172" i="6"/>
  <c r="B172" i="6"/>
  <c r="K171" i="6"/>
  <c r="H171" i="6"/>
  <c r="B171" i="6"/>
  <c r="K170" i="6"/>
  <c r="H170" i="6"/>
  <c r="G170" i="6"/>
  <c r="B170" i="6"/>
  <c r="K169" i="6"/>
  <c r="B169" i="6"/>
  <c r="K168" i="6"/>
  <c r="F168" i="6"/>
  <c r="B168" i="6"/>
  <c r="K167" i="6"/>
  <c r="B167" i="6"/>
  <c r="K166" i="6"/>
  <c r="I166" i="6" s="1"/>
  <c r="B166" i="6"/>
  <c r="K165" i="6"/>
  <c r="G165" i="6" s="1"/>
  <c r="H165" i="6"/>
  <c r="B165" i="6"/>
  <c r="K164" i="6"/>
  <c r="G164" i="6"/>
  <c r="F164" i="6"/>
  <c r="B164" i="6"/>
  <c r="K163" i="6"/>
  <c r="I163" i="6" s="1"/>
  <c r="B163" i="6"/>
  <c r="K162" i="6"/>
  <c r="G162" i="6" s="1"/>
  <c r="H162" i="6"/>
  <c r="B162" i="6"/>
  <c r="K161" i="6"/>
  <c r="I161" i="6" s="1"/>
  <c r="G161" i="6"/>
  <c r="B161" i="6"/>
  <c r="K160" i="6"/>
  <c r="I160" i="6" s="1"/>
  <c r="H160" i="6"/>
  <c r="G160" i="6"/>
  <c r="B160" i="6"/>
  <c r="K159" i="6"/>
  <c r="I159" i="6" s="1"/>
  <c r="F159" i="6"/>
  <c r="B159" i="6"/>
  <c r="K158" i="6"/>
  <c r="G158" i="6"/>
  <c r="F158" i="6"/>
  <c r="B158" i="6"/>
  <c r="K157" i="6"/>
  <c r="H157" i="6" s="1"/>
  <c r="F157" i="6"/>
  <c r="B157" i="6"/>
  <c r="K156" i="6"/>
  <c r="I156" i="6" s="1"/>
  <c r="H156" i="6"/>
  <c r="G156" i="6"/>
  <c r="F156" i="6"/>
  <c r="B156" i="6"/>
  <c r="K155" i="6"/>
  <c r="G155" i="6" s="1"/>
  <c r="F155" i="6"/>
  <c r="B155" i="6"/>
  <c r="K154" i="6"/>
  <c r="G154" i="6" s="1"/>
  <c r="H154" i="6"/>
  <c r="B154" i="6"/>
  <c r="K153" i="6"/>
  <c r="B153" i="6"/>
  <c r="K152" i="6"/>
  <c r="B152" i="6"/>
  <c r="K151" i="6"/>
  <c r="I151" i="6"/>
  <c r="F151" i="6"/>
  <c r="B151" i="6"/>
  <c r="K150" i="6"/>
  <c r="B150" i="6"/>
  <c r="K149" i="6"/>
  <c r="F149" i="6"/>
  <c r="B149" i="6"/>
  <c r="K148" i="6"/>
  <c r="B148" i="6"/>
  <c r="K147" i="6"/>
  <c r="B147" i="6"/>
  <c r="K146" i="6"/>
  <c r="G146" i="6" s="1"/>
  <c r="B146" i="6"/>
  <c r="K145" i="6"/>
  <c r="I145" i="6" s="1"/>
  <c r="G145" i="6"/>
  <c r="F145" i="6"/>
  <c r="B145" i="6"/>
  <c r="K144" i="6"/>
  <c r="B144" i="6"/>
  <c r="K143" i="6"/>
  <c r="F143" i="6" s="1"/>
  <c r="I143" i="6"/>
  <c r="B143" i="6"/>
  <c r="K142" i="6"/>
  <c r="I142" i="6" s="1"/>
  <c r="G142" i="6"/>
  <c r="B142" i="6"/>
  <c r="K141" i="6"/>
  <c r="B141" i="6"/>
  <c r="K140" i="6"/>
  <c r="G140" i="6"/>
  <c r="F140" i="6"/>
  <c r="B140" i="6"/>
  <c r="K139" i="6"/>
  <c r="I139" i="6" s="1"/>
  <c r="B139" i="6"/>
  <c r="K138" i="6"/>
  <c r="B138" i="6"/>
  <c r="K137" i="6"/>
  <c r="I137" i="6"/>
  <c r="B137" i="6"/>
  <c r="K136" i="6"/>
  <c r="F136" i="6" s="1"/>
  <c r="B136" i="6"/>
  <c r="K135" i="6"/>
  <c r="B135" i="6"/>
  <c r="K134" i="6"/>
  <c r="H134" i="6" s="1"/>
  <c r="I134" i="6"/>
  <c r="B134" i="6"/>
  <c r="K133" i="6"/>
  <c r="G133" i="6" s="1"/>
  <c r="F133" i="6"/>
  <c r="B133" i="6"/>
  <c r="K132" i="6"/>
  <c r="H132" i="6"/>
  <c r="B132" i="6"/>
  <c r="K131" i="6"/>
  <c r="H131" i="6" s="1"/>
  <c r="B131" i="6"/>
  <c r="K130" i="6"/>
  <c r="H130" i="6" s="1"/>
  <c r="B130" i="6"/>
  <c r="K129" i="6"/>
  <c r="I129" i="6" s="1"/>
  <c r="B129" i="6"/>
  <c r="K128" i="6"/>
  <c r="F128" i="6" s="1"/>
  <c r="I128" i="6"/>
  <c r="H128" i="6"/>
  <c r="G128" i="6"/>
  <c r="B128" i="6"/>
  <c r="K127" i="6"/>
  <c r="B127" i="6"/>
  <c r="K126" i="6"/>
  <c r="I126" i="6"/>
  <c r="H126" i="6"/>
  <c r="B126" i="6"/>
  <c r="K125" i="6"/>
  <c r="H125" i="6" s="1"/>
  <c r="F125" i="6"/>
  <c r="B125" i="6"/>
  <c r="K124" i="6"/>
  <c r="I124" i="6" s="1"/>
  <c r="H124" i="6"/>
  <c r="G124" i="6"/>
  <c r="F124" i="6"/>
  <c r="B124" i="6"/>
  <c r="K123" i="6"/>
  <c r="H123" i="6" s="1"/>
  <c r="B123" i="6"/>
  <c r="K122" i="6"/>
  <c r="I122" i="6" s="1"/>
  <c r="B122" i="6"/>
  <c r="K121" i="6"/>
  <c r="G121" i="6" s="1"/>
  <c r="B121" i="6"/>
  <c r="K120" i="6"/>
  <c r="B120" i="6"/>
  <c r="K119" i="6"/>
  <c r="I119" i="6"/>
  <c r="F119" i="6"/>
  <c r="B119" i="6"/>
  <c r="K118" i="6"/>
  <c r="I118" i="6"/>
  <c r="H118" i="6"/>
  <c r="G118" i="6"/>
  <c r="F118" i="6"/>
  <c r="B118" i="6"/>
  <c r="K117" i="6"/>
  <c r="G117" i="6" s="1"/>
  <c r="I117" i="6"/>
  <c r="H117" i="6"/>
  <c r="F117" i="6"/>
  <c r="B117" i="6"/>
  <c r="K116" i="6"/>
  <c r="H116" i="6"/>
  <c r="G116" i="6"/>
  <c r="B116" i="6"/>
  <c r="K115" i="6"/>
  <c r="I115" i="6" s="1"/>
  <c r="H115" i="6"/>
  <c r="B115" i="6"/>
  <c r="K114" i="6"/>
  <c r="I114" i="6"/>
  <c r="H114" i="6"/>
  <c r="B114" i="6"/>
  <c r="K113" i="6"/>
  <c r="I113" i="6" s="1"/>
  <c r="B113" i="6"/>
  <c r="K112" i="6"/>
  <c r="B112" i="6"/>
  <c r="K111" i="6"/>
  <c r="G111" i="6"/>
  <c r="F111" i="6"/>
  <c r="B111" i="6"/>
  <c r="K110" i="6"/>
  <c r="I110" i="6" s="1"/>
  <c r="G110" i="6"/>
  <c r="B110" i="6"/>
  <c r="K109" i="6"/>
  <c r="G109" i="6" s="1"/>
  <c r="B109" i="6"/>
  <c r="K108" i="6"/>
  <c r="I108" i="6"/>
  <c r="H108" i="6"/>
  <c r="G108" i="6"/>
  <c r="F108" i="6"/>
  <c r="B108" i="6"/>
  <c r="K107" i="6"/>
  <c r="I107" i="6" s="1"/>
  <c r="H107" i="6"/>
  <c r="B107" i="6"/>
  <c r="K106" i="6"/>
  <c r="I106" i="6"/>
  <c r="H106" i="6"/>
  <c r="B106" i="6"/>
  <c r="K105" i="6"/>
  <c r="G105" i="6" s="1"/>
  <c r="B105" i="6"/>
  <c r="K104" i="6"/>
  <c r="B104" i="6"/>
  <c r="K103" i="6"/>
  <c r="G103" i="6" s="1"/>
  <c r="I103" i="6"/>
  <c r="B103" i="6"/>
  <c r="K102" i="6"/>
  <c r="B102" i="6"/>
  <c r="K101" i="6"/>
  <c r="I101" i="6"/>
  <c r="H101" i="6"/>
  <c r="G101" i="6"/>
  <c r="F101" i="6"/>
  <c r="B101" i="6"/>
  <c r="K100" i="6"/>
  <c r="G100" i="6" s="1"/>
  <c r="I100" i="6"/>
  <c r="H100" i="6"/>
  <c r="F100" i="6"/>
  <c r="B100" i="6"/>
  <c r="K99" i="6"/>
  <c r="I99" i="6" s="1"/>
  <c r="B99" i="6"/>
  <c r="K98" i="6"/>
  <c r="H98" i="6"/>
  <c r="G98" i="6"/>
  <c r="B98" i="6"/>
  <c r="K97" i="6"/>
  <c r="I97" i="6" s="1"/>
  <c r="H97" i="6"/>
  <c r="G97" i="6"/>
  <c r="B97" i="6"/>
  <c r="K96" i="6"/>
  <c r="B96" i="6"/>
  <c r="K95" i="6"/>
  <c r="I95" i="6"/>
  <c r="G95" i="6"/>
  <c r="B95" i="6"/>
  <c r="K94" i="6"/>
  <c r="I94" i="6" s="1"/>
  <c r="B94" i="6"/>
  <c r="K93" i="6"/>
  <c r="I93" i="6"/>
  <c r="H93" i="6"/>
  <c r="G93" i="6"/>
  <c r="F93" i="6"/>
  <c r="B93" i="6"/>
  <c r="K92" i="6"/>
  <c r="H92" i="6" s="1"/>
  <c r="B92" i="6"/>
  <c r="K91" i="6"/>
  <c r="H91" i="6" s="1"/>
  <c r="I91" i="6"/>
  <c r="B91" i="6"/>
  <c r="K90" i="6"/>
  <c r="I90" i="6" s="1"/>
  <c r="B90" i="6"/>
  <c r="K89" i="6"/>
  <c r="I89" i="6" s="1"/>
  <c r="B89" i="6"/>
  <c r="K88" i="6"/>
  <c r="B88" i="6"/>
  <c r="K87" i="6"/>
  <c r="H87" i="6" s="1"/>
  <c r="F87" i="6"/>
  <c r="B87" i="6"/>
  <c r="K86" i="6"/>
  <c r="I86" i="6" s="1"/>
  <c r="B86" i="6"/>
  <c r="K85" i="6"/>
  <c r="I85" i="6" s="1"/>
  <c r="G85" i="6"/>
  <c r="B85" i="6"/>
  <c r="K84" i="6"/>
  <c r="I84" i="6" s="1"/>
  <c r="B84" i="6"/>
  <c r="K83" i="6"/>
  <c r="H83" i="6" s="1"/>
  <c r="I83" i="6"/>
  <c r="B83" i="6"/>
  <c r="K82" i="6"/>
  <c r="I82" i="6" s="1"/>
  <c r="B82" i="6"/>
  <c r="K81" i="6"/>
  <c r="I81" i="6" s="1"/>
  <c r="B81" i="6"/>
  <c r="K80" i="6"/>
  <c r="B80" i="6"/>
  <c r="K79" i="6"/>
  <c r="H79" i="6" s="1"/>
  <c r="I79" i="6"/>
  <c r="F79" i="6"/>
  <c r="B79" i="6"/>
  <c r="K78" i="6"/>
  <c r="G78" i="6" s="1"/>
  <c r="B78" i="6"/>
  <c r="K77" i="6"/>
  <c r="I77" i="6"/>
  <c r="H77" i="6"/>
  <c r="G77" i="6"/>
  <c r="F77" i="6"/>
  <c r="B77" i="6"/>
  <c r="K76" i="6"/>
  <c r="H76" i="6" s="1"/>
  <c r="I76" i="6"/>
  <c r="G76" i="6"/>
  <c r="F76" i="6"/>
  <c r="B76" i="6"/>
  <c r="K75" i="6"/>
  <c r="B75" i="6"/>
  <c r="K74" i="6"/>
  <c r="I74" i="6" s="1"/>
  <c r="B74" i="6"/>
  <c r="K73" i="6"/>
  <c r="I73" i="6" s="1"/>
  <c r="B73" i="6"/>
  <c r="K72" i="6"/>
  <c r="B72" i="6"/>
  <c r="K71" i="6"/>
  <c r="H71" i="6" s="1"/>
  <c r="F71" i="6"/>
  <c r="B71" i="6"/>
  <c r="K70" i="6"/>
  <c r="G70" i="6" s="1"/>
  <c r="H70" i="6"/>
  <c r="B70" i="6"/>
  <c r="K69" i="6"/>
  <c r="I69" i="6" s="1"/>
  <c r="B69" i="6"/>
  <c r="K68" i="6"/>
  <c r="I68" i="6" s="1"/>
  <c r="G68" i="6"/>
  <c r="F68" i="6"/>
  <c r="B68" i="6"/>
  <c r="K67" i="6"/>
  <c r="F67" i="6" s="1"/>
  <c r="H67" i="6"/>
  <c r="B67" i="6"/>
  <c r="K66" i="6"/>
  <c r="I66" i="6" s="1"/>
  <c r="G66" i="6"/>
  <c r="B66" i="6"/>
  <c r="K65" i="6"/>
  <c r="I65" i="6" s="1"/>
  <c r="H65" i="6"/>
  <c r="G65" i="6"/>
  <c r="F65" i="6"/>
  <c r="B65" i="6"/>
  <c r="K64" i="6"/>
  <c r="I64" i="6" s="1"/>
  <c r="B64" i="6"/>
  <c r="K63" i="6"/>
  <c r="H63" i="6" s="1"/>
  <c r="I63" i="6"/>
  <c r="B63" i="6"/>
  <c r="K62" i="6"/>
  <c r="I62" i="6" s="1"/>
  <c r="B62" i="6"/>
  <c r="K61" i="6"/>
  <c r="I61" i="6" s="1"/>
  <c r="B61" i="6"/>
  <c r="K60" i="6"/>
  <c r="I60" i="6" s="1"/>
  <c r="G60" i="6"/>
  <c r="F60" i="6"/>
  <c r="B60" i="6"/>
  <c r="K59" i="6"/>
  <c r="F59" i="6" s="1"/>
  <c r="I59" i="6"/>
  <c r="B59" i="6"/>
  <c r="K58" i="6"/>
  <c r="I58" i="6" s="1"/>
  <c r="B58" i="6"/>
  <c r="K57" i="6"/>
  <c r="I57" i="6" s="1"/>
  <c r="B57" i="6"/>
  <c r="K56" i="6"/>
  <c r="I56" i="6" s="1"/>
  <c r="B56" i="6"/>
  <c r="K55" i="6"/>
  <c r="H55" i="6" s="1"/>
  <c r="I55" i="6"/>
  <c r="G55" i="6"/>
  <c r="F55" i="6"/>
  <c r="B55" i="6"/>
  <c r="K54" i="6"/>
  <c r="I54" i="6" s="1"/>
  <c r="G54" i="6"/>
  <c r="B54" i="6"/>
  <c r="K53" i="6"/>
  <c r="I53" i="6" s="1"/>
  <c r="B53" i="6"/>
  <c r="K52" i="6"/>
  <c r="H52" i="6" s="1"/>
  <c r="I52" i="6"/>
  <c r="B52" i="6"/>
  <c r="K51" i="6"/>
  <c r="F51" i="6" s="1"/>
  <c r="I51" i="6"/>
  <c r="H51" i="6"/>
  <c r="B51" i="6"/>
  <c r="K50" i="6"/>
  <c r="I50" i="6" s="1"/>
  <c r="B50" i="6"/>
  <c r="K49" i="6"/>
  <c r="I49" i="6" s="1"/>
  <c r="F49" i="6"/>
  <c r="B49" i="6"/>
  <c r="K48" i="6"/>
  <c r="B48" i="6"/>
  <c r="K47" i="6"/>
  <c r="H47" i="6" s="1"/>
  <c r="F47" i="6"/>
  <c r="B47" i="6"/>
  <c r="K46" i="6"/>
  <c r="G46" i="6" s="1"/>
  <c r="I46" i="6"/>
  <c r="H46" i="6"/>
  <c r="F46" i="6"/>
  <c r="B46" i="6"/>
  <c r="K45" i="6"/>
  <c r="I45" i="6"/>
  <c r="H45" i="6"/>
  <c r="G45" i="6"/>
  <c r="F45" i="6"/>
  <c r="B45" i="6"/>
  <c r="K44" i="6"/>
  <c r="I44" i="6" s="1"/>
  <c r="G44" i="6"/>
  <c r="B44" i="6"/>
  <c r="K43" i="6"/>
  <c r="F43" i="6" s="1"/>
  <c r="B43" i="6"/>
  <c r="K42" i="6"/>
  <c r="I42" i="6" s="1"/>
  <c r="G42" i="6"/>
  <c r="B42" i="6"/>
  <c r="K41" i="6"/>
  <c r="I41" i="6" s="1"/>
  <c r="G41" i="6"/>
  <c r="B41" i="6"/>
  <c r="K40" i="6"/>
  <c r="I40" i="6" s="1"/>
  <c r="B40" i="6"/>
  <c r="K39" i="6"/>
  <c r="H39" i="6" s="1"/>
  <c r="F39" i="6"/>
  <c r="B39" i="6"/>
  <c r="K38" i="6"/>
  <c r="H38" i="6" s="1"/>
  <c r="I38" i="6"/>
  <c r="B38" i="6"/>
  <c r="K37" i="6"/>
  <c r="H37" i="6" s="1"/>
  <c r="I37" i="6"/>
  <c r="G37" i="6"/>
  <c r="F37" i="6"/>
  <c r="B37" i="6"/>
  <c r="K36" i="6"/>
  <c r="G36" i="6" s="1"/>
  <c r="H36" i="6"/>
  <c r="B36" i="6"/>
  <c r="K35" i="6"/>
  <c r="F35" i="6" s="1"/>
  <c r="H35" i="6"/>
  <c r="G35" i="6"/>
  <c r="B35" i="6"/>
  <c r="K34" i="6"/>
  <c r="I34" i="6" s="1"/>
  <c r="B34" i="6"/>
  <c r="K33" i="6"/>
  <c r="I33" i="6" s="1"/>
  <c r="B33" i="6"/>
  <c r="K32" i="6"/>
  <c r="I32" i="6" s="1"/>
  <c r="F32" i="6"/>
  <c r="B32" i="6"/>
  <c r="K31" i="6"/>
  <c r="H31" i="6" s="1"/>
  <c r="I31" i="6"/>
  <c r="G31" i="6"/>
  <c r="F31" i="6"/>
  <c r="B31" i="6"/>
  <c r="K30" i="6"/>
  <c r="I30" i="6" s="1"/>
  <c r="G30" i="6"/>
  <c r="B30" i="6"/>
  <c r="K29" i="6"/>
  <c r="F29" i="6" s="1"/>
  <c r="I29" i="6"/>
  <c r="H29" i="6"/>
  <c r="G29" i="6"/>
  <c r="B29" i="6"/>
  <c r="K28" i="6"/>
  <c r="I28" i="6"/>
  <c r="H28" i="6"/>
  <c r="G28" i="6"/>
  <c r="F28" i="6"/>
  <c r="B28" i="6"/>
  <c r="K27" i="6"/>
  <c r="F27" i="6" s="1"/>
  <c r="B27" i="6"/>
  <c r="K26" i="6"/>
  <c r="G26" i="6" s="1"/>
  <c r="B26" i="6"/>
  <c r="K25" i="6"/>
  <c r="I25" i="6" s="1"/>
  <c r="H25" i="6"/>
  <c r="B25" i="6"/>
  <c r="K24" i="6"/>
  <c r="I24" i="6"/>
  <c r="F24" i="6"/>
  <c r="B24" i="6"/>
  <c r="K23" i="6"/>
  <c r="H23" i="6" s="1"/>
  <c r="I23" i="6"/>
  <c r="G23" i="6"/>
  <c r="F23" i="6"/>
  <c r="B23" i="6"/>
  <c r="K22" i="6"/>
  <c r="H22" i="6" s="1"/>
  <c r="I22" i="6"/>
  <c r="B22" i="6"/>
  <c r="K21" i="6"/>
  <c r="F21" i="6" s="1"/>
  <c r="B21" i="6"/>
  <c r="K20" i="6"/>
  <c r="I20" i="6" s="1"/>
  <c r="B20" i="6"/>
  <c r="K19" i="6"/>
  <c r="F19" i="6" s="1"/>
  <c r="G19" i="6"/>
  <c r="B19" i="6"/>
  <c r="K18" i="6"/>
  <c r="G18" i="6" s="1"/>
  <c r="B18" i="6"/>
  <c r="K17" i="6"/>
  <c r="I17" i="6" s="1"/>
  <c r="B17" i="6"/>
  <c r="K16" i="6"/>
  <c r="I16" i="6" s="1"/>
  <c r="B16" i="6"/>
  <c r="K15" i="6"/>
  <c r="H15" i="6" s="1"/>
  <c r="G15" i="6"/>
  <c r="B15" i="6"/>
  <c r="K14" i="6"/>
  <c r="I14" i="6" s="1"/>
  <c r="H14" i="6"/>
  <c r="B14" i="6"/>
  <c r="K13" i="6"/>
  <c r="I13" i="6" s="1"/>
  <c r="G13" i="6"/>
  <c r="B13" i="6"/>
  <c r="K12" i="6"/>
  <c r="I12" i="6" s="1"/>
  <c r="B12" i="6"/>
  <c r="B11" i="6"/>
  <c r="B10" i="6"/>
  <c r="B9" i="6"/>
  <c r="W108" i="5"/>
  <c r="V108" i="5"/>
  <c r="T108" i="5"/>
  <c r="L108" i="5"/>
  <c r="Y108" i="5" s="1"/>
  <c r="Y107" i="5"/>
  <c r="W107" i="5"/>
  <c r="V107" i="5"/>
  <c r="T107" i="5"/>
  <c r="L107" i="5"/>
  <c r="N107" i="5" s="1"/>
  <c r="W106" i="5"/>
  <c r="V106" i="5"/>
  <c r="T106" i="5"/>
  <c r="L106" i="5"/>
  <c r="M106" i="5" s="1"/>
  <c r="Y105" i="5"/>
  <c r="W105" i="5"/>
  <c r="V105" i="5"/>
  <c r="T105" i="5"/>
  <c r="L105" i="5"/>
  <c r="N105" i="5" s="1"/>
  <c r="W104" i="5"/>
  <c r="V104" i="5"/>
  <c r="T104" i="5"/>
  <c r="L104" i="5"/>
  <c r="N104" i="5" s="1"/>
  <c r="W103" i="5"/>
  <c r="V103" i="5"/>
  <c r="T103" i="5"/>
  <c r="L103" i="5"/>
  <c r="M103" i="5" s="1"/>
  <c r="W102" i="5"/>
  <c r="V102" i="5"/>
  <c r="T102" i="5"/>
  <c r="L102" i="5"/>
  <c r="N102" i="5" s="1"/>
  <c r="W101" i="5"/>
  <c r="V101" i="5"/>
  <c r="T101" i="5"/>
  <c r="L101" i="5"/>
  <c r="Y100" i="5"/>
  <c r="W100" i="5"/>
  <c r="V100" i="5"/>
  <c r="T100" i="5"/>
  <c r="N100" i="5"/>
  <c r="L100" i="5"/>
  <c r="M100" i="5" s="1"/>
  <c r="O100" i="5" s="1"/>
  <c r="W99" i="5"/>
  <c r="V99" i="5"/>
  <c r="T99" i="5"/>
  <c r="M99" i="5"/>
  <c r="L99" i="5"/>
  <c r="Y99" i="5" s="1"/>
  <c r="Y98" i="5"/>
  <c r="W98" i="5"/>
  <c r="V98" i="5"/>
  <c r="T98" i="5"/>
  <c r="L98" i="5"/>
  <c r="N98" i="5" s="1"/>
  <c r="W97" i="5"/>
  <c r="V97" i="5"/>
  <c r="T97" i="5"/>
  <c r="L97" i="5"/>
  <c r="N97" i="5" s="1"/>
  <c r="W96" i="5"/>
  <c r="V96" i="5"/>
  <c r="T96" i="5"/>
  <c r="L96" i="5"/>
  <c r="M96" i="5" s="1"/>
  <c r="Y95" i="5"/>
  <c r="W95" i="5"/>
  <c r="V95" i="5"/>
  <c r="T95" i="5"/>
  <c r="L95" i="5"/>
  <c r="N95" i="5" s="1"/>
  <c r="Y94" i="5"/>
  <c r="W94" i="5"/>
  <c r="V94" i="5"/>
  <c r="T94" i="5"/>
  <c r="L94" i="5"/>
  <c r="N94" i="5" s="1"/>
  <c r="W93" i="5"/>
  <c r="V93" i="5"/>
  <c r="T93" i="5"/>
  <c r="N93" i="5"/>
  <c r="M93" i="5"/>
  <c r="L93" i="5"/>
  <c r="Y93" i="5" s="1"/>
  <c r="W92" i="5"/>
  <c r="V92" i="5"/>
  <c r="T92" i="5"/>
  <c r="N92" i="5"/>
  <c r="L92" i="5"/>
  <c r="Y92" i="5" s="1"/>
  <c r="W91" i="5"/>
  <c r="V91" i="5"/>
  <c r="T91" i="5"/>
  <c r="M91" i="5"/>
  <c r="L91" i="5"/>
  <c r="N91" i="5" s="1"/>
  <c r="W90" i="5"/>
  <c r="V90" i="5"/>
  <c r="T90" i="5"/>
  <c r="L90" i="5"/>
  <c r="M90" i="5" s="1"/>
  <c r="W89" i="5"/>
  <c r="V89" i="5"/>
  <c r="T89" i="5"/>
  <c r="L89" i="5"/>
  <c r="Y89" i="5" s="1"/>
  <c r="W88" i="5"/>
  <c r="V88" i="5"/>
  <c r="T88" i="5"/>
  <c r="L88" i="5"/>
  <c r="N88" i="5" s="1"/>
  <c r="W87" i="5"/>
  <c r="V87" i="5"/>
  <c r="T87" i="5"/>
  <c r="L87" i="5"/>
  <c r="M87" i="5" s="1"/>
  <c r="W86" i="5"/>
  <c r="V86" i="5"/>
  <c r="T86" i="5"/>
  <c r="N86" i="5"/>
  <c r="M86" i="5"/>
  <c r="L86" i="5"/>
  <c r="Y86" i="5" s="1"/>
  <c r="W85" i="5"/>
  <c r="V85" i="5"/>
  <c r="T85" i="5"/>
  <c r="L85" i="5"/>
  <c r="Y84" i="5"/>
  <c r="W84" i="5"/>
  <c r="V84" i="5"/>
  <c r="T84" i="5"/>
  <c r="L84" i="5"/>
  <c r="M84" i="5" s="1"/>
  <c r="W83" i="5"/>
  <c r="V83" i="5"/>
  <c r="T83" i="5"/>
  <c r="N83" i="5"/>
  <c r="M83" i="5"/>
  <c r="L83" i="5"/>
  <c r="Y83" i="5" s="1"/>
  <c r="W82" i="5"/>
  <c r="V82" i="5"/>
  <c r="T82" i="5"/>
  <c r="L82" i="5"/>
  <c r="N82" i="5" s="1"/>
  <c r="W81" i="5"/>
  <c r="V81" i="5"/>
  <c r="T81" i="5"/>
  <c r="L81" i="5"/>
  <c r="W80" i="5"/>
  <c r="V80" i="5"/>
  <c r="T80" i="5"/>
  <c r="L80" i="5"/>
  <c r="Y80" i="5" s="1"/>
  <c r="W79" i="5"/>
  <c r="V79" i="5"/>
  <c r="T79" i="5"/>
  <c r="L79" i="5"/>
  <c r="N79" i="5" s="1"/>
  <c r="W78" i="5"/>
  <c r="V78" i="5"/>
  <c r="T78" i="5"/>
  <c r="N78" i="5"/>
  <c r="M78" i="5"/>
  <c r="L78" i="5"/>
  <c r="Y78" i="5" s="1"/>
  <c r="W77" i="5"/>
  <c r="V77" i="5"/>
  <c r="T77" i="5"/>
  <c r="L77" i="5"/>
  <c r="Y77" i="5" s="1"/>
  <c r="W76" i="5"/>
  <c r="V76" i="5"/>
  <c r="T76" i="5"/>
  <c r="L76" i="5"/>
  <c r="N76" i="5" s="1"/>
  <c r="Y75" i="5"/>
  <c r="W75" i="5"/>
  <c r="V75" i="5"/>
  <c r="T75" i="5"/>
  <c r="L75" i="5"/>
  <c r="N75" i="5" s="1"/>
  <c r="W74" i="5"/>
  <c r="V74" i="5"/>
  <c r="T74" i="5"/>
  <c r="L74" i="5"/>
  <c r="M74" i="5" s="1"/>
  <c r="W73" i="5"/>
  <c r="V73" i="5"/>
  <c r="T73" i="5"/>
  <c r="L73" i="5"/>
  <c r="M73" i="5" s="1"/>
  <c r="Y72" i="5"/>
  <c r="W72" i="5"/>
  <c r="V72" i="5"/>
  <c r="T72" i="5"/>
  <c r="L72" i="5"/>
  <c r="N72" i="5" s="1"/>
  <c r="W71" i="5"/>
  <c r="V71" i="5"/>
  <c r="T71" i="5"/>
  <c r="L71" i="5"/>
  <c r="M71" i="5" s="1"/>
  <c r="W70" i="5"/>
  <c r="V70" i="5"/>
  <c r="T70" i="5"/>
  <c r="N70" i="5"/>
  <c r="L70" i="5"/>
  <c r="Y70" i="5" s="1"/>
  <c r="W69" i="5"/>
  <c r="V69" i="5"/>
  <c r="T69" i="5"/>
  <c r="L69" i="5"/>
  <c r="Y69" i="5" s="1"/>
  <c r="Y68" i="5"/>
  <c r="W68" i="5"/>
  <c r="V68" i="5"/>
  <c r="T68" i="5"/>
  <c r="L68" i="5"/>
  <c r="M68" i="5" s="1"/>
  <c r="W67" i="5"/>
  <c r="V67" i="5"/>
  <c r="T67" i="5"/>
  <c r="N67" i="5"/>
  <c r="M67" i="5"/>
  <c r="O67" i="5" s="1"/>
  <c r="Z67" i="5" s="1"/>
  <c r="L67" i="5"/>
  <c r="Y67" i="5" s="1"/>
  <c r="W66" i="5"/>
  <c r="V66" i="5"/>
  <c r="T66" i="5"/>
  <c r="L66" i="5"/>
  <c r="N66" i="5" s="1"/>
  <c r="W65" i="5"/>
  <c r="V65" i="5"/>
  <c r="T65" i="5"/>
  <c r="N65" i="5"/>
  <c r="L65" i="5"/>
  <c r="Y64" i="5"/>
  <c r="W64" i="5"/>
  <c r="V64" i="5"/>
  <c r="T64" i="5"/>
  <c r="N64" i="5"/>
  <c r="M64" i="5"/>
  <c r="O64" i="5" s="1"/>
  <c r="L64" i="5"/>
  <c r="W63" i="5"/>
  <c r="V63" i="5"/>
  <c r="T63" i="5"/>
  <c r="N63" i="5"/>
  <c r="M63" i="5"/>
  <c r="L63" i="5"/>
  <c r="Y63" i="5" s="1"/>
  <c r="W62" i="5"/>
  <c r="V62" i="5"/>
  <c r="T62" i="5"/>
  <c r="L62" i="5"/>
  <c r="Y62" i="5" s="1"/>
  <c r="W61" i="5"/>
  <c r="V61" i="5"/>
  <c r="T61" i="5"/>
  <c r="L61" i="5"/>
  <c r="Y61" i="5" s="1"/>
  <c r="W60" i="5"/>
  <c r="V60" i="5"/>
  <c r="T60" i="5"/>
  <c r="L60" i="5"/>
  <c r="N60" i="5" s="1"/>
  <c r="W59" i="5"/>
  <c r="V59" i="5"/>
  <c r="T59" i="5"/>
  <c r="L59" i="5"/>
  <c r="N59" i="5" s="1"/>
  <c r="Y58" i="5"/>
  <c r="W58" i="5"/>
  <c r="V58" i="5"/>
  <c r="T58" i="5"/>
  <c r="O58" i="5"/>
  <c r="Q58" i="5" s="1"/>
  <c r="N58" i="5"/>
  <c r="L58" i="5"/>
  <c r="M58" i="5" s="1"/>
  <c r="Y57" i="5"/>
  <c r="W57" i="5"/>
  <c r="V57" i="5"/>
  <c r="T57" i="5"/>
  <c r="L57" i="5"/>
  <c r="N57" i="5" s="1"/>
  <c r="W56" i="5"/>
  <c r="V56" i="5"/>
  <c r="T56" i="5"/>
  <c r="L56" i="5"/>
  <c r="N56" i="5" s="1"/>
  <c r="W55" i="5"/>
  <c r="V55" i="5"/>
  <c r="T55" i="5"/>
  <c r="L55" i="5"/>
  <c r="M55" i="5" s="1"/>
  <c r="W54" i="5"/>
  <c r="V54" i="5"/>
  <c r="T54" i="5"/>
  <c r="N54" i="5"/>
  <c r="L54" i="5"/>
  <c r="Y54" i="5" s="1"/>
  <c r="W53" i="5"/>
  <c r="V53" i="5"/>
  <c r="T53" i="5"/>
  <c r="L53" i="5"/>
  <c r="Y53" i="5" s="1"/>
  <c r="Y52" i="5"/>
  <c r="W52" i="5"/>
  <c r="V52" i="5"/>
  <c r="T52" i="5"/>
  <c r="L52" i="5"/>
  <c r="M52" i="5" s="1"/>
  <c r="W51" i="5"/>
  <c r="V51" i="5"/>
  <c r="T51" i="5"/>
  <c r="N51" i="5"/>
  <c r="M51" i="5"/>
  <c r="O51" i="5" s="1"/>
  <c r="Z51" i="5" s="1"/>
  <c r="L51" i="5"/>
  <c r="Y51" i="5" s="1"/>
  <c r="Y50" i="5"/>
  <c r="W50" i="5"/>
  <c r="V50" i="5"/>
  <c r="T50" i="5"/>
  <c r="M50" i="5"/>
  <c r="O50" i="5" s="1"/>
  <c r="L50" i="5"/>
  <c r="N50" i="5" s="1"/>
  <c r="W49" i="5"/>
  <c r="V49" i="5"/>
  <c r="T49" i="5"/>
  <c r="L49" i="5"/>
  <c r="Y48" i="5"/>
  <c r="W48" i="5"/>
  <c r="V48" i="5"/>
  <c r="T48" i="5"/>
  <c r="N48" i="5"/>
  <c r="O48" i="5" s="1"/>
  <c r="M48" i="5"/>
  <c r="L48" i="5"/>
  <c r="W47" i="5"/>
  <c r="V47" i="5"/>
  <c r="T47" i="5"/>
  <c r="L47" i="5"/>
  <c r="Y47" i="5" s="1"/>
  <c r="Y46" i="5"/>
  <c r="W46" i="5"/>
  <c r="V46" i="5"/>
  <c r="T46" i="5"/>
  <c r="M46" i="5"/>
  <c r="L46" i="5"/>
  <c r="N46" i="5" s="1"/>
  <c r="W45" i="5"/>
  <c r="V45" i="5"/>
  <c r="T45" i="5"/>
  <c r="N45" i="5"/>
  <c r="L45" i="5"/>
  <c r="Y45" i="5" s="1"/>
  <c r="Y44" i="5"/>
  <c r="W44" i="5"/>
  <c r="V44" i="5"/>
  <c r="T44" i="5"/>
  <c r="L44" i="5"/>
  <c r="N44" i="5" s="1"/>
  <c r="W43" i="5"/>
  <c r="V43" i="5"/>
  <c r="T43" i="5"/>
  <c r="L43" i="5"/>
  <c r="N43" i="5" s="1"/>
  <c r="Y42" i="5"/>
  <c r="W42" i="5"/>
  <c r="V42" i="5"/>
  <c r="T42" i="5"/>
  <c r="L42" i="5"/>
  <c r="M42" i="5" s="1"/>
  <c r="Y41" i="5"/>
  <c r="W41" i="5"/>
  <c r="V41" i="5"/>
  <c r="T41" i="5"/>
  <c r="N41" i="5"/>
  <c r="L41" i="5"/>
  <c r="M41" i="5" s="1"/>
  <c r="W40" i="5"/>
  <c r="V40" i="5"/>
  <c r="T40" i="5"/>
  <c r="L40" i="5"/>
  <c r="N40" i="5" s="1"/>
  <c r="W39" i="5"/>
  <c r="V39" i="5"/>
  <c r="T39" i="5"/>
  <c r="L39" i="5"/>
  <c r="M39" i="5" s="1"/>
  <c r="Y38" i="5"/>
  <c r="W38" i="5"/>
  <c r="V38" i="5"/>
  <c r="T38" i="5"/>
  <c r="N38" i="5"/>
  <c r="L38" i="5"/>
  <c r="M38" i="5" s="1"/>
  <c r="W37" i="5"/>
  <c r="V37" i="5"/>
  <c r="T37" i="5"/>
  <c r="M37" i="5"/>
  <c r="L37" i="5"/>
  <c r="N37" i="5" s="1"/>
  <c r="Y36" i="5"/>
  <c r="W36" i="5"/>
  <c r="V36" i="5"/>
  <c r="T36" i="5"/>
  <c r="L36" i="5"/>
  <c r="M36" i="5" s="1"/>
  <c r="W35" i="5"/>
  <c r="V35" i="5"/>
  <c r="T35" i="5"/>
  <c r="M35" i="5"/>
  <c r="L35" i="5"/>
  <c r="Y35" i="5" s="1"/>
  <c r="W34" i="5"/>
  <c r="V34" i="5"/>
  <c r="T34" i="5"/>
  <c r="M34" i="5"/>
  <c r="L34" i="5"/>
  <c r="N34" i="5" s="1"/>
  <c r="W33" i="5"/>
  <c r="V33" i="5"/>
  <c r="T33" i="5"/>
  <c r="N33" i="5"/>
  <c r="L33" i="5"/>
  <c r="M33" i="5" s="1"/>
  <c r="W32" i="5"/>
  <c r="V32" i="5"/>
  <c r="T32" i="5"/>
  <c r="L32" i="5"/>
  <c r="Y32" i="5" s="1"/>
  <c r="Y31" i="5"/>
  <c r="W31" i="5"/>
  <c r="V31" i="5"/>
  <c r="T31" i="5"/>
  <c r="L31" i="5"/>
  <c r="N31" i="5" s="1"/>
  <c r="Y30" i="5"/>
  <c r="W30" i="5"/>
  <c r="V30" i="5"/>
  <c r="T30" i="5"/>
  <c r="N30" i="5"/>
  <c r="L30" i="5"/>
  <c r="M30" i="5" s="1"/>
  <c r="O30" i="5" s="1"/>
  <c r="W29" i="5"/>
  <c r="V29" i="5"/>
  <c r="T29" i="5"/>
  <c r="M29" i="5"/>
  <c r="L29" i="5"/>
  <c r="Y29" i="5" s="1"/>
  <c r="W28" i="5"/>
  <c r="V28" i="5"/>
  <c r="T28" i="5"/>
  <c r="M28" i="5"/>
  <c r="L28" i="5"/>
  <c r="N28" i="5" s="1"/>
  <c r="W27" i="5"/>
  <c r="V27" i="5"/>
  <c r="T27" i="5"/>
  <c r="L27" i="5"/>
  <c r="N27" i="5" s="1"/>
  <c r="Y26" i="5"/>
  <c r="W26" i="5"/>
  <c r="V26" i="5"/>
  <c r="T26" i="5"/>
  <c r="N26" i="5"/>
  <c r="O26" i="5" s="1"/>
  <c r="M26" i="5"/>
  <c r="L26" i="5"/>
  <c r="W25" i="5"/>
  <c r="V25" i="5"/>
  <c r="T25" i="5"/>
  <c r="L25" i="5"/>
  <c r="Y25" i="5" s="1"/>
  <c r="W24" i="5"/>
  <c r="V24" i="5"/>
  <c r="T24" i="5"/>
  <c r="L24" i="5"/>
  <c r="N24" i="5" s="1"/>
  <c r="W23" i="5"/>
  <c r="V23" i="5"/>
  <c r="T23" i="5"/>
  <c r="L23" i="5"/>
  <c r="M23" i="5" s="1"/>
  <c r="Y22" i="5"/>
  <c r="W22" i="5"/>
  <c r="V22" i="5"/>
  <c r="T22" i="5"/>
  <c r="M22" i="5"/>
  <c r="L22" i="5"/>
  <c r="N22" i="5" s="1"/>
  <c r="W21" i="5"/>
  <c r="V21" i="5"/>
  <c r="T21" i="5"/>
  <c r="L21" i="5"/>
  <c r="N21" i="5" s="1"/>
  <c r="W20" i="5"/>
  <c r="V20" i="5"/>
  <c r="T20" i="5"/>
  <c r="N20" i="5"/>
  <c r="L20" i="5"/>
  <c r="M20" i="5" s="1"/>
  <c r="W19" i="5"/>
  <c r="V19" i="5"/>
  <c r="T19" i="5"/>
  <c r="N19" i="5"/>
  <c r="M19" i="5"/>
  <c r="L19" i="5"/>
  <c r="Y19" i="5" s="1"/>
  <c r="W18" i="5"/>
  <c r="V18" i="5"/>
  <c r="T18" i="5"/>
  <c r="L18" i="5"/>
  <c r="N18" i="5" s="1"/>
  <c r="W17" i="5"/>
  <c r="V17" i="5"/>
  <c r="T17" i="5"/>
  <c r="L17" i="5"/>
  <c r="M17" i="5" s="1"/>
  <c r="Y16" i="5"/>
  <c r="W16" i="5"/>
  <c r="V16" i="5"/>
  <c r="T16" i="5"/>
  <c r="N16" i="5"/>
  <c r="M16" i="5"/>
  <c r="O16" i="5" s="1"/>
  <c r="Z16" i="5" s="1"/>
  <c r="L16" i="5"/>
  <c r="W15" i="5"/>
  <c r="V15" i="5"/>
  <c r="T15" i="5"/>
  <c r="L15" i="5"/>
  <c r="Y15" i="5" s="1"/>
  <c r="W14" i="5"/>
  <c r="V14" i="5"/>
  <c r="T14" i="5"/>
  <c r="L14" i="5"/>
  <c r="Y14" i="5" s="1"/>
  <c r="W13" i="5"/>
  <c r="V13" i="5"/>
  <c r="T13" i="5"/>
  <c r="L13" i="5"/>
  <c r="Y13" i="5" s="1"/>
  <c r="W12" i="5"/>
  <c r="V12" i="5"/>
  <c r="T12" i="5"/>
  <c r="N12" i="5"/>
  <c r="L12" i="5"/>
  <c r="M12" i="5" s="1"/>
  <c r="V11" i="5"/>
  <c r="T11" i="5"/>
  <c r="L11" i="5"/>
  <c r="Y11" i="5" s="1"/>
  <c r="T10" i="5"/>
  <c r="L10" i="5"/>
  <c r="Y10" i="5" s="1"/>
  <c r="L9" i="5"/>
  <c r="K10" i="6" s="1"/>
  <c r="G28" i="4"/>
  <c r="B28" i="4"/>
  <c r="G27" i="4"/>
  <c r="B27" i="4"/>
  <c r="G26" i="4"/>
  <c r="B26" i="4"/>
  <c r="G25" i="4"/>
  <c r="B25" i="4"/>
  <c r="G24" i="4"/>
  <c r="B24" i="4"/>
  <c r="G23" i="4"/>
  <c r="B23" i="4"/>
  <c r="G22" i="4"/>
  <c r="B22" i="4"/>
  <c r="G21" i="4"/>
  <c r="B21" i="4"/>
  <c r="G20" i="4"/>
  <c r="B20" i="4"/>
  <c r="G19" i="4"/>
  <c r="B19" i="4"/>
  <c r="G18" i="4"/>
  <c r="B18" i="4"/>
  <c r="G17" i="4"/>
  <c r="B17" i="4"/>
  <c r="G16" i="4"/>
  <c r="B16" i="4"/>
  <c r="G15" i="4"/>
  <c r="B15" i="4"/>
  <c r="G14" i="4"/>
  <c r="B14" i="4"/>
  <c r="G13" i="4"/>
  <c r="B13" i="4"/>
  <c r="G12" i="4"/>
  <c r="B12" i="4"/>
  <c r="G11" i="4"/>
  <c r="B11" i="4"/>
  <c r="G10" i="4"/>
  <c r="B10" i="4"/>
  <c r="G9" i="4"/>
  <c r="B9" i="4"/>
  <c r="K38" i="3"/>
  <c r="J38" i="3"/>
  <c r="I38" i="3"/>
  <c r="H38" i="3"/>
  <c r="K37" i="3"/>
  <c r="J37" i="3"/>
  <c r="I37" i="3"/>
  <c r="H37" i="3"/>
  <c r="K36" i="3"/>
  <c r="J36" i="3"/>
  <c r="I36" i="3"/>
  <c r="H36" i="3"/>
  <c r="K35" i="3"/>
  <c r="J35" i="3"/>
  <c r="I35" i="3"/>
  <c r="H35" i="3"/>
  <c r="K34" i="3"/>
  <c r="J34" i="3"/>
  <c r="I34" i="3"/>
  <c r="H34" i="3"/>
  <c r="K33" i="3"/>
  <c r="J33" i="3"/>
  <c r="I33" i="3"/>
  <c r="H33" i="3"/>
  <c r="K32" i="3"/>
  <c r="J32" i="3"/>
  <c r="I32" i="3"/>
  <c r="H32" i="3"/>
  <c r="K31" i="3"/>
  <c r="J31" i="3"/>
  <c r="I31" i="3"/>
  <c r="H31" i="3"/>
  <c r="K30" i="3"/>
  <c r="J30" i="3"/>
  <c r="I30" i="3"/>
  <c r="H30" i="3"/>
  <c r="K29" i="3"/>
  <c r="J29" i="3"/>
  <c r="I29" i="3"/>
  <c r="H29" i="3"/>
  <c r="K28" i="3"/>
  <c r="J28" i="3"/>
  <c r="I28" i="3"/>
  <c r="H28" i="3"/>
  <c r="K27" i="3"/>
  <c r="J27" i="3"/>
  <c r="I27" i="3"/>
  <c r="H27" i="3"/>
  <c r="K26" i="3"/>
  <c r="J26" i="3"/>
  <c r="I26" i="3"/>
  <c r="H26" i="3"/>
  <c r="K25" i="3"/>
  <c r="J25" i="3"/>
  <c r="I25" i="3"/>
  <c r="H25" i="3"/>
  <c r="K24" i="3"/>
  <c r="J24" i="3"/>
  <c r="I24" i="3"/>
  <c r="H24" i="3"/>
  <c r="K23" i="3"/>
  <c r="J23" i="3"/>
  <c r="I23" i="3"/>
  <c r="H23" i="3"/>
  <c r="K22" i="3"/>
  <c r="J22" i="3"/>
  <c r="I22" i="3"/>
  <c r="H22" i="3"/>
  <c r="K21" i="3"/>
  <c r="J21" i="3"/>
  <c r="I21" i="3"/>
  <c r="H21" i="3"/>
  <c r="K20" i="3"/>
  <c r="J20" i="3"/>
  <c r="I20" i="3"/>
  <c r="H20" i="3"/>
  <c r="K19" i="3"/>
  <c r="J19" i="3"/>
  <c r="I19" i="3"/>
  <c r="H19" i="3"/>
  <c r="K18" i="3"/>
  <c r="J18" i="3"/>
  <c r="I18" i="3"/>
  <c r="H18" i="3"/>
  <c r="K17" i="3"/>
  <c r="J17" i="3"/>
  <c r="I17" i="3"/>
  <c r="H17" i="3"/>
  <c r="K16" i="3"/>
  <c r="I16" i="3"/>
  <c r="H16" i="3"/>
  <c r="J16" i="3" s="1"/>
  <c r="K15" i="3"/>
  <c r="I15" i="3"/>
  <c r="H15" i="3"/>
  <c r="K14" i="3"/>
  <c r="I14" i="3"/>
  <c r="H14" i="3"/>
  <c r="K13" i="3"/>
  <c r="I13" i="3"/>
  <c r="H13" i="3"/>
  <c r="K12" i="3"/>
  <c r="I12" i="3"/>
  <c r="H12" i="3"/>
  <c r="K11" i="3"/>
  <c r="J11" i="3"/>
  <c r="I11" i="3"/>
  <c r="H11" i="3"/>
  <c r="K10" i="3"/>
  <c r="I10" i="3"/>
  <c r="H10" i="3"/>
  <c r="K9" i="3"/>
  <c r="I9" i="3"/>
  <c r="H9" i="3"/>
  <c r="L108" i="2"/>
  <c r="B108" i="2"/>
  <c r="L107" i="2"/>
  <c r="B107" i="2"/>
  <c r="L106" i="2"/>
  <c r="B106" i="2"/>
  <c r="L105" i="2"/>
  <c r="B105" i="2"/>
  <c r="L104" i="2"/>
  <c r="B104" i="2"/>
  <c r="L103" i="2"/>
  <c r="B103" i="2"/>
  <c r="L102" i="2"/>
  <c r="B102" i="2"/>
  <c r="L101" i="2"/>
  <c r="B101" i="2"/>
  <c r="L100" i="2"/>
  <c r="B100" i="2"/>
  <c r="L99" i="2"/>
  <c r="B99" i="2"/>
  <c r="L98" i="2"/>
  <c r="B98" i="2"/>
  <c r="L97" i="2"/>
  <c r="B97" i="2"/>
  <c r="L96" i="2"/>
  <c r="B96" i="2"/>
  <c r="L95" i="2"/>
  <c r="B95" i="2"/>
  <c r="L94" i="2"/>
  <c r="B94" i="2"/>
  <c r="L93" i="2"/>
  <c r="B93" i="2"/>
  <c r="L92" i="2"/>
  <c r="B92" i="2"/>
  <c r="L91" i="2"/>
  <c r="B91" i="2"/>
  <c r="L90" i="2"/>
  <c r="B90" i="2"/>
  <c r="L89" i="2"/>
  <c r="B89" i="2"/>
  <c r="L88" i="2"/>
  <c r="B88" i="2"/>
  <c r="L87" i="2"/>
  <c r="B87" i="2"/>
  <c r="L86" i="2"/>
  <c r="B86" i="2"/>
  <c r="L85" i="2"/>
  <c r="B85" i="2"/>
  <c r="L84" i="2"/>
  <c r="B84" i="2"/>
  <c r="L83" i="2"/>
  <c r="B83" i="2"/>
  <c r="L82" i="2"/>
  <c r="B82" i="2"/>
  <c r="L81" i="2"/>
  <c r="B81" i="2"/>
  <c r="L80" i="2"/>
  <c r="B80" i="2"/>
  <c r="L79" i="2"/>
  <c r="B79" i="2"/>
  <c r="L78" i="2"/>
  <c r="B78" i="2"/>
  <c r="L77" i="2"/>
  <c r="B77" i="2"/>
  <c r="L76" i="2"/>
  <c r="B76" i="2"/>
  <c r="L75" i="2"/>
  <c r="B75" i="2"/>
  <c r="L74" i="2"/>
  <c r="B74" i="2"/>
  <c r="L73" i="2"/>
  <c r="B73" i="2"/>
  <c r="L72" i="2"/>
  <c r="B72" i="2"/>
  <c r="L71" i="2"/>
  <c r="B71" i="2"/>
  <c r="L70" i="2"/>
  <c r="B70" i="2"/>
  <c r="L69" i="2"/>
  <c r="B69" i="2"/>
  <c r="L68" i="2"/>
  <c r="B68" i="2"/>
  <c r="L67" i="2"/>
  <c r="B67" i="2"/>
  <c r="L66" i="2"/>
  <c r="B66" i="2"/>
  <c r="L65" i="2"/>
  <c r="B65" i="2"/>
  <c r="L64" i="2"/>
  <c r="B64" i="2"/>
  <c r="L63" i="2"/>
  <c r="B63" i="2"/>
  <c r="L62" i="2"/>
  <c r="B62" i="2"/>
  <c r="L61" i="2"/>
  <c r="B61" i="2"/>
  <c r="L60" i="2"/>
  <c r="B60" i="2"/>
  <c r="L59" i="2"/>
  <c r="B59" i="2"/>
  <c r="L58" i="2"/>
  <c r="B58" i="2"/>
  <c r="L57" i="2"/>
  <c r="B57" i="2"/>
  <c r="L56" i="2"/>
  <c r="B56" i="2"/>
  <c r="L55" i="2"/>
  <c r="B55" i="2"/>
  <c r="L54" i="2"/>
  <c r="B54" i="2"/>
  <c r="L53" i="2"/>
  <c r="B53" i="2"/>
  <c r="L52" i="2"/>
  <c r="B52" i="2"/>
  <c r="L51" i="2"/>
  <c r="B51" i="2"/>
  <c r="L50" i="2"/>
  <c r="B50" i="2"/>
  <c r="L49" i="2"/>
  <c r="B49" i="2"/>
  <c r="L48" i="2"/>
  <c r="B48" i="2"/>
  <c r="L47" i="2"/>
  <c r="B47" i="2"/>
  <c r="L46" i="2"/>
  <c r="B46" i="2"/>
  <c r="L45" i="2"/>
  <c r="B45" i="2"/>
  <c r="L44" i="2"/>
  <c r="B44" i="2"/>
  <c r="L43" i="2"/>
  <c r="B43" i="2"/>
  <c r="L42" i="2"/>
  <c r="B42" i="2"/>
  <c r="L41" i="2"/>
  <c r="B41" i="2"/>
  <c r="L40" i="2"/>
  <c r="B40" i="2"/>
  <c r="L39" i="2"/>
  <c r="B39" i="2"/>
  <c r="L38" i="2"/>
  <c r="B38" i="2"/>
  <c r="L37" i="2"/>
  <c r="B37" i="2"/>
  <c r="L36" i="2"/>
  <c r="B36" i="2"/>
  <c r="L35" i="2"/>
  <c r="B35" i="2"/>
  <c r="L34" i="2"/>
  <c r="B34" i="2"/>
  <c r="L33" i="2"/>
  <c r="B33" i="2"/>
  <c r="L32" i="2"/>
  <c r="B32" i="2"/>
  <c r="L31" i="2"/>
  <c r="B31" i="2"/>
  <c r="L30" i="2"/>
  <c r="B30" i="2"/>
  <c r="L29" i="2"/>
  <c r="B29" i="2"/>
  <c r="L28" i="2"/>
  <c r="B28" i="2"/>
  <c r="L27" i="2"/>
  <c r="B27" i="2"/>
  <c r="L26" i="2"/>
  <c r="B26" i="2"/>
  <c r="L25" i="2"/>
  <c r="B25" i="2"/>
  <c r="L24" i="2"/>
  <c r="B24" i="2"/>
  <c r="L23" i="2"/>
  <c r="B23" i="2"/>
  <c r="L22" i="2"/>
  <c r="B22" i="2"/>
  <c r="L21" i="2"/>
  <c r="B21" i="2"/>
  <c r="L20" i="2"/>
  <c r="B20" i="2"/>
  <c r="L19" i="2"/>
  <c r="B19" i="2"/>
  <c r="L18" i="2"/>
  <c r="B18" i="2"/>
  <c r="L17" i="2"/>
  <c r="B17" i="2"/>
  <c r="L16" i="2"/>
  <c r="B16" i="2"/>
  <c r="L15" i="2"/>
  <c r="B15" i="2"/>
  <c r="L14" i="2"/>
  <c r="B14" i="2"/>
  <c r="L13" i="2"/>
  <c r="B13" i="2"/>
  <c r="L12" i="2"/>
  <c r="B12" i="2"/>
  <c r="L11" i="2"/>
  <c r="B11" i="2"/>
  <c r="L10" i="2"/>
  <c r="B10" i="2"/>
  <c r="L9" i="2"/>
  <c r="B9" i="2"/>
  <c r="E29" i="1"/>
  <c r="K8" i="1"/>
  <c r="Q100" i="5" l="1"/>
  <c r="U100" i="5"/>
  <c r="G21" i="6"/>
  <c r="F52" i="6"/>
  <c r="F78" i="6"/>
  <c r="F102" i="6"/>
  <c r="H102" i="6"/>
  <c r="H152" i="6"/>
  <c r="I152" i="6"/>
  <c r="B964" i="10"/>
  <c r="C964" i="10"/>
  <c r="D964" i="10" s="1"/>
  <c r="I148" i="6"/>
  <c r="G148" i="6"/>
  <c r="Y28" i="5"/>
  <c r="M70" i="5"/>
  <c r="O70" i="5" s="1"/>
  <c r="N90" i="5"/>
  <c r="Y102" i="5"/>
  <c r="H21" i="6"/>
  <c r="F25" i="6"/>
  <c r="I36" i="6"/>
  <c r="G52" i="6"/>
  <c r="F63" i="6"/>
  <c r="I70" i="6"/>
  <c r="H78" i="6"/>
  <c r="H110" i="6"/>
  <c r="I132" i="6"/>
  <c r="F132" i="6"/>
  <c r="F137" i="6"/>
  <c r="H137" i="6"/>
  <c r="F148" i="6"/>
  <c r="H161" i="6"/>
  <c r="H176" i="6"/>
  <c r="C139" i="10"/>
  <c r="B139" i="10"/>
  <c r="C671" i="10"/>
  <c r="B671" i="10"/>
  <c r="C780" i="10"/>
  <c r="C1087" i="10"/>
  <c r="J12" i="3"/>
  <c r="O93" i="5"/>
  <c r="S93" i="5" s="1"/>
  <c r="G14" i="6"/>
  <c r="I21" i="6"/>
  <c r="G25" i="6"/>
  <c r="G63" i="6"/>
  <c r="I78" i="6"/>
  <c r="H148" i="6"/>
  <c r="I167" i="6"/>
  <c r="F167" i="6"/>
  <c r="I180" i="6"/>
  <c r="H180" i="6"/>
  <c r="I190" i="6"/>
  <c r="G190" i="6"/>
  <c r="B504" i="10"/>
  <c r="C504" i="10"/>
  <c r="B1040" i="10"/>
  <c r="C1040" i="10"/>
  <c r="M32" i="5"/>
  <c r="N32" i="5"/>
  <c r="P51" i="5"/>
  <c r="N73" i="5"/>
  <c r="O73" i="5" s="1"/>
  <c r="M76" i="5"/>
  <c r="Y90" i="5"/>
  <c r="O90" i="5" s="1"/>
  <c r="N96" i="5"/>
  <c r="O96" i="5" s="1"/>
  <c r="H19" i="6"/>
  <c r="G49" i="6"/>
  <c r="H60" i="6"/>
  <c r="H68" i="6"/>
  <c r="G71" i="6"/>
  <c r="G87" i="6"/>
  <c r="H95" i="6"/>
  <c r="F95" i="6"/>
  <c r="H119" i="6"/>
  <c r="G119" i="6"/>
  <c r="F139" i="6"/>
  <c r="I168" i="6"/>
  <c r="H168" i="6"/>
  <c r="G177" i="6"/>
  <c r="F187" i="6"/>
  <c r="F196" i="6"/>
  <c r="F206" i="6"/>
  <c r="C578" i="10"/>
  <c r="B956" i="10"/>
  <c r="C956" i="10"/>
  <c r="G205" i="6"/>
  <c r="H205" i="6"/>
  <c r="J13" i="3"/>
  <c r="Y37" i="5"/>
  <c r="O37" i="5" s="1"/>
  <c r="Y40" i="5"/>
  <c r="Q51" i="5"/>
  <c r="M54" i="5"/>
  <c r="O54" i="5" s="1"/>
  <c r="N68" i="5"/>
  <c r="O68" i="5" s="1"/>
  <c r="F12" i="6"/>
  <c r="F15" i="6"/>
  <c r="I19" i="6"/>
  <c r="G34" i="6"/>
  <c r="H49" i="6"/>
  <c r="F53" i="6"/>
  <c r="I71" i="6"/>
  <c r="G79" i="6"/>
  <c r="F84" i="6"/>
  <c r="I87" i="6"/>
  <c r="F92" i="6"/>
  <c r="H111" i="6"/>
  <c r="I111" i="6"/>
  <c r="I116" i="6"/>
  <c r="F116" i="6"/>
  <c r="H129" i="6"/>
  <c r="G139" i="6"/>
  <c r="G149" i="6"/>
  <c r="I149" i="6"/>
  <c r="I158" i="6"/>
  <c r="H158" i="6"/>
  <c r="H177" i="6"/>
  <c r="H187" i="6"/>
  <c r="H201" i="6"/>
  <c r="I201" i="6"/>
  <c r="H206" i="6"/>
  <c r="C453" i="10"/>
  <c r="C652" i="10"/>
  <c r="B652" i="10"/>
  <c r="C812" i="10"/>
  <c r="D812" i="10" s="1"/>
  <c r="B812" i="10"/>
  <c r="C909" i="10"/>
  <c r="D909" i="10" s="1"/>
  <c r="C586" i="10"/>
  <c r="B586" i="10"/>
  <c r="N103" i="5"/>
  <c r="C505" i="10"/>
  <c r="C810" i="10"/>
  <c r="B1004" i="10"/>
  <c r="C1004" i="10"/>
  <c r="O46" i="5"/>
  <c r="O91" i="5"/>
  <c r="G12" i="6"/>
  <c r="G53" i="6"/>
  <c r="G84" i="6"/>
  <c r="G92" i="6"/>
  <c r="I196" i="6"/>
  <c r="G196" i="6"/>
  <c r="C107" i="10"/>
  <c r="D107" i="10" s="1"/>
  <c r="F107" i="10" s="1"/>
  <c r="B107" i="10"/>
  <c r="C580" i="10"/>
  <c r="B580" i="10"/>
  <c r="C644" i="10"/>
  <c r="B644" i="10"/>
  <c r="B936" i="10"/>
  <c r="C936" i="10"/>
  <c r="C782" i="10"/>
  <c r="B782" i="10"/>
  <c r="C131" i="10"/>
  <c r="J9" i="3"/>
  <c r="J14" i="3"/>
  <c r="M21" i="5"/>
  <c r="O21" i="5" s="1"/>
  <c r="M24" i="5"/>
  <c r="N35" i="5"/>
  <c r="O35" i="5" s="1"/>
  <c r="U51" i="5"/>
  <c r="Y88" i="5"/>
  <c r="M94" i="5"/>
  <c r="O94" i="5" s="1"/>
  <c r="N99" i="5"/>
  <c r="Y103" i="5"/>
  <c r="Y106" i="5"/>
  <c r="H12" i="6"/>
  <c r="I15" i="6"/>
  <c r="H30" i="6"/>
  <c r="H53" i="6"/>
  <c r="H84" i="6"/>
  <c r="I92" i="6"/>
  <c r="F105" i="6"/>
  <c r="F134" i="6"/>
  <c r="G134" i="6"/>
  <c r="H155" i="6"/>
  <c r="I192" i="6"/>
  <c r="H192" i="6"/>
  <c r="G202" i="6"/>
  <c r="C151" i="10"/>
  <c r="C345" i="10"/>
  <c r="C445" i="10"/>
  <c r="C596" i="10"/>
  <c r="C891" i="10"/>
  <c r="B1032" i="10"/>
  <c r="C1032" i="10"/>
  <c r="B1068" i="10"/>
  <c r="C1068" i="10"/>
  <c r="Y56" i="5"/>
  <c r="O63" i="5"/>
  <c r="Z63" i="5" s="1"/>
  <c r="Y73" i="5"/>
  <c r="Y76" i="5"/>
  <c r="O76" i="5" s="1"/>
  <c r="O86" i="5"/>
  <c r="R86" i="5" s="1"/>
  <c r="F20" i="6"/>
  <c r="G50" i="6"/>
  <c r="F61" i="6"/>
  <c r="F69" i="6"/>
  <c r="G125" i="6"/>
  <c r="I125" i="6"/>
  <c r="H103" i="6"/>
  <c r="F103" i="6"/>
  <c r="M80" i="5"/>
  <c r="M89" i="5"/>
  <c r="M102" i="5"/>
  <c r="O102" i="5" s="1"/>
  <c r="G20" i="6"/>
  <c r="G61" i="6"/>
  <c r="G69" i="6"/>
  <c r="I105" i="6"/>
  <c r="H105" i="6"/>
  <c r="F109" i="6"/>
  <c r="I183" i="6"/>
  <c r="F183" i="6"/>
  <c r="F193" i="6"/>
  <c r="C693" i="10"/>
  <c r="B693" i="10"/>
  <c r="C803" i="10"/>
  <c r="B803" i="10"/>
  <c r="B996" i="10"/>
  <c r="C996" i="10"/>
  <c r="J15" i="3"/>
  <c r="M44" i="5"/>
  <c r="O52" i="5"/>
  <c r="P52" i="5" s="1"/>
  <c r="M57" i="5"/>
  <c r="O57" i="5" s="1"/>
  <c r="Z57" i="5" s="1"/>
  <c r="M77" i="5"/>
  <c r="N80" i="5"/>
  <c r="N89" i="5"/>
  <c r="Y91" i="5"/>
  <c r="F16" i="6"/>
  <c r="H20" i="6"/>
  <c r="I35" i="6"/>
  <c r="G58" i="6"/>
  <c r="H61" i="6"/>
  <c r="H69" i="6"/>
  <c r="F73" i="6"/>
  <c r="F89" i="6"/>
  <c r="H109" i="6"/>
  <c r="H122" i="6"/>
  <c r="G131" i="6"/>
  <c r="I140" i="6"/>
  <c r="H140" i="6"/>
  <c r="I164" i="6"/>
  <c r="H164" i="6"/>
  <c r="I188" i="6"/>
  <c r="H188" i="6"/>
  <c r="H193" i="6"/>
  <c r="C67" i="10"/>
  <c r="C762" i="10"/>
  <c r="B762" i="10"/>
  <c r="C193" i="10"/>
  <c r="B193" i="10"/>
  <c r="B1076" i="10"/>
  <c r="C1076" i="10"/>
  <c r="M88" i="5"/>
  <c r="O88" i="5" s="1"/>
  <c r="Q88" i="5" s="1"/>
  <c r="O19" i="5"/>
  <c r="R19" i="5" s="1"/>
  <c r="Y24" i="5"/>
  <c r="O24" i="5" s="1"/>
  <c r="Q24" i="5" s="1"/>
  <c r="N52" i="5"/>
  <c r="Y96" i="5"/>
  <c r="F13" i="6"/>
  <c r="F44" i="6"/>
  <c r="F54" i="6"/>
  <c r="G73" i="6"/>
  <c r="G81" i="6"/>
  <c r="F85" i="6"/>
  <c r="G89" i="6"/>
  <c r="I109" i="6"/>
  <c r="H146" i="6"/>
  <c r="I193" i="6"/>
  <c r="G203" i="6"/>
  <c r="F203" i="6"/>
  <c r="I208" i="6"/>
  <c r="H208" i="6"/>
  <c r="G208" i="6"/>
  <c r="B480" i="10"/>
  <c r="C480" i="10"/>
  <c r="B750" i="10"/>
  <c r="C750" i="10"/>
  <c r="M56" i="5"/>
  <c r="F122" i="6"/>
  <c r="G122" i="6"/>
  <c r="F131" i="6"/>
  <c r="I131" i="6"/>
  <c r="I136" i="6"/>
  <c r="G136" i="6"/>
  <c r="C521" i="10"/>
  <c r="B986" i="10"/>
  <c r="C986" i="10"/>
  <c r="C604" i="10"/>
  <c r="B604" i="10"/>
  <c r="C919" i="10"/>
  <c r="B919" i="10"/>
  <c r="M13" i="5"/>
  <c r="M72" i="5"/>
  <c r="O72" i="5" s="1"/>
  <c r="M105" i="5"/>
  <c r="H13" i="6"/>
  <c r="F36" i="6"/>
  <c r="G39" i="6"/>
  <c r="H44" i="6"/>
  <c r="G47" i="6"/>
  <c r="H54" i="6"/>
  <c r="G59" i="6"/>
  <c r="H85" i="6"/>
  <c r="G102" i="6"/>
  <c r="F106" i="6"/>
  <c r="G106" i="6"/>
  <c r="F114" i="6"/>
  <c r="G114" i="6"/>
  <c r="F152" i="6"/>
  <c r="G171" i="6"/>
  <c r="F171" i="6"/>
  <c r="C119" i="10"/>
  <c r="C201" i="10"/>
  <c r="C613" i="10"/>
  <c r="C882" i="10"/>
  <c r="B882" i="10"/>
  <c r="C929" i="10"/>
  <c r="B974" i="10"/>
  <c r="C974" i="10"/>
  <c r="D974" i="10" s="1"/>
  <c r="F974" i="10" s="1"/>
  <c r="B1012" i="10"/>
  <c r="C1012" i="10"/>
  <c r="B1094" i="10"/>
  <c r="C1094" i="10"/>
  <c r="C160" i="10"/>
  <c r="B160" i="10"/>
  <c r="N13" i="5"/>
  <c r="N42" i="5"/>
  <c r="O42" i="5" s="1"/>
  <c r="N84" i="5"/>
  <c r="O84" i="5" s="1"/>
  <c r="I39" i="6"/>
  <c r="I47" i="6"/>
  <c r="H59" i="6"/>
  <c r="F70" i="6"/>
  <c r="G74" i="6"/>
  <c r="G82" i="6"/>
  <c r="G90" i="6"/>
  <c r="F98" i="6"/>
  <c r="I98" i="6"/>
  <c r="I102" i="6"/>
  <c r="F110" i="6"/>
  <c r="I123" i="6"/>
  <c r="G132" i="6"/>
  <c r="G137" i="6"/>
  <c r="F142" i="6"/>
  <c r="G152" i="6"/>
  <c r="F161" i="6"/>
  <c r="H194" i="6"/>
  <c r="C9" i="10"/>
  <c r="C740" i="10"/>
  <c r="B1050" i="10"/>
  <c r="C1050" i="10"/>
  <c r="C1086" i="10"/>
  <c r="C472" i="10"/>
  <c r="C506" i="10"/>
  <c r="D506" i="10" s="1"/>
  <c r="F506" i="10" s="1"/>
  <c r="B634" i="10"/>
  <c r="C1006" i="10"/>
  <c r="C1024" i="10"/>
  <c r="C1042" i="10"/>
  <c r="C1060" i="10"/>
  <c r="C1070" i="10"/>
  <c r="C1088" i="10"/>
  <c r="F184" i="6"/>
  <c r="B115" i="10"/>
  <c r="B147" i="10"/>
  <c r="B177" i="10"/>
  <c r="B204" i="10"/>
  <c r="B275" i="10"/>
  <c r="B285" i="10"/>
  <c r="B331" i="10"/>
  <c r="B389" i="10"/>
  <c r="B501" i="10"/>
  <c r="B525" i="10"/>
  <c r="B533" i="10"/>
  <c r="B598" i="10"/>
  <c r="B664" i="10"/>
  <c r="B695" i="10"/>
  <c r="B764" i="10"/>
  <c r="B784" i="10"/>
  <c r="C814" i="10"/>
  <c r="B834" i="10"/>
  <c r="B874" i="10"/>
  <c r="B951" i="10"/>
  <c r="C988" i="10"/>
  <c r="C1026" i="10"/>
  <c r="D1026" i="10" s="1"/>
  <c r="F1026" i="10" s="1"/>
  <c r="C1062" i="10"/>
  <c r="C1102" i="10"/>
  <c r="D1102" i="10" s="1"/>
  <c r="C1008" i="10"/>
  <c r="C1044" i="10"/>
  <c r="C1072" i="10"/>
  <c r="C1082" i="10"/>
  <c r="C1096" i="10"/>
  <c r="C466" i="10"/>
  <c r="C474" i="10"/>
  <c r="B636" i="10"/>
  <c r="C734" i="10"/>
  <c r="C980" i="10"/>
  <c r="C1000" i="10"/>
  <c r="C1018" i="10"/>
  <c r="C1036" i="10"/>
  <c r="C1054" i="10"/>
  <c r="D1054" i="10" s="1"/>
  <c r="F1054" i="10" s="1"/>
  <c r="C1090" i="10"/>
  <c r="B1103" i="10"/>
  <c r="B81" i="10"/>
  <c r="B123" i="10"/>
  <c r="B155" i="10"/>
  <c r="B206" i="10"/>
  <c r="B269" i="10"/>
  <c r="B343" i="10"/>
  <c r="B429" i="10"/>
  <c r="C486" i="10"/>
  <c r="B594" i="10"/>
  <c r="B629" i="10"/>
  <c r="B677" i="10"/>
  <c r="B724" i="10"/>
  <c r="C766" i="10"/>
  <c r="B786" i="10"/>
  <c r="B807" i="10"/>
  <c r="C972" i="10"/>
  <c r="D972" i="10" s="1"/>
  <c r="F972" i="10" s="1"/>
  <c r="C1010" i="10"/>
  <c r="C1028" i="10"/>
  <c r="C1084" i="10"/>
  <c r="C1104" i="10"/>
  <c r="X24" i="5"/>
  <c r="U24" i="5"/>
  <c r="R24" i="5"/>
  <c r="P24" i="5"/>
  <c r="Z24" i="5"/>
  <c r="Z50" i="5"/>
  <c r="X50" i="5"/>
  <c r="U50" i="5"/>
  <c r="S50" i="5"/>
  <c r="R50" i="5"/>
  <c r="Q50" i="5"/>
  <c r="P50" i="5"/>
  <c r="Q72" i="5"/>
  <c r="P72" i="5"/>
  <c r="U72" i="5"/>
  <c r="S72" i="5"/>
  <c r="R72" i="5"/>
  <c r="Z72" i="5"/>
  <c r="X72" i="5"/>
  <c r="X64" i="5"/>
  <c r="S64" i="5"/>
  <c r="P64" i="5"/>
  <c r="Q64" i="5"/>
  <c r="Z64" i="5"/>
  <c r="U64" i="5"/>
  <c r="R64" i="5"/>
  <c r="F10" i="6"/>
  <c r="H10" i="6" s="1"/>
  <c r="I10" i="6" s="1"/>
  <c r="G10" i="6"/>
  <c r="O78" i="5"/>
  <c r="U93" i="5"/>
  <c r="Z93" i="5"/>
  <c r="X93" i="5"/>
  <c r="R93" i="5"/>
  <c r="Q93" i="5"/>
  <c r="P88" i="5"/>
  <c r="X88" i="5"/>
  <c r="U88" i="5"/>
  <c r="S88" i="5"/>
  <c r="R88" i="5"/>
  <c r="Z88" i="5"/>
  <c r="S26" i="5"/>
  <c r="P26" i="5"/>
  <c r="Z26" i="5"/>
  <c r="X26" i="5"/>
  <c r="U26" i="5"/>
  <c r="R26" i="5"/>
  <c r="Q26" i="5"/>
  <c r="S48" i="5"/>
  <c r="Z48" i="5"/>
  <c r="X48" i="5"/>
  <c r="U48" i="5"/>
  <c r="R48" i="5"/>
  <c r="Q48" i="5"/>
  <c r="P48" i="5"/>
  <c r="S90" i="5"/>
  <c r="R90" i="5"/>
  <c r="P90" i="5"/>
  <c r="Z90" i="5"/>
  <c r="X90" i="5"/>
  <c r="U90" i="5"/>
  <c r="Q90" i="5"/>
  <c r="Z46" i="5"/>
  <c r="Q46" i="5"/>
  <c r="U46" i="5"/>
  <c r="S46" i="5"/>
  <c r="R46" i="5"/>
  <c r="P46" i="5"/>
  <c r="X46" i="5"/>
  <c r="S91" i="5"/>
  <c r="Q91" i="5"/>
  <c r="U91" i="5"/>
  <c r="X91" i="5"/>
  <c r="R91" i="5"/>
  <c r="P91" i="5"/>
  <c r="Z91" i="5"/>
  <c r="Z30" i="5"/>
  <c r="Q30" i="5"/>
  <c r="X30" i="5"/>
  <c r="U30" i="5"/>
  <c r="S30" i="5"/>
  <c r="R30" i="5"/>
  <c r="P30" i="5"/>
  <c r="Z94" i="5"/>
  <c r="Q94" i="5"/>
  <c r="R94" i="5"/>
  <c r="P94" i="5"/>
  <c r="S94" i="5"/>
  <c r="X94" i="5"/>
  <c r="U94" i="5"/>
  <c r="Q52" i="5"/>
  <c r="G99" i="6"/>
  <c r="F99" i="6"/>
  <c r="I112" i="6"/>
  <c r="H112" i="6"/>
  <c r="G112" i="6"/>
  <c r="F112" i="6"/>
  <c r="G173" i="6"/>
  <c r="I173" i="6"/>
  <c r="N15" i="5"/>
  <c r="Q16" i="5"/>
  <c r="Y33" i="5"/>
  <c r="O33" i="5" s="1"/>
  <c r="N39" i="5"/>
  <c r="M43" i="5"/>
  <c r="X57" i="5"/>
  <c r="P67" i="5"/>
  <c r="N74" i="5"/>
  <c r="P86" i="5"/>
  <c r="N108" i="5"/>
  <c r="H16" i="6"/>
  <c r="G16" i="6"/>
  <c r="I26" i="6"/>
  <c r="H26" i="6"/>
  <c r="F26" i="6"/>
  <c r="H32" i="6"/>
  <c r="G32" i="6"/>
  <c r="F62" i="6"/>
  <c r="H89" i="6"/>
  <c r="I153" i="6"/>
  <c r="H153" i="6"/>
  <c r="G153" i="6"/>
  <c r="F153" i="6"/>
  <c r="Y12" i="5"/>
  <c r="O12" i="5" s="1"/>
  <c r="M14" i="5"/>
  <c r="R16" i="5"/>
  <c r="Y23" i="5"/>
  <c r="M25" i="5"/>
  <c r="O25" i="5" s="1"/>
  <c r="M47" i="5"/>
  <c r="Z54" i="5"/>
  <c r="M62" i="5"/>
  <c r="Q67" i="5"/>
  <c r="O89" i="5"/>
  <c r="M104" i="5"/>
  <c r="G43" i="6"/>
  <c r="G62" i="6"/>
  <c r="F86" i="6"/>
  <c r="I96" i="6"/>
  <c r="H96" i="6"/>
  <c r="G96" i="6"/>
  <c r="F96" i="6"/>
  <c r="F113" i="6"/>
  <c r="G126" i="6"/>
  <c r="F126" i="6"/>
  <c r="I144" i="6"/>
  <c r="H144" i="6"/>
  <c r="G144" i="6"/>
  <c r="F144" i="6"/>
  <c r="G157" i="6"/>
  <c r="I157" i="6"/>
  <c r="N101" i="5"/>
  <c r="M101" i="5"/>
  <c r="M15" i="5"/>
  <c r="M59" i="5"/>
  <c r="O59" i="5" s="1"/>
  <c r="N71" i="5"/>
  <c r="O71" i="5" s="1"/>
  <c r="M82" i="5"/>
  <c r="M108" i="5"/>
  <c r="O108" i="5" s="1"/>
  <c r="E13" i="8"/>
  <c r="B13" i="8"/>
  <c r="B24" i="8"/>
  <c r="B19" i="8"/>
  <c r="K13" i="8"/>
  <c r="B49" i="8"/>
  <c r="H13" i="8"/>
  <c r="I9" i="8"/>
  <c r="B9" i="8"/>
  <c r="I24" i="8"/>
  <c r="I9" i="7"/>
  <c r="H9" i="7" s="1"/>
  <c r="T9" i="5" s="1"/>
  <c r="H40" i="8" s="1"/>
  <c r="B21" i="8"/>
  <c r="B20" i="8"/>
  <c r="L22" i="8"/>
  <c r="N14" i="5"/>
  <c r="S16" i="5"/>
  <c r="Y18" i="5"/>
  <c r="N25" i="5"/>
  <c r="N47" i="5"/>
  <c r="N62" i="5"/>
  <c r="R67" i="5"/>
  <c r="M81" i="5"/>
  <c r="Y81" i="5"/>
  <c r="N85" i="5"/>
  <c r="M85" i="5"/>
  <c r="S86" i="5"/>
  <c r="F17" i="6"/>
  <c r="G27" i="6"/>
  <c r="F33" i="6"/>
  <c r="H43" i="6"/>
  <c r="H62" i="6"/>
  <c r="I72" i="6"/>
  <c r="H72" i="6"/>
  <c r="G72" i="6"/>
  <c r="F72" i="6"/>
  <c r="G86" i="6"/>
  <c r="G113" i="6"/>
  <c r="H135" i="6"/>
  <c r="G135" i="6"/>
  <c r="I135" i="6"/>
  <c r="F135" i="6"/>
  <c r="P16" i="5"/>
  <c r="N29" i="5"/>
  <c r="O29" i="5" s="1"/>
  <c r="O38" i="5"/>
  <c r="N55" i="5"/>
  <c r="O55" i="5" s="1"/>
  <c r="Y60" i="5"/>
  <c r="M66" i="5"/>
  <c r="S67" i="5"/>
  <c r="N77" i="5"/>
  <c r="Y79" i="5"/>
  <c r="N81" i="5"/>
  <c r="Y87" i="5"/>
  <c r="M92" i="5"/>
  <c r="O92" i="5" s="1"/>
  <c r="X102" i="5"/>
  <c r="M107" i="5"/>
  <c r="O107" i="5" s="1"/>
  <c r="F14" i="6"/>
  <c r="G17" i="6"/>
  <c r="H27" i="6"/>
  <c r="F30" i="6"/>
  <c r="G33" i="6"/>
  <c r="I43" i="6"/>
  <c r="G83" i="6"/>
  <c r="F83" i="6"/>
  <c r="H86" i="6"/>
  <c r="F97" i="6"/>
  <c r="H113" i="6"/>
  <c r="G123" i="6"/>
  <c r="F123" i="6"/>
  <c r="H127" i="6"/>
  <c r="G127" i="6"/>
  <c r="I127" i="6"/>
  <c r="F127" i="6"/>
  <c r="H182" i="6"/>
  <c r="G182" i="6"/>
  <c r="F182" i="6"/>
  <c r="U16" i="5"/>
  <c r="Y27" i="5"/>
  <c r="U86" i="5"/>
  <c r="P100" i="5"/>
  <c r="Z100" i="5"/>
  <c r="H17" i="6"/>
  <c r="I27" i="6"/>
  <c r="H33" i="6"/>
  <c r="K11" i="6"/>
  <c r="H56" i="6"/>
  <c r="G56" i="6"/>
  <c r="F56" i="6"/>
  <c r="I150" i="6"/>
  <c r="H150" i="6"/>
  <c r="G150" i="6"/>
  <c r="F150" i="6"/>
  <c r="H166" i="6"/>
  <c r="G166" i="6"/>
  <c r="F166" i="6"/>
  <c r="U67" i="5"/>
  <c r="Y17" i="5"/>
  <c r="Q42" i="5"/>
  <c r="R51" i="5"/>
  <c r="M61" i="5"/>
  <c r="O61" i="5" s="1"/>
  <c r="M65" i="5"/>
  <c r="Y65" i="5"/>
  <c r="N69" i="5"/>
  <c r="M69" i="5"/>
  <c r="S70" i="5"/>
  <c r="M95" i="5"/>
  <c r="O95" i="5" s="1"/>
  <c r="O99" i="5"/>
  <c r="R100" i="5"/>
  <c r="O103" i="5"/>
  <c r="G67" i="6"/>
  <c r="H73" i="6"/>
  <c r="F94" i="6"/>
  <c r="G107" i="6"/>
  <c r="F107" i="6"/>
  <c r="I120" i="6"/>
  <c r="H120" i="6"/>
  <c r="G120" i="6"/>
  <c r="F120" i="6"/>
  <c r="G75" i="6"/>
  <c r="F75" i="6"/>
  <c r="I169" i="6"/>
  <c r="H169" i="6"/>
  <c r="G169" i="6"/>
  <c r="F169" i="6"/>
  <c r="S58" i="5"/>
  <c r="R58" i="5"/>
  <c r="P58" i="5"/>
  <c r="O28" i="5"/>
  <c r="S51" i="5"/>
  <c r="N61" i="5"/>
  <c r="Y71" i="5"/>
  <c r="X86" i="5"/>
  <c r="S100" i="5"/>
  <c r="Y101" i="5"/>
  <c r="H40" i="6"/>
  <c r="G40" i="6"/>
  <c r="F40" i="6"/>
  <c r="F57" i="6"/>
  <c r="I80" i="6"/>
  <c r="H80" i="6"/>
  <c r="G80" i="6"/>
  <c r="F80" i="6"/>
  <c r="G94" i="6"/>
  <c r="H48" i="6"/>
  <c r="G48" i="6"/>
  <c r="F48" i="6"/>
  <c r="S42" i="5"/>
  <c r="P42" i="5"/>
  <c r="E178" i="10"/>
  <c r="X16" i="5"/>
  <c r="J10" i="3"/>
  <c r="D49" i="10" s="1"/>
  <c r="M18" i="5"/>
  <c r="Y21" i="5"/>
  <c r="N23" i="5"/>
  <c r="O23" i="5" s="1"/>
  <c r="O41" i="5"/>
  <c r="M45" i="5"/>
  <c r="O45" i="5" s="1"/>
  <c r="P54" i="5"/>
  <c r="U58" i="5"/>
  <c r="Y59" i="5"/>
  <c r="X67" i="5"/>
  <c r="U70" i="5"/>
  <c r="Y74" i="5"/>
  <c r="Y82" i="5"/>
  <c r="N106" i="5"/>
  <c r="O106" i="5" s="1"/>
  <c r="I18" i="6"/>
  <c r="H18" i="6"/>
  <c r="F18" i="6"/>
  <c r="H24" i="6"/>
  <c r="G24" i="6"/>
  <c r="G51" i="6"/>
  <c r="G57" i="6"/>
  <c r="I67" i="6"/>
  <c r="G91" i="6"/>
  <c r="F91" i="6"/>
  <c r="H94" i="6"/>
  <c r="I104" i="6"/>
  <c r="H104" i="6"/>
  <c r="G104" i="6"/>
  <c r="F104" i="6"/>
  <c r="F121" i="6"/>
  <c r="G141" i="6"/>
  <c r="I141" i="6"/>
  <c r="H141" i="6"/>
  <c r="F141" i="6"/>
  <c r="G179" i="6"/>
  <c r="H179" i="6"/>
  <c r="F179" i="6"/>
  <c r="Y39" i="5"/>
  <c r="O39" i="5" s="1"/>
  <c r="U42" i="5"/>
  <c r="U57" i="5"/>
  <c r="R57" i="5"/>
  <c r="Q57" i="5"/>
  <c r="Z86" i="5"/>
  <c r="F41" i="6"/>
  <c r="H57" i="6"/>
  <c r="F81" i="6"/>
  <c r="M27" i="5"/>
  <c r="Y43" i="5"/>
  <c r="M49" i="5"/>
  <c r="Y49" i="5"/>
  <c r="N53" i="5"/>
  <c r="M53" i="5"/>
  <c r="M79" i="5"/>
  <c r="O83" i="5"/>
  <c r="Y104" i="5"/>
  <c r="I121" i="6"/>
  <c r="H121" i="6"/>
  <c r="I147" i="6"/>
  <c r="H147" i="6"/>
  <c r="G147" i="6"/>
  <c r="F147" i="6"/>
  <c r="G163" i="6"/>
  <c r="H163" i="6"/>
  <c r="F163" i="6"/>
  <c r="N17" i="5"/>
  <c r="O22" i="5"/>
  <c r="M31" i="5"/>
  <c r="O31" i="5" s="1"/>
  <c r="Y34" i="5"/>
  <c r="O34" i="5" s="1"/>
  <c r="N36" i="5"/>
  <c r="O36" i="5" s="1"/>
  <c r="M40" i="5"/>
  <c r="O40" i="5" s="1"/>
  <c r="N49" i="5"/>
  <c r="Y55" i="5"/>
  <c r="P57" i="5"/>
  <c r="X58" i="5"/>
  <c r="M60" i="5"/>
  <c r="X70" i="5"/>
  <c r="M75" i="5"/>
  <c r="O75" i="5" s="1"/>
  <c r="Y85" i="5"/>
  <c r="N87" i="5"/>
  <c r="O87" i="5" s="1"/>
  <c r="M98" i="5"/>
  <c r="O98" i="5" s="1"/>
  <c r="F22" i="6"/>
  <c r="F38" i="6"/>
  <c r="H41" i="6"/>
  <c r="H81" i="6"/>
  <c r="M97" i="5"/>
  <c r="Y97" i="5"/>
  <c r="Y9" i="5"/>
  <c r="L21" i="8" s="1"/>
  <c r="Y20" i="5"/>
  <c r="O20" i="5" s="1"/>
  <c r="X42" i="5"/>
  <c r="X51" i="5"/>
  <c r="U54" i="5"/>
  <c r="S57" i="5"/>
  <c r="Y66" i="5"/>
  <c r="X100" i="5"/>
  <c r="P102" i="5"/>
  <c r="G22" i="6"/>
  <c r="G38" i="6"/>
  <c r="H64" i="6"/>
  <c r="G64" i="6"/>
  <c r="F64" i="6"/>
  <c r="H75" i="6"/>
  <c r="I88" i="6"/>
  <c r="H88" i="6"/>
  <c r="G88" i="6"/>
  <c r="F88" i="6"/>
  <c r="G129" i="6"/>
  <c r="F129" i="6"/>
  <c r="I185" i="6"/>
  <c r="H185" i="6"/>
  <c r="G185" i="6"/>
  <c r="F185" i="6"/>
  <c r="O44" i="5"/>
  <c r="Z58" i="5"/>
  <c r="Z70" i="5"/>
  <c r="Q102" i="5"/>
  <c r="O105" i="5"/>
  <c r="K9" i="6"/>
  <c r="I48" i="6"/>
  <c r="I75" i="6"/>
  <c r="H99" i="6"/>
  <c r="G115" i="6"/>
  <c r="F115" i="6"/>
  <c r="I138" i="6"/>
  <c r="F138" i="6"/>
  <c r="H138" i="6"/>
  <c r="G138" i="6"/>
  <c r="F173" i="6"/>
  <c r="G189" i="6"/>
  <c r="I189" i="6"/>
  <c r="E31" i="10"/>
  <c r="C71" i="10"/>
  <c r="B71" i="10"/>
  <c r="E184" i="10"/>
  <c r="C22" i="10"/>
  <c r="D22" i="10" s="1"/>
  <c r="G22" i="10" s="1"/>
  <c r="H22" i="10" s="1"/>
  <c r="E27" i="10"/>
  <c r="D27" i="10"/>
  <c r="D71" i="10"/>
  <c r="F71" i="10" s="1"/>
  <c r="E96" i="10"/>
  <c r="E112" i="10"/>
  <c r="E128" i="10"/>
  <c r="F205" i="6"/>
  <c r="E12" i="10"/>
  <c r="B22" i="10"/>
  <c r="B27" i="10"/>
  <c r="C32" i="10"/>
  <c r="D32" i="10" s="1"/>
  <c r="E32" i="10"/>
  <c r="E37" i="10"/>
  <c r="C37" i="10"/>
  <c r="D37" i="10" s="1"/>
  <c r="C42" i="10"/>
  <c r="D42" i="10" s="1"/>
  <c r="F42" i="10" s="1"/>
  <c r="E42" i="10"/>
  <c r="B42" i="10"/>
  <c r="E47" i="10"/>
  <c r="C47" i="10"/>
  <c r="D47" i="10" s="1"/>
  <c r="B47" i="10"/>
  <c r="D65" i="10"/>
  <c r="E71" i="10"/>
  <c r="D17" i="10"/>
  <c r="E22" i="10"/>
  <c r="D66" i="10"/>
  <c r="C66" i="10"/>
  <c r="E66" i="10"/>
  <c r="G66" i="10" s="1"/>
  <c r="H66" i="10" s="1"/>
  <c r="B66" i="10"/>
  <c r="E102" i="10"/>
  <c r="E118" i="10"/>
  <c r="E134" i="10"/>
  <c r="G130" i="6"/>
  <c r="H133" i="6"/>
  <c r="H136" i="6"/>
  <c r="H139" i="6"/>
  <c r="H142" i="6"/>
  <c r="H145" i="6"/>
  <c r="H151" i="6"/>
  <c r="G151" i="6"/>
  <c r="I154" i="6"/>
  <c r="F154" i="6"/>
  <c r="I170" i="6"/>
  <c r="F170" i="6"/>
  <c r="I186" i="6"/>
  <c r="F186" i="6"/>
  <c r="F199" i="6"/>
  <c r="I205" i="6"/>
  <c r="D18" i="10"/>
  <c r="F18" i="10" s="1"/>
  <c r="C18" i="10"/>
  <c r="E18" i="10"/>
  <c r="B18" i="10"/>
  <c r="E23" i="10"/>
  <c r="C23" i="10"/>
  <c r="D23" i="10" s="1"/>
  <c r="B23" i="10"/>
  <c r="E337" i="10"/>
  <c r="I133" i="6"/>
  <c r="H167" i="6"/>
  <c r="G167" i="6"/>
  <c r="H183" i="6"/>
  <c r="G183" i="6"/>
  <c r="I202" i="6"/>
  <c r="F202" i="6"/>
  <c r="D19" i="10"/>
  <c r="C24" i="10"/>
  <c r="D24" i="10" s="1"/>
  <c r="G24" i="10" s="1"/>
  <c r="H24" i="10" s="1"/>
  <c r="E24" i="10"/>
  <c r="E54" i="10"/>
  <c r="I130" i="6"/>
  <c r="F130" i="6"/>
  <c r="H199" i="6"/>
  <c r="G199" i="6"/>
  <c r="D9" i="10"/>
  <c r="D33" i="10"/>
  <c r="B39" i="10"/>
  <c r="E78" i="10"/>
  <c r="C34" i="10"/>
  <c r="D34" i="10" s="1"/>
  <c r="G34" i="10" s="1"/>
  <c r="H34" i="10" s="1"/>
  <c r="B34" i="10"/>
  <c r="C39" i="10"/>
  <c r="D39" i="10" s="1"/>
  <c r="E61" i="10"/>
  <c r="E79" i="10"/>
  <c r="C79" i="10"/>
  <c r="D79" i="10" s="1"/>
  <c r="B79" i="10"/>
  <c r="E159" i="10"/>
  <c r="E1104" i="10"/>
  <c r="E1103" i="10"/>
  <c r="E1094" i="10"/>
  <c r="E1087" i="10"/>
  <c r="E1078" i="10"/>
  <c r="E1071" i="10"/>
  <c r="E1062" i="10"/>
  <c r="E1055" i="10"/>
  <c r="E1046" i="10"/>
  <c r="E1096" i="10"/>
  <c r="E1089" i="10"/>
  <c r="E1080" i="10"/>
  <c r="E1064" i="10"/>
  <c r="E1048" i="10"/>
  <c r="E1032" i="10"/>
  <c r="E1098" i="10"/>
  <c r="E1091" i="10"/>
  <c r="E1082" i="10"/>
  <c r="E1066" i="10"/>
  <c r="E1050" i="10"/>
  <c r="E1034" i="10"/>
  <c r="E1018" i="10"/>
  <c r="E1002" i="10"/>
  <c r="E1100" i="10"/>
  <c r="E1093" i="10"/>
  <c r="E1084" i="10"/>
  <c r="E1068" i="10"/>
  <c r="E1061" i="10"/>
  <c r="E1052" i="10"/>
  <c r="E1045" i="10"/>
  <c r="E1036" i="10"/>
  <c r="E1102" i="10"/>
  <c r="E1095" i="10"/>
  <c r="E1086" i="10"/>
  <c r="E1070" i="10"/>
  <c r="E1054" i="10"/>
  <c r="E1038" i="10"/>
  <c r="E1022" i="10"/>
  <c r="E1097" i="10"/>
  <c r="E1088" i="10"/>
  <c r="E1072" i="10"/>
  <c r="E1056" i="10"/>
  <c r="E1040" i="10"/>
  <c r="E1024" i="10"/>
  <c r="E1099" i="10"/>
  <c r="E1090" i="10"/>
  <c r="E1083" i="10"/>
  <c r="E1074" i="10"/>
  <c r="E1067" i="10"/>
  <c r="E1058" i="10"/>
  <c r="D1101" i="10"/>
  <c r="D1092" i="10"/>
  <c r="E1092" i="10"/>
  <c r="E1023" i="10"/>
  <c r="E984" i="10"/>
  <c r="F984" i="10" s="1"/>
  <c r="D948" i="10"/>
  <c r="E936" i="10"/>
  <c r="E911" i="10"/>
  <c r="E1028" i="10"/>
  <c r="E980" i="10"/>
  <c r="E956" i="10"/>
  <c r="E1069" i="10"/>
  <c r="E1060" i="10"/>
  <c r="E1053" i="10"/>
  <c r="E1012" i="10"/>
  <c r="E1003" i="10"/>
  <c r="E987" i="10"/>
  <c r="D980" i="10"/>
  <c r="E976" i="10"/>
  <c r="D953" i="10"/>
  <c r="D933" i="10"/>
  <c r="F933" i="10" s="1"/>
  <c r="E1085" i="10"/>
  <c r="E1076" i="10"/>
  <c r="E1039" i="10"/>
  <c r="E1007" i="10"/>
  <c r="E966" i="10"/>
  <c r="E959" i="10"/>
  <c r="E928" i="10"/>
  <c r="E950" i="10"/>
  <c r="E938" i="10"/>
  <c r="E998" i="10"/>
  <c r="E990" i="10"/>
  <c r="E972" i="10"/>
  <c r="E1044" i="10"/>
  <c r="E1016" i="10"/>
  <c r="E979" i="10"/>
  <c r="E930" i="10"/>
  <c r="F930" i="10" s="1"/>
  <c r="E1101" i="10"/>
  <c r="E1051" i="10"/>
  <c r="G1051" i="10" s="1"/>
  <c r="H1051" i="10" s="1"/>
  <c r="E1026" i="10"/>
  <c r="E1006" i="10"/>
  <c r="E986" i="10"/>
  <c r="E958" i="10"/>
  <c r="E952" i="10"/>
  <c r="E1042" i="10"/>
  <c r="E1030" i="10"/>
  <c r="E1025" i="10"/>
  <c r="E974" i="10"/>
  <c r="E1014" i="10"/>
  <c r="E996" i="10"/>
  <c r="E992" i="10"/>
  <c r="E964" i="10"/>
  <c r="E954" i="10"/>
  <c r="E951" i="10"/>
  <c r="E1000" i="10"/>
  <c r="E1013" i="10"/>
  <c r="E1008" i="10"/>
  <c r="E945" i="10"/>
  <c r="E904" i="10"/>
  <c r="E970" i="10"/>
  <c r="E939" i="10"/>
  <c r="E914" i="10"/>
  <c r="E831" i="10"/>
  <c r="E989" i="10"/>
  <c r="E982" i="10"/>
  <c r="E1037" i="10"/>
  <c r="E921" i="10"/>
  <c r="E1029" i="10"/>
  <c r="E988" i="10"/>
  <c r="E968" i="10"/>
  <c r="E961" i="10"/>
  <c r="E1020" i="10"/>
  <c r="E1004" i="10"/>
  <c r="E948" i="10"/>
  <c r="E909" i="10"/>
  <c r="E960" i="10"/>
  <c r="E942" i="10"/>
  <c r="E920" i="10"/>
  <c r="E1035" i="10"/>
  <c r="D942" i="10"/>
  <c r="E924" i="10"/>
  <c r="E896" i="10"/>
  <c r="E1010" i="10"/>
  <c r="E919" i="10"/>
  <c r="E978" i="10"/>
  <c r="E940" i="10"/>
  <c r="E892" i="10"/>
  <c r="E1001" i="10"/>
  <c r="E971" i="10"/>
  <c r="E898" i="10"/>
  <c r="D892" i="10"/>
  <c r="E889" i="10"/>
  <c r="E977" i="10"/>
  <c r="E931" i="10"/>
  <c r="D929" i="10"/>
  <c r="E902" i="10"/>
  <c r="E881" i="10"/>
  <c r="E866" i="10"/>
  <c r="E836" i="10"/>
  <c r="E801" i="10"/>
  <c r="D866" i="10"/>
  <c r="G866" i="10" s="1"/>
  <c r="H866" i="10" s="1"/>
  <c r="E946" i="10"/>
  <c r="E906" i="10"/>
  <c r="E814" i="10"/>
  <c r="D919" i="10"/>
  <c r="E870" i="10"/>
  <c r="E782" i="10"/>
  <c r="E756" i="10"/>
  <c r="E740" i="10"/>
  <c r="E905" i="10"/>
  <c r="E874" i="10"/>
  <c r="E828" i="10"/>
  <c r="E893" i="10"/>
  <c r="D874" i="10"/>
  <c r="E865" i="10"/>
  <c r="E861" i="10"/>
  <c r="E777" i="10"/>
  <c r="E765" i="10"/>
  <c r="E848" i="10"/>
  <c r="E794" i="10"/>
  <c r="E844" i="10"/>
  <c r="D882" i="10"/>
  <c r="E873" i="10"/>
  <c r="E818" i="10"/>
  <c r="E807" i="10"/>
  <c r="E915" i="10"/>
  <c r="E855" i="10"/>
  <c r="D804" i="10"/>
  <c r="E886" i="10"/>
  <c r="E823" i="10"/>
  <c r="E812" i="10"/>
  <c r="E850" i="10"/>
  <c r="E846" i="10"/>
  <c r="E843" i="10"/>
  <c r="E800" i="10"/>
  <c r="E778" i="10"/>
  <c r="E743" i="10"/>
  <c r="E733" i="10"/>
  <c r="E882" i="10"/>
  <c r="D778" i="10"/>
  <c r="D774" i="10"/>
  <c r="E736" i="10"/>
  <c r="E712" i="10"/>
  <c r="E704" i="10"/>
  <c r="E830" i="10"/>
  <c r="E749" i="10"/>
  <c r="E784" i="10"/>
  <c r="F784" i="10" s="1"/>
  <c r="E766" i="10"/>
  <c r="E835" i="10"/>
  <c r="E804" i="10"/>
  <c r="E793" i="10"/>
  <c r="E788" i="10"/>
  <c r="E759" i="10"/>
  <c r="E752" i="10"/>
  <c r="E693" i="10"/>
  <c r="E629" i="10"/>
  <c r="E923" i="10"/>
  <c r="E762" i="10"/>
  <c r="E714" i="10"/>
  <c r="E706" i="10"/>
  <c r="E698" i="10"/>
  <c r="D693" i="10"/>
  <c r="E666" i="10"/>
  <c r="F666" i="10" s="1"/>
  <c r="E932" i="10"/>
  <c r="E834" i="10"/>
  <c r="E810" i="10"/>
  <c r="E798" i="10"/>
  <c r="E769" i="10"/>
  <c r="E755" i="10"/>
  <c r="E688" i="10"/>
  <c r="D666" i="10"/>
  <c r="D834" i="10"/>
  <c r="E792" i="10"/>
  <c r="E773" i="10"/>
  <c r="E748" i="10"/>
  <c r="D719" i="10"/>
  <c r="E695" i="10"/>
  <c r="E661" i="10"/>
  <c r="E635" i="10"/>
  <c r="E786" i="10"/>
  <c r="E779" i="10"/>
  <c r="F779" i="10" s="1"/>
  <c r="E768" i="10"/>
  <c r="E877" i="10"/>
  <c r="E764" i="10"/>
  <c r="E677" i="10"/>
  <c r="E750" i="10"/>
  <c r="E724" i="10"/>
  <c r="E860" i="10"/>
  <c r="E851" i="10"/>
  <c r="E837" i="10"/>
  <c r="E795" i="10"/>
  <c r="E790" i="10"/>
  <c r="E775" i="10"/>
  <c r="E771" i="10"/>
  <c r="E715" i="10"/>
  <c r="E734" i="10"/>
  <c r="E680" i="10"/>
  <c r="E660" i="10"/>
  <c r="E638" i="10"/>
  <c r="E619" i="10"/>
  <c r="E602" i="10"/>
  <c r="E585" i="10"/>
  <c r="E569" i="10"/>
  <c r="E556" i="10"/>
  <c r="E541" i="10"/>
  <c r="D814" i="10"/>
  <c r="E741" i="10"/>
  <c r="E691" i="10"/>
  <c r="D685" i="10"/>
  <c r="E628" i="10"/>
  <c r="E594" i="10"/>
  <c r="E578" i="10"/>
  <c r="E878" i="10"/>
  <c r="E725" i="10"/>
  <c r="E651" i="10"/>
  <c r="E616" i="10"/>
  <c r="E613" i="10"/>
  <c r="E587" i="10"/>
  <c r="E690" i="10"/>
  <c r="E679" i="10"/>
  <c r="E674" i="10"/>
  <c r="D613" i="10"/>
  <c r="D604" i="10"/>
  <c r="E596" i="10"/>
  <c r="D587" i="10"/>
  <c r="E580" i="10"/>
  <c r="E562" i="10"/>
  <c r="E716" i="10"/>
  <c r="E654" i="10"/>
  <c r="F654" i="10" s="1"/>
  <c r="E589" i="10"/>
  <c r="E821" i="10"/>
  <c r="E708" i="10"/>
  <c r="E658" i="10"/>
  <c r="D654" i="10"/>
  <c r="D644" i="10"/>
  <c r="E634" i="10"/>
  <c r="E624" i="10"/>
  <c r="E582" i="10"/>
  <c r="E689" i="10"/>
  <c r="D658" i="10"/>
  <c r="E630" i="10"/>
  <c r="E598" i="10"/>
  <c r="E591" i="10"/>
  <c r="F591" i="10" s="1"/>
  <c r="D582" i="10"/>
  <c r="E700" i="10"/>
  <c r="F700" i="10" s="1"/>
  <c r="E672" i="10"/>
  <c r="D630" i="10"/>
  <c r="D598" i="10"/>
  <c r="E584" i="10"/>
  <c r="E753" i="10"/>
  <c r="E662" i="10"/>
  <c r="E646" i="10"/>
  <c r="E603" i="10"/>
  <c r="E586" i="10"/>
  <c r="E713" i="10"/>
  <c r="D629" i="10"/>
  <c r="E649" i="10"/>
  <c r="E617" i="10"/>
  <c r="E614" i="10"/>
  <c r="F614" i="10" s="1"/>
  <c r="E597" i="10"/>
  <c r="E581" i="10"/>
  <c r="F581" i="10" s="1"/>
  <c r="E675" i="10"/>
  <c r="D646" i="10"/>
  <c r="E612" i="10"/>
  <c r="E575" i="10"/>
  <c r="D565" i="10"/>
  <c r="E535" i="10"/>
  <c r="D528" i="10"/>
  <c r="E514" i="10"/>
  <c r="E498" i="10"/>
  <c r="E482" i="10"/>
  <c r="E552" i="10"/>
  <c r="D535" i="10"/>
  <c r="E530" i="10"/>
  <c r="D514" i="10"/>
  <c r="D498" i="10"/>
  <c r="D482" i="10"/>
  <c r="D466" i="10"/>
  <c r="D652" i="10"/>
  <c r="E699" i="10"/>
  <c r="E592" i="10"/>
  <c r="E827" i="10"/>
  <c r="E730" i="10"/>
  <c r="E622" i="10"/>
  <c r="D617" i="10"/>
  <c r="D611" i="10"/>
  <c r="E595" i="10"/>
  <c r="E588" i="10"/>
  <c r="D540" i="10"/>
  <c r="D532" i="10"/>
  <c r="E518" i="10"/>
  <c r="F518" i="10" s="1"/>
  <c r="E645" i="10"/>
  <c r="D595" i="10"/>
  <c r="F595" i="10" s="1"/>
  <c r="D584" i="10"/>
  <c r="E577" i="10"/>
  <c r="E557" i="10"/>
  <c r="E548" i="10"/>
  <c r="E537" i="10"/>
  <c r="D518" i="10"/>
  <c r="E707" i="10"/>
  <c r="E574" i="10"/>
  <c r="D548" i="10"/>
  <c r="E534" i="10"/>
  <c r="E520" i="10"/>
  <c r="E513" i="10"/>
  <c r="E504" i="10"/>
  <c r="E497" i="10"/>
  <c r="G497" i="10" s="1"/>
  <c r="H497" i="10" s="1"/>
  <c r="E697" i="10"/>
  <c r="E567" i="10"/>
  <c r="F567" i="10" s="1"/>
  <c r="D776" i="10"/>
  <c r="E727" i="10"/>
  <c r="E705" i="10"/>
  <c r="D636" i="10"/>
  <c r="D614" i="10"/>
  <c r="E583" i="10"/>
  <c r="E590" i="10"/>
  <c r="E550" i="10"/>
  <c r="E547" i="10"/>
  <c r="E783" i="10"/>
  <c r="E694" i="10"/>
  <c r="E593" i="10"/>
  <c r="E490" i="10"/>
  <c r="E465" i="10"/>
  <c r="E450" i="10"/>
  <c r="E442" i="10"/>
  <c r="E434" i="10"/>
  <c r="E426" i="10"/>
  <c r="E418" i="10"/>
  <c r="E632" i="10"/>
  <c r="E472" i="10"/>
  <c r="E455" i="10"/>
  <c r="E447" i="10"/>
  <c r="E439" i="10"/>
  <c r="E431" i="10"/>
  <c r="E623" i="10"/>
  <c r="E503" i="10"/>
  <c r="E521" i="10"/>
  <c r="E512" i="10"/>
  <c r="E494" i="10"/>
  <c r="G494" i="10" s="1"/>
  <c r="H494" i="10" s="1"/>
  <c r="E486" i="10"/>
  <c r="E606" i="10"/>
  <c r="D521" i="10"/>
  <c r="D512" i="10"/>
  <c r="D494" i="10"/>
  <c r="E478" i="10"/>
  <c r="E471" i="10"/>
  <c r="E452" i="10"/>
  <c r="E576" i="10"/>
  <c r="E544" i="10"/>
  <c r="E506" i="10"/>
  <c r="E489" i="10"/>
  <c r="E474" i="10"/>
  <c r="E464" i="10"/>
  <c r="E457" i="10"/>
  <c r="E449" i="10"/>
  <c r="E441" i="10"/>
  <c r="E433" i="10"/>
  <c r="D597" i="10"/>
  <c r="D489" i="10"/>
  <c r="D620" i="10"/>
  <c r="E502" i="10"/>
  <c r="E481" i="10"/>
  <c r="E533" i="10"/>
  <c r="E454" i="10"/>
  <c r="D586" i="10"/>
  <c r="E554" i="10"/>
  <c r="D533" i="10"/>
  <c r="D538" i="10"/>
  <c r="E519" i="10"/>
  <c r="E505" i="10"/>
  <c r="F505" i="10" s="1"/>
  <c r="E473" i="10"/>
  <c r="G473" i="10" s="1"/>
  <c r="H473" i="10" s="1"/>
  <c r="D505" i="10"/>
  <c r="E565" i="10"/>
  <c r="G565" i="10" s="1"/>
  <c r="H565" i="10" s="1"/>
  <c r="E528" i="10"/>
  <c r="E496" i="10"/>
  <c r="E462" i="10"/>
  <c r="E453" i="10"/>
  <c r="E445" i="10"/>
  <c r="E437" i="10"/>
  <c r="E429" i="10"/>
  <c r="E522" i="10"/>
  <c r="D496" i="10"/>
  <c r="E487" i="10"/>
  <c r="E480" i="10"/>
  <c r="E466" i="10"/>
  <c r="E444" i="10"/>
  <c r="D487" i="10"/>
  <c r="G487" i="10" s="1"/>
  <c r="H487" i="10" s="1"/>
  <c r="E405" i="10"/>
  <c r="E402" i="10"/>
  <c r="E384" i="10"/>
  <c r="E458" i="10"/>
  <c r="E420" i="10"/>
  <c r="E416" i="10"/>
  <c r="E412" i="10"/>
  <c r="D405" i="10"/>
  <c r="E380" i="10"/>
  <c r="D373" i="10"/>
  <c r="E356" i="10"/>
  <c r="E342" i="10"/>
  <c r="E448" i="10"/>
  <c r="E443" i="10"/>
  <c r="E347" i="10"/>
  <c r="E269" i="10"/>
  <c r="E609" i="10"/>
  <c r="D347" i="10"/>
  <c r="E303" i="10"/>
  <c r="E262" i="10"/>
  <c r="E246" i="10"/>
  <c r="E419" i="10"/>
  <c r="E408" i="10"/>
  <c r="E397" i="10"/>
  <c r="E394" i="10"/>
  <c r="E376" i="10"/>
  <c r="E365" i="10"/>
  <c r="E362" i="10"/>
  <c r="E428" i="10"/>
  <c r="E411" i="10"/>
  <c r="E404" i="10"/>
  <c r="D397" i="10"/>
  <c r="E372" i="10"/>
  <c r="D365" i="10"/>
  <c r="E470" i="10"/>
  <c r="E463" i="10"/>
  <c r="E451" i="10"/>
  <c r="E352" i="10"/>
  <c r="E432" i="10"/>
  <c r="E389" i="10"/>
  <c r="E386" i="10"/>
  <c r="E396" i="10"/>
  <c r="E572" i="10"/>
  <c r="D590" i="10"/>
  <c r="E421" i="10"/>
  <c r="E413" i="10"/>
  <c r="E410" i="10"/>
  <c r="E392" i="10"/>
  <c r="E381" i="10"/>
  <c r="E378" i="10"/>
  <c r="E357" i="10"/>
  <c r="E351" i="10"/>
  <c r="E348" i="10"/>
  <c r="E340" i="10"/>
  <c r="D345" i="10"/>
  <c r="E315" i="10"/>
  <c r="E245" i="10"/>
  <c r="E363" i="10"/>
  <c r="E417" i="10"/>
  <c r="E370" i="10"/>
  <c r="E318" i="10"/>
  <c r="E297" i="10"/>
  <c r="E287" i="10"/>
  <c r="E228" i="10"/>
  <c r="F228" i="10" s="1"/>
  <c r="E220" i="10"/>
  <c r="E200" i="10"/>
  <c r="G200" i="10" s="1"/>
  <c r="H200" i="10" s="1"/>
  <c r="D318" i="10"/>
  <c r="E304" i="10"/>
  <c r="E236" i="10"/>
  <c r="E293" i="10"/>
  <c r="E279" i="10"/>
  <c r="E275" i="10"/>
  <c r="D262" i="10"/>
  <c r="E247" i="10"/>
  <c r="E230" i="10"/>
  <c r="E222" i="10"/>
  <c r="E238" i="10"/>
  <c r="D473" i="10"/>
  <c r="E360" i="10"/>
  <c r="D333" i="10"/>
  <c r="F333" i="10" s="1"/>
  <c r="E310" i="10"/>
  <c r="E271" i="10"/>
  <c r="G271" i="10" s="1"/>
  <c r="H271" i="10" s="1"/>
  <c r="E219" i="10"/>
  <c r="E170" i="10"/>
  <c r="E153" i="10"/>
  <c r="E151" i="10"/>
  <c r="E149" i="10"/>
  <c r="E147" i="10"/>
  <c r="E145" i="10"/>
  <c r="E143" i="10"/>
  <c r="E141" i="10"/>
  <c r="E436" i="10"/>
  <c r="D421" i="10"/>
  <c r="D389" i="10"/>
  <c r="E343" i="10"/>
  <c r="E325" i="10"/>
  <c r="E317" i="10"/>
  <c r="D303" i="10"/>
  <c r="E296" i="10"/>
  <c r="F296" i="10" s="1"/>
  <c r="E255" i="10"/>
  <c r="D219" i="10"/>
  <c r="D204" i="10"/>
  <c r="D170" i="10"/>
  <c r="D381" i="10"/>
  <c r="E373" i="10"/>
  <c r="E329" i="10"/>
  <c r="E278" i="10"/>
  <c r="D413" i="10"/>
  <c r="D329" i="10"/>
  <c r="E320" i="10"/>
  <c r="D306" i="10"/>
  <c r="E292" i="10"/>
  <c r="E285" i="10"/>
  <c r="E264" i="10"/>
  <c r="E261" i="10"/>
  <c r="D246" i="10"/>
  <c r="E224" i="10"/>
  <c r="E192" i="10"/>
  <c r="E435" i="10"/>
  <c r="E332" i="10"/>
  <c r="E221" i="10"/>
  <c r="E488" i="10"/>
  <c r="E395" i="10"/>
  <c r="E316" i="10"/>
  <c r="D309" i="10"/>
  <c r="D298" i="10"/>
  <c r="D270" i="10"/>
  <c r="D237" i="10"/>
  <c r="D229" i="10"/>
  <c r="E218" i="10"/>
  <c r="F218" i="10" s="1"/>
  <c r="E440" i="10"/>
  <c r="E364" i="10"/>
  <c r="E277" i="10"/>
  <c r="E254" i="10"/>
  <c r="E234" i="10"/>
  <c r="E167" i="10"/>
  <c r="E371" i="10"/>
  <c r="E331" i="10"/>
  <c r="E319" i="10"/>
  <c r="E291" i="10"/>
  <c r="D284" i="10"/>
  <c r="D254" i="10"/>
  <c r="E248" i="10"/>
  <c r="E154" i="10"/>
  <c r="E152" i="10"/>
  <c r="E150" i="10"/>
  <c r="E148" i="10"/>
  <c r="D243" i="10"/>
  <c r="E229" i="10"/>
  <c r="E165" i="10"/>
  <c r="E144" i="10"/>
  <c r="D141" i="10"/>
  <c r="D133" i="10"/>
  <c r="D125" i="10"/>
  <c r="D117" i="10"/>
  <c r="D109" i="10"/>
  <c r="D101" i="10"/>
  <c r="E75" i="10"/>
  <c r="E58" i="10"/>
  <c r="E43" i="10"/>
  <c r="E26" i="10"/>
  <c r="E11" i="10"/>
  <c r="E194" i="10"/>
  <c r="D153" i="10"/>
  <c r="E65" i="10"/>
  <c r="G65" i="10" s="1"/>
  <c r="H65" i="10" s="1"/>
  <c r="E33" i="10"/>
  <c r="G33" i="10" s="1"/>
  <c r="H33" i="10" s="1"/>
  <c r="E309" i="10"/>
  <c r="D267" i="10"/>
  <c r="D221" i="10"/>
  <c r="D194" i="10"/>
  <c r="E138" i="10"/>
  <c r="E130" i="10"/>
  <c r="E122" i="10"/>
  <c r="E114" i="10"/>
  <c r="E106" i="10"/>
  <c r="E98" i="10"/>
  <c r="E90" i="10"/>
  <c r="E70" i="10"/>
  <c r="F70" i="10" s="1"/>
  <c r="E38" i="10"/>
  <c r="E250" i="10"/>
  <c r="D236" i="10"/>
  <c r="E135" i="10"/>
  <c r="E127" i="10"/>
  <c r="E119" i="10"/>
  <c r="E111" i="10"/>
  <c r="E103" i="10"/>
  <c r="E60" i="10"/>
  <c r="E28" i="10"/>
  <c r="D135" i="10"/>
  <c r="D127" i="10"/>
  <c r="D119" i="10"/>
  <c r="F119" i="10" s="1"/>
  <c r="D111" i="10"/>
  <c r="F111" i="10" s="1"/>
  <c r="E256" i="10"/>
  <c r="E164" i="10"/>
  <c r="F164" i="10" s="1"/>
  <c r="E160" i="10"/>
  <c r="D149" i="10"/>
  <c r="E146" i="10"/>
  <c r="D143" i="10"/>
  <c r="E57" i="10"/>
  <c r="E25" i="10"/>
  <c r="E140" i="10"/>
  <c r="E132" i="10"/>
  <c r="E124" i="10"/>
  <c r="E116" i="10"/>
  <c r="E108" i="10"/>
  <c r="E100" i="10"/>
  <c r="E92" i="10"/>
  <c r="E62" i="10"/>
  <c r="F62" i="10" s="1"/>
  <c r="D57" i="10"/>
  <c r="E30" i="10"/>
  <c r="G30" i="10" s="1"/>
  <c r="H30" i="10" s="1"/>
  <c r="E388" i="10"/>
  <c r="E324" i="10"/>
  <c r="E176" i="10"/>
  <c r="E155" i="10"/>
  <c r="E137" i="10"/>
  <c r="E129" i="10"/>
  <c r="E121" i="10"/>
  <c r="E113" i="10"/>
  <c r="E105" i="10"/>
  <c r="E97" i="10"/>
  <c r="G97" i="10" s="1"/>
  <c r="H97" i="10" s="1"/>
  <c r="E84" i="10"/>
  <c r="E52" i="10"/>
  <c r="E20" i="10"/>
  <c r="E240" i="10"/>
  <c r="E186" i="10"/>
  <c r="D137" i="10"/>
  <c r="D129" i="10"/>
  <c r="D121" i="10"/>
  <c r="D113" i="10"/>
  <c r="D105" i="10"/>
  <c r="D97" i="10"/>
  <c r="E288" i="10"/>
  <c r="D225" i="10"/>
  <c r="E163" i="10"/>
  <c r="E346" i="10"/>
  <c r="D212" i="10"/>
  <c r="E175" i="10"/>
  <c r="D151" i="10"/>
  <c r="E142" i="10"/>
  <c r="E139" i="10"/>
  <c r="G139" i="10" s="1"/>
  <c r="H139" i="10" s="1"/>
  <c r="E131" i="10"/>
  <c r="E123" i="10"/>
  <c r="E115" i="10"/>
  <c r="E107" i="10"/>
  <c r="E99" i="10"/>
  <c r="E91" i="10"/>
  <c r="E76" i="10"/>
  <c r="E253" i="10"/>
  <c r="D139" i="10"/>
  <c r="D131" i="10"/>
  <c r="D123" i="10"/>
  <c r="D115" i="10"/>
  <c r="D99" i="10"/>
  <c r="F99" i="10" s="1"/>
  <c r="E83" i="10"/>
  <c r="E51" i="10"/>
  <c r="G51" i="10" s="1"/>
  <c r="H51" i="10" s="1"/>
  <c r="E73" i="10"/>
  <c r="E41" i="10"/>
  <c r="F41" i="10" s="1"/>
  <c r="E9" i="10"/>
  <c r="G9" i="10" s="1"/>
  <c r="H9" i="10" s="1"/>
  <c r="E302" i="10"/>
  <c r="E237" i="10"/>
  <c r="D178" i="10"/>
  <c r="D147" i="10"/>
  <c r="E133" i="10"/>
  <c r="G133" i="10" s="1"/>
  <c r="H133" i="10" s="1"/>
  <c r="E125" i="10"/>
  <c r="G125" i="10" s="1"/>
  <c r="H125" i="10" s="1"/>
  <c r="E117" i="10"/>
  <c r="E109" i="10"/>
  <c r="E101" i="10"/>
  <c r="E93" i="10"/>
  <c r="E85" i="10"/>
  <c r="E68" i="10"/>
  <c r="D63" i="10"/>
  <c r="G63" i="10" s="1"/>
  <c r="H63" i="10" s="1"/>
  <c r="E53" i="10"/>
  <c r="E36" i="10"/>
  <c r="D31" i="10"/>
  <c r="G31" i="10" s="1"/>
  <c r="H31" i="10" s="1"/>
  <c r="F34" i="6"/>
  <c r="F42" i="6"/>
  <c r="F50" i="6"/>
  <c r="F58" i="6"/>
  <c r="F66" i="6"/>
  <c r="F74" i="6"/>
  <c r="F82" i="6"/>
  <c r="F90" i="6"/>
  <c r="H149" i="6"/>
  <c r="I155" i="6"/>
  <c r="F165" i="6"/>
  <c r="G168" i="6"/>
  <c r="I171" i="6"/>
  <c r="F181" i="6"/>
  <c r="G184" i="6"/>
  <c r="I187" i="6"/>
  <c r="F200" i="6"/>
  <c r="H203" i="6"/>
  <c r="G206" i="6"/>
  <c r="E14" i="10"/>
  <c r="E19" i="10"/>
  <c r="G19" i="10" s="1"/>
  <c r="H19" i="10" s="1"/>
  <c r="E34" i="10"/>
  <c r="D73" i="10"/>
  <c r="G200" i="6"/>
  <c r="C10" i="10"/>
  <c r="D10" i="10" s="1"/>
  <c r="E10" i="10"/>
  <c r="B10" i="10"/>
  <c r="E39" i="10"/>
  <c r="E44" i="10"/>
  <c r="E86" i="10"/>
  <c r="E104" i="10"/>
  <c r="E120" i="10"/>
  <c r="E136" i="10"/>
  <c r="C180" i="10"/>
  <c r="D180" i="10" s="1"/>
  <c r="B180" i="10"/>
  <c r="E180" i="10"/>
  <c r="H34" i="6"/>
  <c r="H42" i="6"/>
  <c r="H50" i="6"/>
  <c r="H58" i="6"/>
  <c r="H66" i="6"/>
  <c r="H74" i="6"/>
  <c r="H82" i="6"/>
  <c r="H90" i="6"/>
  <c r="H143" i="6"/>
  <c r="G143" i="6"/>
  <c r="I146" i="6"/>
  <c r="F146" i="6"/>
  <c r="I165" i="6"/>
  <c r="I181" i="6"/>
  <c r="H200" i="6"/>
  <c r="E29" i="10"/>
  <c r="F29" i="10" s="1"/>
  <c r="D51" i="10"/>
  <c r="C74" i="10"/>
  <c r="D74" i="10" s="1"/>
  <c r="F74" i="10" s="1"/>
  <c r="E74" i="10"/>
  <c r="B74" i="10"/>
  <c r="E166" i="10"/>
  <c r="D230" i="10"/>
  <c r="C15" i="10"/>
  <c r="D15" i="10" s="1"/>
  <c r="B15" i="10"/>
  <c r="E110" i="10"/>
  <c r="E126" i="10"/>
  <c r="E199" i="10"/>
  <c r="C199" i="10"/>
  <c r="D199" i="10" s="1"/>
  <c r="B199" i="10"/>
  <c r="I162" i="6"/>
  <c r="F162" i="6"/>
  <c r="I178" i="6"/>
  <c r="F178" i="6"/>
  <c r="I194" i="6"/>
  <c r="F194" i="6"/>
  <c r="E15" i="10"/>
  <c r="G15" i="10" s="1"/>
  <c r="H15" i="10" s="1"/>
  <c r="E69" i="10"/>
  <c r="D69" i="10"/>
  <c r="C69" i="10"/>
  <c r="E94" i="10"/>
  <c r="E295" i="10"/>
  <c r="H159" i="6"/>
  <c r="G159" i="6"/>
  <c r="H175" i="6"/>
  <c r="G175" i="6"/>
  <c r="H191" i="6"/>
  <c r="G191" i="6"/>
  <c r="F201" i="6"/>
  <c r="F207" i="6"/>
  <c r="D25" i="10"/>
  <c r="F25" i="10" s="1"/>
  <c r="E63" i="10"/>
  <c r="B69" i="10"/>
  <c r="D81" i="10"/>
  <c r="F195" i="6"/>
  <c r="F198" i="6"/>
  <c r="G201" i="6"/>
  <c r="C64" i="10"/>
  <c r="D64" i="10" s="1"/>
  <c r="G64" i="10" s="1"/>
  <c r="H64" i="10" s="1"/>
  <c r="E64" i="10"/>
  <c r="E88" i="10"/>
  <c r="F160" i="6"/>
  <c r="F176" i="6"/>
  <c r="F192" i="6"/>
  <c r="H195" i="6"/>
  <c r="H207" i="6"/>
  <c r="G207" i="6"/>
  <c r="E21" i="10"/>
  <c r="D41" i="10"/>
  <c r="E46" i="10"/>
  <c r="D83" i="10"/>
  <c r="D162" i="10"/>
  <c r="E270" i="10"/>
  <c r="C56" i="10"/>
  <c r="D56" i="10" s="1"/>
  <c r="F61" i="10"/>
  <c r="F115" i="10"/>
  <c r="F131" i="10"/>
  <c r="E158" i="10"/>
  <c r="C158" i="10"/>
  <c r="D158" i="10" s="1"/>
  <c r="D184" i="10"/>
  <c r="G184" i="10" s="1"/>
  <c r="H184" i="10" s="1"/>
  <c r="D12" i="10"/>
  <c r="G12" i="10" s="1"/>
  <c r="H12" i="10" s="1"/>
  <c r="C12" i="10"/>
  <c r="C29" i="10"/>
  <c r="D29" i="10" s="1"/>
  <c r="D44" i="10"/>
  <c r="G44" i="10" s="1"/>
  <c r="H44" i="10" s="1"/>
  <c r="C44" i="10"/>
  <c r="E56" i="10"/>
  <c r="C61" i="10"/>
  <c r="D61" i="10" s="1"/>
  <c r="C76" i="10"/>
  <c r="D76" i="10" s="1"/>
  <c r="G76" i="10" s="1"/>
  <c r="H76" i="10" s="1"/>
  <c r="C91" i="10"/>
  <c r="D91" i="10" s="1"/>
  <c r="F91" i="10" s="1"/>
  <c r="F170" i="10"/>
  <c r="E190" i="10"/>
  <c r="G190" i="10" s="1"/>
  <c r="H190" i="10" s="1"/>
  <c r="C190" i="10"/>
  <c r="D190" i="10" s="1"/>
  <c r="B190" i="10"/>
  <c r="D238" i="10"/>
  <c r="D261" i="10"/>
  <c r="C54" i="10"/>
  <c r="D54" i="10" s="1"/>
  <c r="C86" i="10"/>
  <c r="D86" i="10" s="1"/>
  <c r="D159" i="10"/>
  <c r="F159" i="10" s="1"/>
  <c r="C159" i="10"/>
  <c r="E191" i="10"/>
  <c r="G191" i="10" s="1"/>
  <c r="H191" i="10" s="1"/>
  <c r="C191" i="10"/>
  <c r="D191" i="10" s="1"/>
  <c r="B191" i="10"/>
  <c r="D218" i="10"/>
  <c r="D245" i="10"/>
  <c r="F113" i="10"/>
  <c r="F121" i="10"/>
  <c r="F129" i="10"/>
  <c r="F137" i="10"/>
  <c r="B159" i="10"/>
  <c r="E198" i="10"/>
  <c r="C198" i="10"/>
  <c r="D198" i="10" s="1"/>
  <c r="B198" i="10"/>
  <c r="E205" i="10"/>
  <c r="C205" i="10"/>
  <c r="D205" i="10" s="1"/>
  <c r="B205" i="10"/>
  <c r="B232" i="10"/>
  <c r="E232" i="10"/>
  <c r="C232" i="10"/>
  <c r="D232" i="10" s="1"/>
  <c r="G232" i="10" s="1"/>
  <c r="H232" i="10" s="1"/>
  <c r="C313" i="10"/>
  <c r="D313" i="10" s="1"/>
  <c r="E313" i="10"/>
  <c r="B313" i="10"/>
  <c r="E17" i="10"/>
  <c r="G17" i="10" s="1"/>
  <c r="H17" i="10" s="1"/>
  <c r="C20" i="10"/>
  <c r="D20" i="10" s="1"/>
  <c r="E49" i="10"/>
  <c r="D52" i="10"/>
  <c r="C52" i="10"/>
  <c r="F57" i="10"/>
  <c r="D59" i="10"/>
  <c r="E81" i="10"/>
  <c r="C84" i="10"/>
  <c r="D84" i="10" s="1"/>
  <c r="G84" i="10" s="1"/>
  <c r="H84" i="10" s="1"/>
  <c r="C89" i="10"/>
  <c r="D89" i="10" s="1"/>
  <c r="G159" i="10"/>
  <c r="H159" i="10" s="1"/>
  <c r="D30" i="10"/>
  <c r="F30" i="10" s="1"/>
  <c r="C30" i="10"/>
  <c r="E59" i="10"/>
  <c r="F59" i="10" s="1"/>
  <c r="C62" i="10"/>
  <c r="D62" i="10" s="1"/>
  <c r="G62" i="10" s="1"/>
  <c r="H62" i="10" s="1"/>
  <c r="C92" i="10"/>
  <c r="D92" i="10" s="1"/>
  <c r="F143" i="10"/>
  <c r="F149" i="10"/>
  <c r="G160" i="10"/>
  <c r="H160" i="10" s="1"/>
  <c r="C40" i="10"/>
  <c r="D40" i="10" s="1"/>
  <c r="G59" i="10"/>
  <c r="H59" i="10" s="1"/>
  <c r="C72" i="10"/>
  <c r="D72" i="10" s="1"/>
  <c r="E89" i="10"/>
  <c r="G89" i="10" s="1"/>
  <c r="H89" i="10" s="1"/>
  <c r="F127" i="10"/>
  <c r="F135" i="10"/>
  <c r="E181" i="10"/>
  <c r="C181" i="10"/>
  <c r="D181" i="10" s="1"/>
  <c r="B181" i="10"/>
  <c r="D200" i="10"/>
  <c r="D226" i="10"/>
  <c r="C50" i="10"/>
  <c r="D50" i="10" s="1"/>
  <c r="C82" i="10"/>
  <c r="D82" i="10" s="1"/>
  <c r="D160" i="10"/>
  <c r="E182" i="10"/>
  <c r="D182" i="10"/>
  <c r="B182" i="10"/>
  <c r="E227" i="10"/>
  <c r="C227" i="10"/>
  <c r="D227" i="10" s="1"/>
  <c r="F227" i="10" s="1"/>
  <c r="B227" i="10"/>
  <c r="E235" i="10"/>
  <c r="C235" i="10"/>
  <c r="D235" i="10" s="1"/>
  <c r="B235" i="10"/>
  <c r="D297" i="10"/>
  <c r="C13" i="10"/>
  <c r="D13" i="10" s="1"/>
  <c r="G13" i="10" s="1"/>
  <c r="H13" i="10" s="1"/>
  <c r="C28" i="10"/>
  <c r="D28" i="10" s="1"/>
  <c r="F33" i="10"/>
  <c r="D35" i="10"/>
  <c r="E40" i="10"/>
  <c r="C45" i="10"/>
  <c r="D45" i="10" s="1"/>
  <c r="B50" i="10"/>
  <c r="B55" i="10"/>
  <c r="D60" i="10"/>
  <c r="C60" i="10"/>
  <c r="F65" i="10"/>
  <c r="D67" i="10"/>
  <c r="E72" i="10"/>
  <c r="C77" i="10"/>
  <c r="D77" i="10" s="1"/>
  <c r="G77" i="10" s="1"/>
  <c r="H77" i="10" s="1"/>
  <c r="B82" i="10"/>
  <c r="C87" i="10"/>
  <c r="C95" i="10"/>
  <c r="D95" i="10" s="1"/>
  <c r="E156" i="10"/>
  <c r="B156" i="10"/>
  <c r="E172" i="10"/>
  <c r="B172" i="10"/>
  <c r="C182" i="10"/>
  <c r="E35" i="10"/>
  <c r="D38" i="10"/>
  <c r="F38" i="10" s="1"/>
  <c r="C38" i="10"/>
  <c r="E50" i="10"/>
  <c r="C55" i="10"/>
  <c r="D55" i="10" s="1"/>
  <c r="E67" i="10"/>
  <c r="G67" i="10" s="1"/>
  <c r="H67" i="10" s="1"/>
  <c r="D70" i="10"/>
  <c r="C70" i="10"/>
  <c r="E82" i="10"/>
  <c r="D87" i="10"/>
  <c r="D90" i="10"/>
  <c r="G90" i="10" s="1"/>
  <c r="H90" i="10" s="1"/>
  <c r="C90" i="10"/>
  <c r="F153" i="10"/>
  <c r="C156" i="10"/>
  <c r="D156" i="10" s="1"/>
  <c r="C172" i="10"/>
  <c r="D172" i="10" s="1"/>
  <c r="E13" i="10"/>
  <c r="D16" i="10"/>
  <c r="C16" i="10"/>
  <c r="E45" i="10"/>
  <c r="D48" i="10"/>
  <c r="F48" i="10" s="1"/>
  <c r="C48" i="10"/>
  <c r="E77" i="10"/>
  <c r="C80" i="10"/>
  <c r="D80" i="10" s="1"/>
  <c r="F80" i="10" s="1"/>
  <c r="E87" i="10"/>
  <c r="F87" i="10" s="1"/>
  <c r="E95" i="10"/>
  <c r="F95" i="10" s="1"/>
  <c r="F117" i="10"/>
  <c r="F125" i="10"/>
  <c r="F133" i="10"/>
  <c r="E168" i="10"/>
  <c r="C168" i="10"/>
  <c r="D168" i="10" s="1"/>
  <c r="B168" i="10"/>
  <c r="E183" i="10"/>
  <c r="D183" i="10"/>
  <c r="B183" i="10"/>
  <c r="D208" i="10"/>
  <c r="B258" i="10"/>
  <c r="E258" i="10"/>
  <c r="C258" i="10"/>
  <c r="D258" i="10" s="1"/>
  <c r="G258" i="10" s="1"/>
  <c r="H258" i="10" s="1"/>
  <c r="B274" i="10"/>
  <c r="C274" i="10"/>
  <c r="D274" i="10" s="1"/>
  <c r="E274" i="10"/>
  <c r="D299" i="10"/>
  <c r="C299" i="10"/>
  <c r="E299" i="10"/>
  <c r="F299" i="10" s="1"/>
  <c r="B299" i="10"/>
  <c r="B16" i="10"/>
  <c r="B21" i="10"/>
  <c r="C26" i="10"/>
  <c r="D26" i="10" s="1"/>
  <c r="F31" i="10"/>
  <c r="B48" i="10"/>
  <c r="B53" i="10"/>
  <c r="E55" i="10"/>
  <c r="C58" i="10"/>
  <c r="D58" i="10" s="1"/>
  <c r="F63" i="10"/>
  <c r="B80" i="10"/>
  <c r="G82" i="10"/>
  <c r="H82" i="10" s="1"/>
  <c r="B85" i="10"/>
  <c r="B93" i="10"/>
  <c r="F147" i="10"/>
  <c r="E157" i="10"/>
  <c r="B157" i="10"/>
  <c r="D173" i="10"/>
  <c r="E173" i="10"/>
  <c r="B173" i="10"/>
  <c r="C183" i="10"/>
  <c r="F9" i="10"/>
  <c r="D11" i="10"/>
  <c r="E16" i="10"/>
  <c r="C21" i="10"/>
  <c r="B26" i="10"/>
  <c r="B31" i="10"/>
  <c r="C36" i="10"/>
  <c r="D36" i="10" s="1"/>
  <c r="D43" i="10"/>
  <c r="E48" i="10"/>
  <c r="C53" i="10"/>
  <c r="B58" i="10"/>
  <c r="B63" i="10"/>
  <c r="C68" i="10"/>
  <c r="D68" i="10" s="1"/>
  <c r="F73" i="10"/>
  <c r="D75" i="10"/>
  <c r="F75" i="10" s="1"/>
  <c r="E80" i="10"/>
  <c r="C85" i="10"/>
  <c r="C93" i="10"/>
  <c r="D93" i="10" s="1"/>
  <c r="F93" i="10" s="1"/>
  <c r="C157" i="10"/>
  <c r="D157" i="10" s="1"/>
  <c r="D292" i="10"/>
  <c r="D335" i="10"/>
  <c r="C14" i="10"/>
  <c r="D14" i="10" s="1"/>
  <c r="F19" i="10"/>
  <c r="D21" i="10"/>
  <c r="C46" i="10"/>
  <c r="D46" i="10" s="1"/>
  <c r="D53" i="10"/>
  <c r="F53" i="10" s="1"/>
  <c r="D78" i="10"/>
  <c r="F78" i="10" s="1"/>
  <c r="C78" i="10"/>
  <c r="D85" i="10"/>
  <c r="F85" i="10" s="1"/>
  <c r="D88" i="10"/>
  <c r="C88" i="10"/>
  <c r="C169" i="10"/>
  <c r="D169" i="10" s="1"/>
  <c r="B169" i="10"/>
  <c r="E169" i="10"/>
  <c r="H174" i="10"/>
  <c r="G174" i="10"/>
  <c r="E174" i="10"/>
  <c r="C174" i="10"/>
  <c r="D174" i="10" s="1"/>
  <c r="E210" i="10"/>
  <c r="C210" i="10"/>
  <c r="D210" i="10" s="1"/>
  <c r="B210" i="10"/>
  <c r="D222" i="10"/>
  <c r="D275" i="10"/>
  <c r="D163" i="10"/>
  <c r="F163" i="10" s="1"/>
  <c r="D196" i="10"/>
  <c r="E223" i="10"/>
  <c r="G243" i="10"/>
  <c r="H243" i="10" s="1"/>
  <c r="E251" i="10"/>
  <c r="E281" i="10"/>
  <c r="B281" i="10"/>
  <c r="F295" i="10"/>
  <c r="D295" i="10"/>
  <c r="B302" i="10"/>
  <c r="B312" i="10"/>
  <c r="C312" i="10"/>
  <c r="D312" i="10" s="1"/>
  <c r="E312" i="10"/>
  <c r="B336" i="10"/>
  <c r="C336" i="10"/>
  <c r="D336" i="10" s="1"/>
  <c r="F336" i="10" s="1"/>
  <c r="E336" i="10"/>
  <c r="E379" i="10"/>
  <c r="C379" i="10"/>
  <c r="D379" i="10" s="1"/>
  <c r="F379" i="10" s="1"/>
  <c r="B379" i="10"/>
  <c r="D161" i="10"/>
  <c r="B163" i="10"/>
  <c r="E185" i="10"/>
  <c r="D185" i="10"/>
  <c r="E196" i="10"/>
  <c r="E201" i="10"/>
  <c r="D201" i="10"/>
  <c r="E206" i="10"/>
  <c r="F223" i="10"/>
  <c r="B243" i="10"/>
  <c r="G267" i="10"/>
  <c r="H267" i="10" s="1"/>
  <c r="F267" i="10"/>
  <c r="B267" i="10"/>
  <c r="C281" i="10"/>
  <c r="D281" i="10" s="1"/>
  <c r="F285" i="10"/>
  <c r="B295" i="10"/>
  <c r="C302" i="10"/>
  <c r="D302" i="10" s="1"/>
  <c r="F302" i="10" s="1"/>
  <c r="B316" i="10"/>
  <c r="D316" i="10"/>
  <c r="G316" i="10" s="1"/>
  <c r="H316" i="10" s="1"/>
  <c r="C316" i="10"/>
  <c r="E211" i="10"/>
  <c r="E216" i="10"/>
  <c r="G216" i="10" s="1"/>
  <c r="H216" i="10" s="1"/>
  <c r="B240" i="10"/>
  <c r="D240" i="10"/>
  <c r="C240" i="10"/>
  <c r="E249" i="10"/>
  <c r="G249" i="10" s="1"/>
  <c r="H249" i="10" s="1"/>
  <c r="D249" i="10"/>
  <c r="B252" i="10"/>
  <c r="B337" i="10"/>
  <c r="C337" i="10"/>
  <c r="D337" i="10" s="1"/>
  <c r="D462" i="10"/>
  <c r="D155" i="10"/>
  <c r="G155" i="10" s="1"/>
  <c r="H155" i="10" s="1"/>
  <c r="E161" i="10"/>
  <c r="D176" i="10"/>
  <c r="F176" i="10" s="1"/>
  <c r="D192" i="10"/>
  <c r="F192" i="10" s="1"/>
  <c r="E204" i="10"/>
  <c r="F204" i="10" s="1"/>
  <c r="D206" i="10"/>
  <c r="C211" i="10"/>
  <c r="D211" i="10" s="1"/>
  <c r="C216" i="10"/>
  <c r="G219" i="10"/>
  <c r="H219" i="10" s="1"/>
  <c r="F219" i="10"/>
  <c r="B224" i="10"/>
  <c r="C224" i="10"/>
  <c r="D224" i="10" s="1"/>
  <c r="E243" i="10"/>
  <c r="F243" i="10" s="1"/>
  <c r="C249" i="10"/>
  <c r="D252" i="10"/>
  <c r="C255" i="10"/>
  <c r="D255" i="10" s="1"/>
  <c r="F255" i="10" s="1"/>
  <c r="E267" i="10"/>
  <c r="B278" i="10"/>
  <c r="D278" i="10"/>
  <c r="D285" i="10"/>
  <c r="G295" i="10"/>
  <c r="H295" i="10" s="1"/>
  <c r="E197" i="10"/>
  <c r="E209" i="10"/>
  <c r="E214" i="10"/>
  <c r="D216" i="10"/>
  <c r="E252" i="10"/>
  <c r="D325" i="10"/>
  <c r="B325" i="10"/>
  <c r="B188" i="10"/>
  <c r="B197" i="10"/>
  <c r="B209" i="10"/>
  <c r="B214" i="10"/>
  <c r="E241" i="10"/>
  <c r="B268" i="10"/>
  <c r="E321" i="10"/>
  <c r="F321" i="10" s="1"/>
  <c r="C321" i="10"/>
  <c r="D321" i="10" s="1"/>
  <c r="D338" i="10"/>
  <c r="F338" i="10" s="1"/>
  <c r="B338" i="10"/>
  <c r="E338" i="10"/>
  <c r="C338" i="10"/>
  <c r="D343" i="10"/>
  <c r="D406" i="10"/>
  <c r="B406" i="10"/>
  <c r="E406" i="10"/>
  <c r="C406" i="10"/>
  <c r="E179" i="10"/>
  <c r="C188" i="10"/>
  <c r="D188" i="10" s="1"/>
  <c r="E195" i="10"/>
  <c r="D195" i="10"/>
  <c r="C197" i="10"/>
  <c r="D197" i="10" s="1"/>
  <c r="G197" i="10" s="1"/>
  <c r="H197" i="10" s="1"/>
  <c r="E202" i="10"/>
  <c r="C209" i="10"/>
  <c r="D209" i="10" s="1"/>
  <c r="F209" i="10" s="1"/>
  <c r="C214" i="10"/>
  <c r="B244" i="10"/>
  <c r="C244" i="10"/>
  <c r="D244" i="10" s="1"/>
  <c r="G244" i="10" s="1"/>
  <c r="H244" i="10" s="1"/>
  <c r="E259" i="10"/>
  <c r="E265" i="10"/>
  <c r="D265" i="10"/>
  <c r="B286" i="10"/>
  <c r="E286" i="10"/>
  <c r="E307" i="10"/>
  <c r="B314" i="10"/>
  <c r="E314" i="10"/>
  <c r="B321" i="10"/>
  <c r="E339" i="10"/>
  <c r="D339" i="10"/>
  <c r="C339" i="10"/>
  <c r="B354" i="10"/>
  <c r="C354" i="10"/>
  <c r="D354" i="10" s="1"/>
  <c r="E354" i="10"/>
  <c r="D374" i="10"/>
  <c r="G374" i="10" s="1"/>
  <c r="H374" i="10" s="1"/>
  <c r="B374" i="10"/>
  <c r="E374" i="10"/>
  <c r="C374" i="10"/>
  <c r="E407" i="10"/>
  <c r="C407" i="10"/>
  <c r="D407" i="10" s="1"/>
  <c r="B407" i="10"/>
  <c r="B164" i="10"/>
  <c r="B179" i="10"/>
  <c r="B186" i="10"/>
  <c r="B195" i="10"/>
  <c r="B202" i="10"/>
  <c r="E207" i="10"/>
  <c r="D207" i="10"/>
  <c r="E212" i="10"/>
  <c r="G212" i="10" s="1"/>
  <c r="H212" i="10" s="1"/>
  <c r="D214" i="10"/>
  <c r="E225" i="10"/>
  <c r="E233" i="10"/>
  <c r="D233" i="10"/>
  <c r="G233" i="10" s="1"/>
  <c r="H233" i="10" s="1"/>
  <c r="C241" i="10"/>
  <c r="C247" i="10"/>
  <c r="B247" i="10"/>
  <c r="B250" i="10"/>
  <c r="B259" i="10"/>
  <c r="B265" i="10"/>
  <c r="D268" i="10"/>
  <c r="G279" i="10"/>
  <c r="H279" i="10" s="1"/>
  <c r="C279" i="10"/>
  <c r="D279" i="10" s="1"/>
  <c r="F279" i="10" s="1"/>
  <c r="B279" i="10"/>
  <c r="C286" i="10"/>
  <c r="D286" i="10" s="1"/>
  <c r="G286" i="10" s="1"/>
  <c r="H286" i="10" s="1"/>
  <c r="B307" i="10"/>
  <c r="C314" i="10"/>
  <c r="D314" i="10" s="1"/>
  <c r="E355" i="10"/>
  <c r="D355" i="10"/>
  <c r="C355" i="10"/>
  <c r="E375" i="10"/>
  <c r="G375" i="10" s="1"/>
  <c r="H375" i="10" s="1"/>
  <c r="C375" i="10"/>
  <c r="D375" i="10" s="1"/>
  <c r="B382" i="10"/>
  <c r="E382" i="10"/>
  <c r="G382" i="10" s="1"/>
  <c r="H382" i="10" s="1"/>
  <c r="C382" i="10"/>
  <c r="D382" i="10" s="1"/>
  <c r="B162" i="10"/>
  <c r="C164" i="10"/>
  <c r="D164" i="10" s="1"/>
  <c r="D166" i="10"/>
  <c r="G166" i="10" s="1"/>
  <c r="H166" i="10" s="1"/>
  <c r="E177" i="10"/>
  <c r="D177" i="10"/>
  <c r="C179" i="10"/>
  <c r="D179" i="10" s="1"/>
  <c r="C186" i="10"/>
  <c r="D186" i="10" s="1"/>
  <c r="F186" i="10" s="1"/>
  <c r="E188" i="10"/>
  <c r="E193" i="10"/>
  <c r="D193" i="10"/>
  <c r="C195" i="10"/>
  <c r="C202" i="10"/>
  <c r="D202" i="10" s="1"/>
  <c r="G204" i="10"/>
  <c r="H204" i="10" s="1"/>
  <c r="B207" i="10"/>
  <c r="B212" i="10"/>
  <c r="E217" i="10"/>
  <c r="D217" i="10"/>
  <c r="B225" i="10"/>
  <c r="B233" i="10"/>
  <c r="B236" i="10"/>
  <c r="D241" i="10"/>
  <c r="E244" i="10"/>
  <c r="D247" i="10"/>
  <c r="G247" i="10" s="1"/>
  <c r="H247" i="10" s="1"/>
  <c r="C250" i="10"/>
  <c r="D250" i="10" s="1"/>
  <c r="C259" i="10"/>
  <c r="C265" i="10"/>
  <c r="E268" i="10"/>
  <c r="F268" i="10" s="1"/>
  <c r="E283" i="10"/>
  <c r="C283" i="10"/>
  <c r="D283" i="10" s="1"/>
  <c r="B300" i="10"/>
  <c r="E300" i="10"/>
  <c r="C300" i="10"/>
  <c r="D300" i="10" s="1"/>
  <c r="C307" i="10"/>
  <c r="D307" i="10" s="1"/>
  <c r="D326" i="10"/>
  <c r="B326" i="10"/>
  <c r="E326" i="10"/>
  <c r="G326" i="10"/>
  <c r="H326" i="10" s="1"/>
  <c r="F326" i="10"/>
  <c r="B355" i="10"/>
  <c r="B361" i="10"/>
  <c r="E361" i="10"/>
  <c r="D361" i="10"/>
  <c r="D368" i="10"/>
  <c r="B368" i="10"/>
  <c r="F368" i="10"/>
  <c r="E368" i="10"/>
  <c r="B375" i="10"/>
  <c r="B220" i="10"/>
  <c r="B228" i="10"/>
  <c r="D253" i="10"/>
  <c r="B256" i="10"/>
  <c r="C256" i="10"/>
  <c r="D256" i="10" s="1"/>
  <c r="F256" i="10" s="1"/>
  <c r="D259" i="10"/>
  <c r="G259" i="10" s="1"/>
  <c r="H259" i="10" s="1"/>
  <c r="B272" i="10"/>
  <c r="E272" i="10"/>
  <c r="D272" i="10"/>
  <c r="B290" i="10"/>
  <c r="G290" i="10"/>
  <c r="H290" i="10" s="1"/>
  <c r="E290" i="10"/>
  <c r="E311" i="10"/>
  <c r="D322" i="10"/>
  <c r="G322" i="10" s="1"/>
  <c r="H322" i="10" s="1"/>
  <c r="B322" i="10"/>
  <c r="E322" i="10"/>
  <c r="B334" i="10"/>
  <c r="E334" i="10"/>
  <c r="F334" i="10" s="1"/>
  <c r="C334" i="10"/>
  <c r="D334" i="10" s="1"/>
  <c r="E349" i="10"/>
  <c r="C349" i="10"/>
  <c r="D349" i="10" s="1"/>
  <c r="C327" i="10"/>
  <c r="D327" i="10" s="1"/>
  <c r="B349" i="10"/>
  <c r="E162" i="10"/>
  <c r="F162" i="10" s="1"/>
  <c r="C175" i="10"/>
  <c r="D175" i="10" s="1"/>
  <c r="F175" i="10" s="1"/>
  <c r="E215" i="10"/>
  <c r="D215" i="10"/>
  <c r="F215" i="10" s="1"/>
  <c r="D220" i="10"/>
  <c r="G220" i="10" s="1"/>
  <c r="H220" i="10" s="1"/>
  <c r="D228" i="10"/>
  <c r="C239" i="10"/>
  <c r="B242" i="10"/>
  <c r="E242" i="10"/>
  <c r="F272" i="10"/>
  <c r="B276" i="10"/>
  <c r="C276" i="10"/>
  <c r="D276" i="10" s="1"/>
  <c r="B280" i="10"/>
  <c r="C280" i="10"/>
  <c r="D280" i="10" s="1"/>
  <c r="D290" i="10"/>
  <c r="B294" i="10"/>
  <c r="E294" i="10"/>
  <c r="F294" i="10" s="1"/>
  <c r="D294" i="10"/>
  <c r="C301" i="10"/>
  <c r="D301" i="10" s="1"/>
  <c r="B301" i="10"/>
  <c r="B308" i="10"/>
  <c r="E308" i="10"/>
  <c r="D308" i="10"/>
  <c r="G308" i="10" s="1"/>
  <c r="H308" i="10" s="1"/>
  <c r="F322" i="10"/>
  <c r="B327" i="10"/>
  <c r="E335" i="10"/>
  <c r="B335" i="10"/>
  <c r="B400" i="10"/>
  <c r="E400" i="10"/>
  <c r="C400" i="10"/>
  <c r="D400" i="10" s="1"/>
  <c r="E189" i="10"/>
  <c r="C231" i="10"/>
  <c r="D231" i="10" s="1"/>
  <c r="B231" i="10"/>
  <c r="B251" i="10"/>
  <c r="B260" i="10"/>
  <c r="C260" i="10"/>
  <c r="C263" i="10"/>
  <c r="D263" i="10" s="1"/>
  <c r="B263" i="10"/>
  <c r="B266" i="10"/>
  <c r="D269" i="10"/>
  <c r="C323" i="10"/>
  <c r="D323" i="10" s="1"/>
  <c r="D350" i="10"/>
  <c r="G350" i="10" s="1"/>
  <c r="H350" i="10" s="1"/>
  <c r="B350" i="10"/>
  <c r="E350" i="10"/>
  <c r="C350" i="10"/>
  <c r="D385" i="10"/>
  <c r="B385" i="10"/>
  <c r="E385" i="10"/>
  <c r="C385" i="10"/>
  <c r="C94" i="10"/>
  <c r="D94" i="10" s="1"/>
  <c r="F94" i="10" s="1"/>
  <c r="C96" i="10"/>
  <c r="D96" i="10" s="1"/>
  <c r="C98" i="10"/>
  <c r="D98" i="10" s="1"/>
  <c r="C100" i="10"/>
  <c r="D100" i="10" s="1"/>
  <c r="C102" i="10"/>
  <c r="D102" i="10" s="1"/>
  <c r="C104" i="10"/>
  <c r="D104" i="10" s="1"/>
  <c r="C106" i="10"/>
  <c r="D106" i="10" s="1"/>
  <c r="C108" i="10"/>
  <c r="D108" i="10" s="1"/>
  <c r="C110" i="10"/>
  <c r="D110" i="10" s="1"/>
  <c r="C112" i="10"/>
  <c r="D112" i="10" s="1"/>
  <c r="C114" i="10"/>
  <c r="D114" i="10" s="1"/>
  <c r="C116" i="10"/>
  <c r="D116" i="10" s="1"/>
  <c r="C118" i="10"/>
  <c r="D118" i="10" s="1"/>
  <c r="C120" i="10"/>
  <c r="D120" i="10" s="1"/>
  <c r="C122" i="10"/>
  <c r="D122" i="10" s="1"/>
  <c r="C124" i="10"/>
  <c r="D124" i="10" s="1"/>
  <c r="C126" i="10"/>
  <c r="D126" i="10" s="1"/>
  <c r="C128" i="10"/>
  <c r="D128" i="10" s="1"/>
  <c r="C130" i="10"/>
  <c r="D130" i="10" s="1"/>
  <c r="C132" i="10"/>
  <c r="D132" i="10" s="1"/>
  <c r="C134" i="10"/>
  <c r="D134" i="10" s="1"/>
  <c r="C136" i="10"/>
  <c r="D136" i="10" s="1"/>
  <c r="C138" i="10"/>
  <c r="D138" i="10" s="1"/>
  <c r="C140" i="10"/>
  <c r="D140" i="10" s="1"/>
  <c r="C142" i="10"/>
  <c r="D142" i="10" s="1"/>
  <c r="C144" i="10"/>
  <c r="D144" i="10" s="1"/>
  <c r="C146" i="10"/>
  <c r="D146" i="10" s="1"/>
  <c r="C148" i="10"/>
  <c r="D148" i="10" s="1"/>
  <c r="C150" i="10"/>
  <c r="D150" i="10" s="1"/>
  <c r="C152" i="10"/>
  <c r="D152" i="10" s="1"/>
  <c r="C154" i="10"/>
  <c r="D154" i="10" s="1"/>
  <c r="F160" i="10"/>
  <c r="G162" i="10"/>
  <c r="H162" i="10" s="1"/>
  <c r="D167" i="10"/>
  <c r="C171" i="10"/>
  <c r="D171" i="10" s="1"/>
  <c r="F184" i="10"/>
  <c r="B189" i="10"/>
  <c r="B196" i="10"/>
  <c r="E203" i="10"/>
  <c r="D203" i="10"/>
  <c r="E208" i="10"/>
  <c r="C215" i="10"/>
  <c r="B223" i="10"/>
  <c r="B234" i="10"/>
  <c r="G236" i="10"/>
  <c r="H236" i="10" s="1"/>
  <c r="D239" i="10"/>
  <c r="D242" i="10"/>
  <c r="B248" i="10"/>
  <c r="C251" i="10"/>
  <c r="D251" i="10" s="1"/>
  <c r="F251" i="10" s="1"/>
  <c r="E257" i="10"/>
  <c r="C257" i="10"/>
  <c r="D257" i="10" s="1"/>
  <c r="D260" i="10"/>
  <c r="C266" i="10"/>
  <c r="D266" i="10" s="1"/>
  <c r="D273" i="10"/>
  <c r="E273" i="10"/>
  <c r="G273" i="10" s="1"/>
  <c r="H273" i="10" s="1"/>
  <c r="E276" i="10"/>
  <c r="E280" i="10"/>
  <c r="F280" i="10" s="1"/>
  <c r="C291" i="10"/>
  <c r="D291" i="10" s="1"/>
  <c r="F291" i="10" s="1"/>
  <c r="E301" i="10"/>
  <c r="G301" i="10" s="1"/>
  <c r="H301" i="10" s="1"/>
  <c r="B319" i="10"/>
  <c r="B323" i="10"/>
  <c r="E327" i="10"/>
  <c r="G327" i="10" s="1"/>
  <c r="H327" i="10" s="1"/>
  <c r="C341" i="10"/>
  <c r="D341" i="10" s="1"/>
  <c r="E341" i="10"/>
  <c r="G341" i="10" s="1"/>
  <c r="H341" i="10" s="1"/>
  <c r="B341" i="10"/>
  <c r="G371" i="10"/>
  <c r="H371" i="10" s="1"/>
  <c r="C371" i="10"/>
  <c r="B371" i="10"/>
  <c r="B393" i="10"/>
  <c r="E393" i="10"/>
  <c r="C393" i="10"/>
  <c r="D393" i="10" s="1"/>
  <c r="F393" i="10" s="1"/>
  <c r="D519" i="10"/>
  <c r="D165" i="10"/>
  <c r="B167" i="10"/>
  <c r="E171" i="10"/>
  <c r="E187" i="10"/>
  <c r="D187" i="10"/>
  <c r="C189" i="10"/>
  <c r="D189" i="10" s="1"/>
  <c r="B203" i="10"/>
  <c r="B208" i="10"/>
  <c r="E213" i="10"/>
  <c r="D213" i="10"/>
  <c r="B218" i="10"/>
  <c r="D223" i="10"/>
  <c r="G223" i="10" s="1"/>
  <c r="H223" i="10" s="1"/>
  <c r="B226" i="10"/>
  <c r="E226" i="10"/>
  <c r="G226" i="10" s="1"/>
  <c r="H226" i="10" s="1"/>
  <c r="E231" i="10"/>
  <c r="C234" i="10"/>
  <c r="D234" i="10" s="1"/>
  <c r="F234" i="10" s="1"/>
  <c r="E239" i="10"/>
  <c r="C248" i="10"/>
  <c r="D248" i="10" s="1"/>
  <c r="G248" i="10" s="1"/>
  <c r="H248" i="10" s="1"/>
  <c r="B257" i="10"/>
  <c r="E260" i="10"/>
  <c r="E263" i="10"/>
  <c r="E266" i="10"/>
  <c r="B273" i="10"/>
  <c r="C277" i="10"/>
  <c r="D277" i="10" s="1"/>
  <c r="B291" i="10"/>
  <c r="D305" i="10"/>
  <c r="E305" i="10"/>
  <c r="B305" i="10"/>
  <c r="C319" i="10"/>
  <c r="D319" i="10" s="1"/>
  <c r="G319" i="10" s="1"/>
  <c r="H319" i="10" s="1"/>
  <c r="E323" i="10"/>
  <c r="G323" i="10" s="1"/>
  <c r="H323" i="10" s="1"/>
  <c r="D328" i="10"/>
  <c r="B328" i="10"/>
  <c r="E328" i="10"/>
  <c r="G328" i="10" s="1"/>
  <c r="H328" i="10" s="1"/>
  <c r="D371" i="10"/>
  <c r="F371" i="10" s="1"/>
  <c r="E403" i="10"/>
  <c r="C403" i="10"/>
  <c r="D403" i="10" s="1"/>
  <c r="F403" i="10" s="1"/>
  <c r="B403" i="10"/>
  <c r="D445" i="10"/>
  <c r="E579" i="10"/>
  <c r="C579" i="10"/>
  <c r="D579" i="10" s="1"/>
  <c r="F579" i="10" s="1"/>
  <c r="B579" i="10"/>
  <c r="D431" i="10"/>
  <c r="D455" i="10"/>
  <c r="D503" i="10"/>
  <c r="F503" i="10" s="1"/>
  <c r="F411" i="10"/>
  <c r="B414" i="10"/>
  <c r="E414" i="10"/>
  <c r="C427" i="10"/>
  <c r="D427" i="10" s="1"/>
  <c r="F427" i="10" s="1"/>
  <c r="D441" i="10"/>
  <c r="B463" i="10"/>
  <c r="C483" i="10"/>
  <c r="D483" i="10" s="1"/>
  <c r="B483" i="10"/>
  <c r="E483" i="10"/>
  <c r="D728" i="10"/>
  <c r="B264" i="10"/>
  <c r="B288" i="10"/>
  <c r="B310" i="10"/>
  <c r="D317" i="10"/>
  <c r="F317" i="10" s="1"/>
  <c r="D330" i="10"/>
  <c r="B330" i="10"/>
  <c r="D358" i="10"/>
  <c r="B358" i="10"/>
  <c r="E358" i="10"/>
  <c r="G358" i="10" s="1"/>
  <c r="H358" i="10" s="1"/>
  <c r="B411" i="10"/>
  <c r="C414" i="10"/>
  <c r="D414" i="10" s="1"/>
  <c r="G414" i="10" s="1"/>
  <c r="H414" i="10" s="1"/>
  <c r="E427" i="10"/>
  <c r="D451" i="10"/>
  <c r="C463" i="10"/>
  <c r="D463" i="10" s="1"/>
  <c r="G463" i="10" s="1"/>
  <c r="H463" i="10" s="1"/>
  <c r="B344" i="10"/>
  <c r="E344" i="10"/>
  <c r="E423" i="10"/>
  <c r="C423" i="10"/>
  <c r="D423" i="10" s="1"/>
  <c r="D437" i="10"/>
  <c r="D470" i="10"/>
  <c r="G470" i="10" s="1"/>
  <c r="H470" i="10" s="1"/>
  <c r="B230" i="10"/>
  <c r="B246" i="10"/>
  <c r="B262" i="10"/>
  <c r="D264" i="10"/>
  <c r="D271" i="10"/>
  <c r="D288" i="10"/>
  <c r="G288" i="10" s="1"/>
  <c r="H288" i="10" s="1"/>
  <c r="C293" i="10"/>
  <c r="D293" i="10" s="1"/>
  <c r="B298" i="10"/>
  <c r="E298" i="10"/>
  <c r="D310" i="10"/>
  <c r="G310" i="10" s="1"/>
  <c r="H310" i="10" s="1"/>
  <c r="C315" i="10"/>
  <c r="D315" i="10" s="1"/>
  <c r="F315" i="10" s="1"/>
  <c r="D320" i="10"/>
  <c r="B320" i="10"/>
  <c r="E330" i="10"/>
  <c r="B333" i="10"/>
  <c r="C344" i="10"/>
  <c r="D344" i="10" s="1"/>
  <c r="F358" i="10"/>
  <c r="D376" i="10"/>
  <c r="F376" i="10" s="1"/>
  <c r="B376" i="10"/>
  <c r="E383" i="10"/>
  <c r="C383" i="10"/>
  <c r="D383" i="10" s="1"/>
  <c r="D408" i="10"/>
  <c r="F408" i="10" s="1"/>
  <c r="B408" i="10"/>
  <c r="D411" i="10"/>
  <c r="E415" i="10"/>
  <c r="C415" i="10"/>
  <c r="D415" i="10" s="1"/>
  <c r="F415" i="10" s="1"/>
  <c r="C419" i="10"/>
  <c r="D419" i="10" s="1"/>
  <c r="G419" i="10" s="1"/>
  <c r="H419" i="10" s="1"/>
  <c r="B423" i="10"/>
  <c r="E485" i="10"/>
  <c r="F485" i="10" s="1"/>
  <c r="D485" i="10"/>
  <c r="C485" i="10"/>
  <c r="B485" i="10"/>
  <c r="B369" i="10"/>
  <c r="B390" i="10"/>
  <c r="E390" i="10"/>
  <c r="D401" i="10"/>
  <c r="F401" i="10" s="1"/>
  <c r="B401" i="10"/>
  <c r="D447" i="10"/>
  <c r="D464" i="10"/>
  <c r="E477" i="10"/>
  <c r="D477" i="10"/>
  <c r="G477" i="10" s="1"/>
  <c r="H477" i="10" s="1"/>
  <c r="B477" i="10"/>
  <c r="E353" i="10"/>
  <c r="E359" i="10"/>
  <c r="C359" i="10"/>
  <c r="C369" i="10"/>
  <c r="D369" i="10" s="1"/>
  <c r="B387" i="10"/>
  <c r="C390" i="10"/>
  <c r="D390" i="10" s="1"/>
  <c r="F390" i="10" s="1"/>
  <c r="C401" i="10"/>
  <c r="B424" i="10"/>
  <c r="D433" i="10"/>
  <c r="D457" i="10"/>
  <c r="B492" i="10"/>
  <c r="E492" i="10"/>
  <c r="D492" i="10"/>
  <c r="F492" i="10" s="1"/>
  <c r="C492" i="10"/>
  <c r="F293" i="10"/>
  <c r="B296" i="10"/>
  <c r="C296" i="10"/>
  <c r="D296" i="10" s="1"/>
  <c r="B318" i="10"/>
  <c r="D331" i="10"/>
  <c r="F331" i="10" s="1"/>
  <c r="E333" i="10"/>
  <c r="D342" i="10"/>
  <c r="G342" i="10" s="1"/>
  <c r="H342" i="10" s="1"/>
  <c r="B342" i="10"/>
  <c r="B353" i="10"/>
  <c r="D356" i="10"/>
  <c r="B356" i="10"/>
  <c r="G356" i="10"/>
  <c r="H356" i="10" s="1"/>
  <c r="B359" i="10"/>
  <c r="E369" i="10"/>
  <c r="C387" i="10"/>
  <c r="D387" i="10" s="1"/>
  <c r="F387" i="10" s="1"/>
  <c r="E401" i="10"/>
  <c r="D416" i="10"/>
  <c r="B416" i="10"/>
  <c r="C424" i="10"/>
  <c r="D424" i="10" s="1"/>
  <c r="D443" i="10"/>
  <c r="E559" i="10"/>
  <c r="G559" i="10" s="1"/>
  <c r="H559" i="10" s="1"/>
  <c r="C559" i="10"/>
  <c r="D559" i="10" s="1"/>
  <c r="B559" i="10"/>
  <c r="B284" i="10"/>
  <c r="D289" i="10"/>
  <c r="F289" i="10" s="1"/>
  <c r="B306" i="10"/>
  <c r="C353" i="10"/>
  <c r="D353" i="10" s="1"/>
  <c r="G353" i="10" s="1"/>
  <c r="H353" i="10" s="1"/>
  <c r="D359" i="10"/>
  <c r="F369" i="10"/>
  <c r="D384" i="10"/>
  <c r="G384" i="10" s="1"/>
  <c r="H384" i="10" s="1"/>
  <c r="B384" i="10"/>
  <c r="E391" i="10"/>
  <c r="C391" i="10"/>
  <c r="D391" i="10" s="1"/>
  <c r="E424" i="10"/>
  <c r="D429" i="10"/>
  <c r="D453" i="10"/>
  <c r="D550" i="10"/>
  <c r="D366" i="10"/>
  <c r="B366" i="10"/>
  <c r="E366" i="10"/>
  <c r="F366" i="10" s="1"/>
  <c r="D377" i="10"/>
  <c r="F377" i="10" s="1"/>
  <c r="B377" i="10"/>
  <c r="E387" i="10"/>
  <c r="D398" i="10"/>
  <c r="B398" i="10"/>
  <c r="E398" i="10"/>
  <c r="G398" i="10" s="1"/>
  <c r="H398" i="10" s="1"/>
  <c r="D409" i="10"/>
  <c r="B409" i="10"/>
  <c r="F424" i="10"/>
  <c r="D544" i="10"/>
  <c r="C425" i="10"/>
  <c r="D425" i="10" s="1"/>
  <c r="B425" i="10"/>
  <c r="D439" i="10"/>
  <c r="C459" i="10"/>
  <c r="D459" i="10" s="1"/>
  <c r="B459" i="10"/>
  <c r="E459" i="10"/>
  <c r="D480" i="10"/>
  <c r="B282" i="10"/>
  <c r="E282" i="10"/>
  <c r="E284" i="10"/>
  <c r="G284" i="10" s="1"/>
  <c r="H284" i="10" s="1"/>
  <c r="E289" i="10"/>
  <c r="G296" i="10"/>
  <c r="H296" i="10" s="1"/>
  <c r="B304" i="10"/>
  <c r="E306" i="10"/>
  <c r="G306" i="10" s="1"/>
  <c r="H306" i="10" s="1"/>
  <c r="D311" i="10"/>
  <c r="F318" i="10"/>
  <c r="E345" i="10"/>
  <c r="B351" i="10"/>
  <c r="B360" i="10"/>
  <c r="C363" i="10"/>
  <c r="D363" i="10" s="1"/>
  <c r="E377" i="10"/>
  <c r="F384" i="10"/>
  <c r="C395" i="10"/>
  <c r="D395" i="10" s="1"/>
  <c r="F395" i="10" s="1"/>
  <c r="E409" i="10"/>
  <c r="F409" i="10" s="1"/>
  <c r="G416" i="10"/>
  <c r="H416" i="10" s="1"/>
  <c r="E425" i="10"/>
  <c r="D552" i="10"/>
  <c r="B222" i="10"/>
  <c r="B238" i="10"/>
  <c r="B254" i="10"/>
  <c r="B270" i="10"/>
  <c r="F275" i="10"/>
  <c r="C282" i="10"/>
  <c r="D282" i="10" s="1"/>
  <c r="C287" i="10"/>
  <c r="D287" i="10" s="1"/>
  <c r="B292" i="10"/>
  <c r="C304" i="10"/>
  <c r="D304" i="10" s="1"/>
  <c r="B309" i="10"/>
  <c r="G318" i="10"/>
  <c r="H318" i="10" s="1"/>
  <c r="D324" i="10"/>
  <c r="B324" i="10"/>
  <c r="D340" i="10"/>
  <c r="B340" i="10"/>
  <c r="F343" i="10"/>
  <c r="D348" i="10"/>
  <c r="F348" i="10" s="1"/>
  <c r="B348" i="10"/>
  <c r="C351" i="10"/>
  <c r="D351" i="10" s="1"/>
  <c r="G351" i="10" s="1"/>
  <c r="H351" i="10" s="1"/>
  <c r="C357" i="10"/>
  <c r="D357" i="10" s="1"/>
  <c r="C360" i="10"/>
  <c r="D360" i="10" s="1"/>
  <c r="E367" i="10"/>
  <c r="C367" i="10"/>
  <c r="D367" i="10" s="1"/>
  <c r="D392" i="10"/>
  <c r="B392" i="10"/>
  <c r="E399" i="10"/>
  <c r="C399" i="10"/>
  <c r="D399" i="10" s="1"/>
  <c r="C417" i="10"/>
  <c r="D417" i="10" s="1"/>
  <c r="G417" i="10" s="1"/>
  <c r="H417" i="10" s="1"/>
  <c r="B417" i="10"/>
  <c r="D435" i="10"/>
  <c r="D449" i="10"/>
  <c r="B432" i="10"/>
  <c r="B440" i="10"/>
  <c r="B448" i="10"/>
  <c r="B476" i="10"/>
  <c r="E476" i="10"/>
  <c r="E491" i="10"/>
  <c r="C491" i="10"/>
  <c r="D491" i="10" s="1"/>
  <c r="B491" i="10"/>
  <c r="F519" i="10"/>
  <c r="C432" i="10"/>
  <c r="D432" i="10" s="1"/>
  <c r="G432" i="10" s="1"/>
  <c r="H432" i="10" s="1"/>
  <c r="C440" i="10"/>
  <c r="D440" i="10" s="1"/>
  <c r="G440" i="10" s="1"/>
  <c r="H440" i="10" s="1"/>
  <c r="C448" i="10"/>
  <c r="D448" i="10" s="1"/>
  <c r="G448" i="10" s="1"/>
  <c r="H448" i="10" s="1"/>
  <c r="C476" i="10"/>
  <c r="D476" i="10" s="1"/>
  <c r="E501" i="10"/>
  <c r="F501" i="10" s="1"/>
  <c r="D501" i="10"/>
  <c r="E573" i="10"/>
  <c r="B573" i="10"/>
  <c r="C573" i="10"/>
  <c r="D573" i="10" s="1"/>
  <c r="F573" i="10" s="1"/>
  <c r="B510" i="10"/>
  <c r="E566" i="10"/>
  <c r="C566" i="10"/>
  <c r="D566" i="10" s="1"/>
  <c r="G566" i="10" s="1"/>
  <c r="H566" i="10" s="1"/>
  <c r="B566" i="10"/>
  <c r="D422" i="10"/>
  <c r="B422" i="10"/>
  <c r="D430" i="10"/>
  <c r="B430" i="10"/>
  <c r="D438" i="10"/>
  <c r="B438" i="10"/>
  <c r="D446" i="10"/>
  <c r="G446" i="10" s="1"/>
  <c r="H446" i="10" s="1"/>
  <c r="B446" i="10"/>
  <c r="C510" i="10"/>
  <c r="D510" i="10" s="1"/>
  <c r="F510" i="10" s="1"/>
  <c r="B524" i="10"/>
  <c r="E524" i="10"/>
  <c r="F524" i="10" s="1"/>
  <c r="D524" i="10"/>
  <c r="D574" i="10"/>
  <c r="C515" i="10"/>
  <c r="D515" i="10" s="1"/>
  <c r="B515" i="10"/>
  <c r="D346" i="10"/>
  <c r="B346" i="10"/>
  <c r="E422" i="10"/>
  <c r="G422" i="10" s="1"/>
  <c r="H422" i="10" s="1"/>
  <c r="E430" i="10"/>
  <c r="G430" i="10" s="1"/>
  <c r="H430" i="10" s="1"/>
  <c r="E438" i="10"/>
  <c r="F438" i="10" s="1"/>
  <c r="E446" i="10"/>
  <c r="G471" i="10"/>
  <c r="H471" i="10" s="1"/>
  <c r="F471" i="10"/>
  <c r="D502" i="10"/>
  <c r="F502" i="10" s="1"/>
  <c r="E510" i="10"/>
  <c r="E515" i="10"/>
  <c r="B460" i="10"/>
  <c r="E460" i="10"/>
  <c r="D460" i="10"/>
  <c r="G460" i="10" s="1"/>
  <c r="H460" i="10" s="1"/>
  <c r="C467" i="10"/>
  <c r="D467" i="10" s="1"/>
  <c r="B467" i="10"/>
  <c r="B478" i="10"/>
  <c r="E511" i="10"/>
  <c r="C511" i="10"/>
  <c r="D511" i="10" s="1"/>
  <c r="F511" i="10" s="1"/>
  <c r="B511" i="10"/>
  <c r="C539" i="10"/>
  <c r="D539" i="10" s="1"/>
  <c r="E539" i="10"/>
  <c r="B539" i="10"/>
  <c r="D562" i="10"/>
  <c r="D581" i="10"/>
  <c r="B647" i="10"/>
  <c r="E647" i="10"/>
  <c r="D647" i="10"/>
  <c r="F647" i="10" s="1"/>
  <c r="C647" i="10"/>
  <c r="D364" i="10"/>
  <c r="G364" i="10" s="1"/>
  <c r="H364" i="10" s="1"/>
  <c r="B364" i="10"/>
  <c r="D372" i="10"/>
  <c r="G372" i="10" s="1"/>
  <c r="H372" i="10" s="1"/>
  <c r="B372" i="10"/>
  <c r="D380" i="10"/>
  <c r="G380" i="10" s="1"/>
  <c r="H380" i="10" s="1"/>
  <c r="B380" i="10"/>
  <c r="D388" i="10"/>
  <c r="G388" i="10" s="1"/>
  <c r="H388" i="10" s="1"/>
  <c r="B388" i="10"/>
  <c r="D396" i="10"/>
  <c r="G396" i="10" s="1"/>
  <c r="H396" i="10" s="1"/>
  <c r="B396" i="10"/>
  <c r="D404" i="10"/>
  <c r="B404" i="10"/>
  <c r="D412" i="10"/>
  <c r="G412" i="10" s="1"/>
  <c r="H412" i="10" s="1"/>
  <c r="B412" i="10"/>
  <c r="D420" i="10"/>
  <c r="G420" i="10" s="1"/>
  <c r="H420" i="10" s="1"/>
  <c r="B420" i="10"/>
  <c r="D428" i="10"/>
  <c r="G428" i="10" s="1"/>
  <c r="H428" i="10" s="1"/>
  <c r="B428" i="10"/>
  <c r="D436" i="10"/>
  <c r="G436" i="10" s="1"/>
  <c r="H436" i="10" s="1"/>
  <c r="B436" i="10"/>
  <c r="H444" i="10"/>
  <c r="D444" i="10"/>
  <c r="B444" i="10"/>
  <c r="D452" i="10"/>
  <c r="G452" i="10" s="1"/>
  <c r="H452" i="10" s="1"/>
  <c r="B452" i="10"/>
  <c r="C460" i="10"/>
  <c r="E467" i="10"/>
  <c r="C471" i="10"/>
  <c r="D471" i="10" s="1"/>
  <c r="C478" i="10"/>
  <c r="D478" i="10" s="1"/>
  <c r="B494" i="10"/>
  <c r="D649" i="10"/>
  <c r="E461" i="10"/>
  <c r="B468" i="10"/>
  <c r="E468" i="10"/>
  <c r="D468" i="10"/>
  <c r="G468" i="10" s="1"/>
  <c r="H468" i="10" s="1"/>
  <c r="D486" i="10"/>
  <c r="F486" i="10" s="1"/>
  <c r="E507" i="10"/>
  <c r="C507" i="10"/>
  <c r="D507" i="10" s="1"/>
  <c r="B507" i="10"/>
  <c r="E517" i="10"/>
  <c r="B526" i="10"/>
  <c r="C563" i="10"/>
  <c r="D563" i="10" s="1"/>
  <c r="B563" i="10"/>
  <c r="D332" i="10"/>
  <c r="B332" i="10"/>
  <c r="F372" i="10"/>
  <c r="B461" i="10"/>
  <c r="C468" i="10"/>
  <c r="B479" i="10"/>
  <c r="B517" i="10"/>
  <c r="C526" i="10"/>
  <c r="D526" i="10" s="1"/>
  <c r="E563" i="10"/>
  <c r="B362" i="10"/>
  <c r="D370" i="10"/>
  <c r="B370" i="10"/>
  <c r="B378" i="10"/>
  <c r="D386" i="10"/>
  <c r="B386" i="10"/>
  <c r="B394" i="10"/>
  <c r="B402" i="10"/>
  <c r="G404" i="10"/>
  <c r="H404" i="10" s="1"/>
  <c r="B410" i="10"/>
  <c r="B418" i="10"/>
  <c r="B426" i="10"/>
  <c r="D434" i="10"/>
  <c r="B434" i="10"/>
  <c r="B442" i="10"/>
  <c r="G444" i="10"/>
  <c r="B450" i="10"/>
  <c r="C461" i="10"/>
  <c r="D461" i="10" s="1"/>
  <c r="G461" i="10" s="1"/>
  <c r="H461" i="10" s="1"/>
  <c r="D475" i="10"/>
  <c r="C475" i="10"/>
  <c r="B475" i="10"/>
  <c r="C479" i="10"/>
  <c r="D479" i="10" s="1"/>
  <c r="C495" i="10"/>
  <c r="D495" i="10" s="1"/>
  <c r="B495" i="10"/>
  <c r="C499" i="10"/>
  <c r="D499" i="10" s="1"/>
  <c r="B499" i="10"/>
  <c r="C517" i="10"/>
  <c r="D517" i="10" s="1"/>
  <c r="D352" i="10"/>
  <c r="B352" i="10"/>
  <c r="C362" i="10"/>
  <c r="D362" i="10" s="1"/>
  <c r="C370" i="10"/>
  <c r="C378" i="10"/>
  <c r="D378" i="10" s="1"/>
  <c r="C386" i="10"/>
  <c r="C394" i="10"/>
  <c r="D394" i="10" s="1"/>
  <c r="C402" i="10"/>
  <c r="D402" i="10" s="1"/>
  <c r="C410" i="10"/>
  <c r="D410" i="10" s="1"/>
  <c r="C418" i="10"/>
  <c r="D418" i="10" s="1"/>
  <c r="C426" i="10"/>
  <c r="D426" i="10" s="1"/>
  <c r="C434" i="10"/>
  <c r="C442" i="10"/>
  <c r="D442" i="10" s="1"/>
  <c r="C450" i="10"/>
  <c r="D450" i="10" s="1"/>
  <c r="E475" i="10"/>
  <c r="E495" i="10"/>
  <c r="E499" i="10"/>
  <c r="B508" i="10"/>
  <c r="E508" i="10"/>
  <c r="D508" i="10"/>
  <c r="E526" i="10"/>
  <c r="E531" i="10"/>
  <c r="C531" i="10"/>
  <c r="D531" i="10" s="1"/>
  <c r="E536" i="10"/>
  <c r="C536" i="10"/>
  <c r="D536" i="10" s="1"/>
  <c r="B462" i="10"/>
  <c r="G462" i="10"/>
  <c r="H462" i="10" s="1"/>
  <c r="F462" i="10"/>
  <c r="E469" i="10"/>
  <c r="D469" i="10"/>
  <c r="E479" i="10"/>
  <c r="E527" i="10"/>
  <c r="C527" i="10"/>
  <c r="D527" i="10" s="1"/>
  <c r="B527" i="10"/>
  <c r="D541" i="10"/>
  <c r="D593" i="10"/>
  <c r="D556" i="10"/>
  <c r="D569" i="10"/>
  <c r="D576" i="10"/>
  <c r="F576" i="10" s="1"/>
  <c r="C608" i="10"/>
  <c r="G608" i="10"/>
  <c r="H608" i="10" s="1"/>
  <c r="E608" i="10"/>
  <c r="D608" i="10"/>
  <c r="E643" i="10"/>
  <c r="C643" i="10"/>
  <c r="D643" i="10" s="1"/>
  <c r="B643" i="10"/>
  <c r="C553" i="10"/>
  <c r="D553" i="10" s="1"/>
  <c r="E553" i="10"/>
  <c r="D594" i="10"/>
  <c r="C609" i="10"/>
  <c r="D609" i="10" s="1"/>
  <c r="G609" i="10" s="1"/>
  <c r="H609" i="10" s="1"/>
  <c r="B454" i="10"/>
  <c r="C456" i="10"/>
  <c r="D456" i="10" s="1"/>
  <c r="D458" i="10"/>
  <c r="B465" i="10"/>
  <c r="D474" i="10"/>
  <c r="F474" i="10" s="1"/>
  <c r="B481" i="10"/>
  <c r="D490" i="10"/>
  <c r="F490" i="10" s="1"/>
  <c r="B497" i="10"/>
  <c r="B513" i="10"/>
  <c r="D522" i="10"/>
  <c r="F522" i="10" s="1"/>
  <c r="C529" i="10"/>
  <c r="D529" i="10" s="1"/>
  <c r="C534" i="10"/>
  <c r="D534" i="10" s="1"/>
  <c r="F534" i="10" s="1"/>
  <c r="C542" i="10"/>
  <c r="D542" i="10" s="1"/>
  <c r="C545" i="10"/>
  <c r="D545" i="10" s="1"/>
  <c r="F545" i="10" s="1"/>
  <c r="B545" i="10"/>
  <c r="C554" i="10"/>
  <c r="D554" i="10" s="1"/>
  <c r="F554" i="10" s="1"/>
  <c r="B554" i="10"/>
  <c r="E560" i="10"/>
  <c r="G560" i="10" s="1"/>
  <c r="H560" i="10" s="1"/>
  <c r="C560" i="10"/>
  <c r="D560" i="10" s="1"/>
  <c r="B560" i="10"/>
  <c r="B570" i="10"/>
  <c r="B609" i="10"/>
  <c r="B615" i="10"/>
  <c r="G615" i="10"/>
  <c r="H615" i="10" s="1"/>
  <c r="E615" i="10"/>
  <c r="C615" i="10"/>
  <c r="D615" i="10" s="1"/>
  <c r="F615" i="10" s="1"/>
  <c r="E738" i="10"/>
  <c r="B738" i="10"/>
  <c r="C738" i="10"/>
  <c r="D738" i="10" s="1"/>
  <c r="D454" i="10"/>
  <c r="E456" i="10"/>
  <c r="F458" i="10"/>
  <c r="D465" i="10"/>
  <c r="D472" i="10"/>
  <c r="D481" i="10"/>
  <c r="G481" i="10" s="1"/>
  <c r="H481" i="10" s="1"/>
  <c r="D488" i="10"/>
  <c r="D497" i="10"/>
  <c r="D504" i="10"/>
  <c r="D513" i="10"/>
  <c r="G513" i="10" s="1"/>
  <c r="H513" i="10" s="1"/>
  <c r="D520" i="10"/>
  <c r="E529" i="10"/>
  <c r="F537" i="10"/>
  <c r="C537" i="10"/>
  <c r="D537" i="10" s="1"/>
  <c r="B537" i="10"/>
  <c r="F540" i="10"/>
  <c r="E542" i="10"/>
  <c r="E545" i="10"/>
  <c r="E551" i="10"/>
  <c r="F551" i="10" s="1"/>
  <c r="C551" i="10"/>
  <c r="D551" i="10" s="1"/>
  <c r="C557" i="10"/>
  <c r="D557" i="10" s="1"/>
  <c r="F557" i="10" s="1"/>
  <c r="D570" i="10"/>
  <c r="C577" i="10"/>
  <c r="D577" i="10" s="1"/>
  <c r="D591" i="10"/>
  <c r="C626" i="10"/>
  <c r="D626" i="10" s="1"/>
  <c r="G626" i="10" s="1"/>
  <c r="H626" i="10" s="1"/>
  <c r="E626" i="10"/>
  <c r="B626" i="10"/>
  <c r="E532" i="10"/>
  <c r="F532" i="10" s="1"/>
  <c r="B532" i="10"/>
  <c r="E570" i="10"/>
  <c r="F570" i="10" s="1"/>
  <c r="D580" i="10"/>
  <c r="D645" i="10"/>
  <c r="D750" i="10"/>
  <c r="B493" i="10"/>
  <c r="E564" i="10"/>
  <c r="F564" i="10" s="1"/>
  <c r="D564" i="10"/>
  <c r="B564" i="10"/>
  <c r="D588" i="10"/>
  <c r="E605" i="10"/>
  <c r="F605" i="10" s="1"/>
  <c r="B605" i="10"/>
  <c r="E627" i="10"/>
  <c r="C627" i="10"/>
  <c r="D627" i="10" s="1"/>
  <c r="B627" i="10"/>
  <c r="D530" i="10"/>
  <c r="E543" i="10"/>
  <c r="G543" i="10" s="1"/>
  <c r="H543" i="10" s="1"/>
  <c r="B543" i="10"/>
  <c r="E555" i="10"/>
  <c r="E568" i="10"/>
  <c r="G568" i="10" s="1"/>
  <c r="H568" i="10" s="1"/>
  <c r="E571" i="10"/>
  <c r="D571" i="10"/>
  <c r="C571" i="10"/>
  <c r="B571" i="10"/>
  <c r="D592" i="10"/>
  <c r="C600" i="10"/>
  <c r="B600" i="10"/>
  <c r="D600" i="10"/>
  <c r="C639" i="10"/>
  <c r="D639" i="10" s="1"/>
  <c r="F639" i="10" s="1"/>
  <c r="B639" i="10"/>
  <c r="F470" i="10"/>
  <c r="D484" i="10"/>
  <c r="D493" i="10"/>
  <c r="D500" i="10"/>
  <c r="G500" i="10" s="1"/>
  <c r="H500" i="10" s="1"/>
  <c r="D509" i="10"/>
  <c r="D516" i="10"/>
  <c r="B523" i="10"/>
  <c r="D525" i="10"/>
  <c r="F525" i="10" s="1"/>
  <c r="F535" i="10"/>
  <c r="E540" i="10"/>
  <c r="C543" i="10"/>
  <c r="D543" i="10" s="1"/>
  <c r="D546" i="10"/>
  <c r="B555" i="10"/>
  <c r="D561" i="10"/>
  <c r="B568" i="10"/>
  <c r="E600" i="10"/>
  <c r="F600" i="10" s="1"/>
  <c r="D605" i="10"/>
  <c r="E639" i="10"/>
  <c r="C692" i="10"/>
  <c r="D692" i="10" s="1"/>
  <c r="B692" i="10"/>
  <c r="E692" i="10"/>
  <c r="E484" i="10"/>
  <c r="F484" i="10" s="1"/>
  <c r="G486" i="10"/>
  <c r="H486" i="10" s="1"/>
  <c r="G489" i="10"/>
  <c r="H489" i="10" s="1"/>
  <c r="E493" i="10"/>
  <c r="F493" i="10" s="1"/>
  <c r="E500" i="10"/>
  <c r="F500" i="10" s="1"/>
  <c r="G505" i="10"/>
  <c r="H505" i="10" s="1"/>
  <c r="E509" i="10"/>
  <c r="E516" i="10"/>
  <c r="F516" i="10" s="1"/>
  <c r="G521" i="10"/>
  <c r="H521" i="10" s="1"/>
  <c r="C523" i="10"/>
  <c r="D523" i="10" s="1"/>
  <c r="E525" i="10"/>
  <c r="E538" i="10"/>
  <c r="G540" i="10"/>
  <c r="H540" i="10" s="1"/>
  <c r="E546" i="10"/>
  <c r="F546" i="10" s="1"/>
  <c r="C555" i="10"/>
  <c r="D555" i="10" s="1"/>
  <c r="E561" i="10"/>
  <c r="F561" i="10" s="1"/>
  <c r="C568" i="10"/>
  <c r="D568" i="10" s="1"/>
  <c r="B572" i="10"/>
  <c r="B575" i="10"/>
  <c r="D585" i="10"/>
  <c r="F585" i="10" s="1"/>
  <c r="C640" i="10"/>
  <c r="D640" i="10" s="1"/>
  <c r="G640" i="10" s="1"/>
  <c r="H640" i="10" s="1"/>
  <c r="E640" i="10"/>
  <c r="B640" i="10"/>
  <c r="E722" i="10"/>
  <c r="B722" i="10"/>
  <c r="C722" i="10"/>
  <c r="D722" i="10" s="1"/>
  <c r="G722" i="10" s="1"/>
  <c r="H722" i="10" s="1"/>
  <c r="E549" i="10"/>
  <c r="D549" i="10"/>
  <c r="B549" i="10"/>
  <c r="G561" i="10"/>
  <c r="H561" i="10" s="1"/>
  <c r="C572" i="10"/>
  <c r="D572" i="10" s="1"/>
  <c r="F572" i="10" s="1"/>
  <c r="C575" i="10"/>
  <c r="D575" i="10" s="1"/>
  <c r="D578" i="10"/>
  <c r="C601" i="10"/>
  <c r="D601" i="10" s="1"/>
  <c r="F601" i="10" s="1"/>
  <c r="E601" i="10"/>
  <c r="B601" i="10"/>
  <c r="F629" i="10"/>
  <c r="G503" i="10"/>
  <c r="H503" i="10" s="1"/>
  <c r="G519" i="10"/>
  <c r="H519" i="10" s="1"/>
  <c r="E523" i="10"/>
  <c r="F533" i="10"/>
  <c r="D589" i="10"/>
  <c r="F589" i="10" s="1"/>
  <c r="D596" i="10"/>
  <c r="E683" i="10"/>
  <c r="D683" i="10"/>
  <c r="C683" i="10"/>
  <c r="B683" i="10"/>
  <c r="E687" i="10"/>
  <c r="C687" i="10"/>
  <c r="D687" i="10" s="1"/>
  <c r="C751" i="10"/>
  <c r="D751" i="10" s="1"/>
  <c r="B751" i="10"/>
  <c r="E751" i="10"/>
  <c r="G751" i="10" s="1"/>
  <c r="H751" i="10" s="1"/>
  <c r="D766" i="10"/>
  <c r="C797" i="10"/>
  <c r="D797" i="10" s="1"/>
  <c r="B797" i="10"/>
  <c r="E797" i="10"/>
  <c r="F593" i="10"/>
  <c r="D603" i="10"/>
  <c r="D623" i="10"/>
  <c r="F623" i="10" s="1"/>
  <c r="C623" i="10"/>
  <c r="D760" i="10"/>
  <c r="C612" i="10"/>
  <c r="D612" i="10" s="1"/>
  <c r="C633" i="10"/>
  <c r="D633" i="10" s="1"/>
  <c r="E653" i="10"/>
  <c r="C682" i="10"/>
  <c r="D682" i="10" s="1"/>
  <c r="B682" i="10"/>
  <c r="G682" i="10"/>
  <c r="H682" i="10" s="1"/>
  <c r="E682" i="10"/>
  <c r="F682" i="10" s="1"/>
  <c r="C606" i="10"/>
  <c r="D606" i="10" s="1"/>
  <c r="B606" i="10"/>
  <c r="C618" i="10"/>
  <c r="D618" i="10"/>
  <c r="E633" i="10"/>
  <c r="C650" i="10"/>
  <c r="D650" i="10" s="1"/>
  <c r="E650" i="10"/>
  <c r="G667" i="10"/>
  <c r="H667" i="10" s="1"/>
  <c r="B667" i="10"/>
  <c r="E667" i="10"/>
  <c r="F667" i="10" s="1"/>
  <c r="D677" i="10"/>
  <c r="G677" i="10" s="1"/>
  <c r="H677" i="10" s="1"/>
  <c r="C694" i="10"/>
  <c r="D694" i="10" s="1"/>
  <c r="B694" i="10"/>
  <c r="D844" i="10"/>
  <c r="E618" i="10"/>
  <c r="C624" i="10"/>
  <c r="D624" i="10"/>
  <c r="F624" i="10" s="1"/>
  <c r="D667" i="10"/>
  <c r="C678" i="10"/>
  <c r="D678" i="10" s="1"/>
  <c r="B678" i="10"/>
  <c r="E678" i="10"/>
  <c r="F587" i="10"/>
  <c r="E621" i="10"/>
  <c r="G621" i="10" s="1"/>
  <c r="H621" i="10" s="1"/>
  <c r="C621" i="10"/>
  <c r="B621" i="10"/>
  <c r="E637" i="10"/>
  <c r="B637" i="10"/>
  <c r="C663" i="10"/>
  <c r="D663" i="10" s="1"/>
  <c r="B663" i="10"/>
  <c r="C668" i="10"/>
  <c r="D668" i="10" s="1"/>
  <c r="B668" i="10"/>
  <c r="E668" i="10"/>
  <c r="F668" i="10" s="1"/>
  <c r="E673" i="10"/>
  <c r="D673" i="10"/>
  <c r="G673" i="10" s="1"/>
  <c r="H673" i="10" s="1"/>
  <c r="C673" i="10"/>
  <c r="D856" i="10"/>
  <c r="C607" i="10"/>
  <c r="D607" i="10" s="1"/>
  <c r="G607" i="10" s="1"/>
  <c r="H607" i="10" s="1"/>
  <c r="C610" i="10"/>
  <c r="D610" i="10" s="1"/>
  <c r="E610" i="10"/>
  <c r="G610" i="10" s="1"/>
  <c r="H610" i="10" s="1"/>
  <c r="D621" i="10"/>
  <c r="C637" i="10"/>
  <c r="D637" i="10" s="1"/>
  <c r="G637" i="10" s="1"/>
  <c r="H637" i="10" s="1"/>
  <c r="D651" i="10"/>
  <c r="B673" i="10"/>
  <c r="C702" i="10"/>
  <c r="D702" i="10" s="1"/>
  <c r="B702" i="10"/>
  <c r="E702" i="10"/>
  <c r="E732" i="10"/>
  <c r="C732" i="10"/>
  <c r="D732" i="10" s="1"/>
  <c r="B732" i="10"/>
  <c r="C887" i="10"/>
  <c r="D887" i="10" s="1"/>
  <c r="F887" i="10" s="1"/>
  <c r="B887" i="10"/>
  <c r="E887" i="10"/>
  <c r="F541" i="10"/>
  <c r="D547" i="10"/>
  <c r="F547" i="10" s="1"/>
  <c r="B558" i="10"/>
  <c r="F569" i="10"/>
  <c r="B607" i="10"/>
  <c r="B610" i="10"/>
  <c r="C616" i="10"/>
  <c r="D616" i="10" s="1"/>
  <c r="B616" i="10"/>
  <c r="C628" i="10"/>
  <c r="D628" i="10" s="1"/>
  <c r="F628" i="10"/>
  <c r="B641" i="10"/>
  <c r="E663" i="10"/>
  <c r="B599" i="10"/>
  <c r="D619" i="10"/>
  <c r="C631" i="10"/>
  <c r="D631" i="10" s="1"/>
  <c r="B631" i="10"/>
  <c r="C641" i="10"/>
  <c r="D641" i="10" s="1"/>
  <c r="C655" i="10"/>
  <c r="D655" i="10" s="1"/>
  <c r="B655" i="10"/>
  <c r="E659" i="10"/>
  <c r="C659" i="10"/>
  <c r="D659" i="10" s="1"/>
  <c r="B659" i="10"/>
  <c r="C710" i="10"/>
  <c r="D710" i="10" s="1"/>
  <c r="B710" i="10"/>
  <c r="E710" i="10"/>
  <c r="G710" i="10" s="1"/>
  <c r="H710" i="10" s="1"/>
  <c r="D558" i="10"/>
  <c r="C599" i="10"/>
  <c r="D599" i="10" s="1"/>
  <c r="E607" i="10"/>
  <c r="E625" i="10"/>
  <c r="G625" i="10" s="1"/>
  <c r="H625" i="10" s="1"/>
  <c r="D625" i="10"/>
  <c r="E641" i="10"/>
  <c r="C648" i="10"/>
  <c r="D648" i="10" s="1"/>
  <c r="B648" i="10"/>
  <c r="E655" i="10"/>
  <c r="E703" i="10"/>
  <c r="C703" i="10"/>
  <c r="D703" i="10" s="1"/>
  <c r="F703" i="10" s="1"/>
  <c r="B703" i="10"/>
  <c r="D764" i="10"/>
  <c r="F764" i="10" s="1"/>
  <c r="B552" i="10"/>
  <c r="E558" i="10"/>
  <c r="G558" i="10" s="1"/>
  <c r="H558" i="10" s="1"/>
  <c r="B567" i="10"/>
  <c r="F574" i="10"/>
  <c r="B583" i="10"/>
  <c r="E611" i="10"/>
  <c r="C622" i="10"/>
  <c r="B622" i="10"/>
  <c r="E631" i="10"/>
  <c r="D635" i="10"/>
  <c r="E648" i="10"/>
  <c r="C718" i="10"/>
  <c r="D718" i="10" s="1"/>
  <c r="B718" i="10"/>
  <c r="E718" i="10"/>
  <c r="D734" i="10"/>
  <c r="C757" i="10"/>
  <c r="B757" i="10"/>
  <c r="F757" i="10"/>
  <c r="E757" i="10"/>
  <c r="G757" i="10" s="1"/>
  <c r="H757" i="10" s="1"/>
  <c r="D757" i="10"/>
  <c r="D860" i="10"/>
  <c r="B535" i="10"/>
  <c r="C567" i="10"/>
  <c r="D567" i="10" s="1"/>
  <c r="C583" i="10"/>
  <c r="D583" i="10" s="1"/>
  <c r="F583" i="10" s="1"/>
  <c r="F597" i="10"/>
  <c r="E599" i="10"/>
  <c r="B611" i="10"/>
  <c r="D622" i="10"/>
  <c r="F622" i="10" s="1"/>
  <c r="C625" i="10"/>
  <c r="C632" i="10"/>
  <c r="D632" i="10" s="1"/>
  <c r="B632" i="10"/>
  <c r="C642" i="10"/>
  <c r="D642" i="10" s="1"/>
  <c r="E642" i="10"/>
  <c r="C656" i="10"/>
  <c r="D656" i="10" s="1"/>
  <c r="E656" i="10"/>
  <c r="E665" i="10"/>
  <c r="D665" i="10"/>
  <c r="C697" i="10"/>
  <c r="D697" i="10" s="1"/>
  <c r="G697" i="10" s="1"/>
  <c r="H697" i="10" s="1"/>
  <c r="B697" i="10"/>
  <c r="D711" i="10"/>
  <c r="E711" i="10"/>
  <c r="C711" i="10"/>
  <c r="B711" i="10"/>
  <c r="C758" i="10"/>
  <c r="E758" i="10"/>
  <c r="G758" i="10" s="1"/>
  <c r="H758" i="10" s="1"/>
  <c r="D758" i="10"/>
  <c r="C721" i="10"/>
  <c r="D721" i="10" s="1"/>
  <c r="F721" i="10" s="1"/>
  <c r="B721" i="10"/>
  <c r="C813" i="10"/>
  <c r="E813" i="10"/>
  <c r="D813" i="10"/>
  <c r="C670" i="10"/>
  <c r="D670" i="10" s="1"/>
  <c r="B670" i="10"/>
  <c r="F715" i="10"/>
  <c r="E721" i="10"/>
  <c r="C737" i="10"/>
  <c r="B737" i="10"/>
  <c r="D737" i="10"/>
  <c r="F737" i="10" s="1"/>
  <c r="D740" i="10"/>
  <c r="C747" i="10"/>
  <c r="D747" i="10" s="1"/>
  <c r="B747" i="10"/>
  <c r="E747" i="10"/>
  <c r="F747" i="10" s="1"/>
  <c r="D768" i="10"/>
  <c r="D782" i="10"/>
  <c r="E802" i="10"/>
  <c r="B802" i="10"/>
  <c r="B813" i="10"/>
  <c r="C885" i="10"/>
  <c r="D885" i="10" s="1"/>
  <c r="B885" i="10"/>
  <c r="E885" i="10"/>
  <c r="B675" i="10"/>
  <c r="C680" i="10"/>
  <c r="D680" i="10" s="1"/>
  <c r="B680" i="10"/>
  <c r="B705" i="10"/>
  <c r="B713" i="10"/>
  <c r="C731" i="10"/>
  <c r="D731" i="10" s="1"/>
  <c r="B731" i="10"/>
  <c r="E737" i="10"/>
  <c r="E744" i="10"/>
  <c r="B744" i="10"/>
  <c r="E754" i="10"/>
  <c r="C754" i="10"/>
  <c r="D754" i="10" s="1"/>
  <c r="F754" i="10" s="1"/>
  <c r="B754" i="10"/>
  <c r="E776" i="10"/>
  <c r="F776" i="10" s="1"/>
  <c r="C791" i="10"/>
  <c r="B791" i="10"/>
  <c r="E791" i="10"/>
  <c r="E796" i="10"/>
  <c r="C796" i="10"/>
  <c r="D796" i="10" s="1"/>
  <c r="B796" i="10"/>
  <c r="C802" i="10"/>
  <c r="D802" i="10" s="1"/>
  <c r="E808" i="10"/>
  <c r="C808" i="10"/>
  <c r="D808" i="10" s="1"/>
  <c r="B808" i="10"/>
  <c r="C869" i="10"/>
  <c r="B869" i="10"/>
  <c r="E869" i="10"/>
  <c r="D869" i="10"/>
  <c r="G869" i="10" s="1"/>
  <c r="H869" i="10" s="1"/>
  <c r="B654" i="10"/>
  <c r="E670" i="10"/>
  <c r="C675" i="10"/>
  <c r="D675" i="10" s="1"/>
  <c r="G675" i="10" s="1"/>
  <c r="H675" i="10" s="1"/>
  <c r="B685" i="10"/>
  <c r="C690" i="10"/>
  <c r="D690" i="10" s="1"/>
  <c r="F690" i="10" s="1"/>
  <c r="B690" i="10"/>
  <c r="G695" i="10"/>
  <c r="H695" i="10" s="1"/>
  <c r="C700" i="10"/>
  <c r="D700" i="10" s="1"/>
  <c r="B700" i="10"/>
  <c r="C705" i="10"/>
  <c r="D705" i="10" s="1"/>
  <c r="G705" i="10" s="1"/>
  <c r="H705" i="10" s="1"/>
  <c r="C708" i="10"/>
  <c r="D708" i="10" s="1"/>
  <c r="B708" i="10"/>
  <c r="C713" i="10"/>
  <c r="D713" i="10" s="1"/>
  <c r="G713" i="10" s="1"/>
  <c r="H713" i="10" s="1"/>
  <c r="C716" i="10"/>
  <c r="D716" i="10" s="1"/>
  <c r="B716" i="10"/>
  <c r="C725" i="10"/>
  <c r="D725" i="10" s="1"/>
  <c r="G725" i="10" s="1"/>
  <c r="H725" i="10" s="1"/>
  <c r="B725" i="10"/>
  <c r="E728" i="10"/>
  <c r="G728" i="10" s="1"/>
  <c r="H728" i="10" s="1"/>
  <c r="B728" i="10"/>
  <c r="E731" i="10"/>
  <c r="C741" i="10"/>
  <c r="D741" i="10" s="1"/>
  <c r="F741" i="10" s="1"/>
  <c r="B741" i="10"/>
  <c r="C744" i="10"/>
  <c r="D744" i="10" s="1"/>
  <c r="F772" i="10"/>
  <c r="E772" i="10"/>
  <c r="D772" i="10"/>
  <c r="B772" i="10"/>
  <c r="B776" i="10"/>
  <c r="D791" i="10"/>
  <c r="C821" i="10"/>
  <c r="D821" i="10" s="1"/>
  <c r="G821" i="10" s="1"/>
  <c r="H821" i="10" s="1"/>
  <c r="B821" i="10"/>
  <c r="E620" i="10"/>
  <c r="E652" i="10"/>
  <c r="D661" i="10"/>
  <c r="G661" i="10" s="1"/>
  <c r="H661" i="10" s="1"/>
  <c r="E685" i="10"/>
  <c r="G685" i="10" s="1"/>
  <c r="H685" i="10" s="1"/>
  <c r="C688" i="10"/>
  <c r="D688" i="10" s="1"/>
  <c r="B688" i="10"/>
  <c r="G693" i="10"/>
  <c r="H693" i="10" s="1"/>
  <c r="D695" i="10"/>
  <c r="F708" i="10"/>
  <c r="F716" i="10"/>
  <c r="D748" i="10"/>
  <c r="F748" i="10" s="1"/>
  <c r="C755" i="10"/>
  <c r="D755" i="10" s="1"/>
  <c r="F755" i="10" s="1"/>
  <c r="B755" i="10"/>
  <c r="D762" i="10"/>
  <c r="G762" i="10" s="1"/>
  <c r="H762" i="10" s="1"/>
  <c r="C798" i="10"/>
  <c r="B798" i="10"/>
  <c r="E888" i="10"/>
  <c r="G888" i="10" s="1"/>
  <c r="H888" i="10" s="1"/>
  <c r="C888" i="10"/>
  <c r="D888" i="10" s="1"/>
  <c r="B888" i="10"/>
  <c r="C698" i="10"/>
  <c r="D698" i="10" s="1"/>
  <c r="G698" i="10" s="1"/>
  <c r="H698" i="10" s="1"/>
  <c r="B698" i="10"/>
  <c r="C706" i="10"/>
  <c r="D706" i="10" s="1"/>
  <c r="B706" i="10"/>
  <c r="C714" i="10"/>
  <c r="D714" i="10" s="1"/>
  <c r="G714" i="10" s="1"/>
  <c r="H714" i="10" s="1"/>
  <c r="B714" i="10"/>
  <c r="C735" i="10"/>
  <c r="D735" i="10" s="1"/>
  <c r="B735" i="10"/>
  <c r="E735" i="10"/>
  <c r="C769" i="10"/>
  <c r="D769" i="10" s="1"/>
  <c r="G769" i="10" s="1"/>
  <c r="H769" i="10" s="1"/>
  <c r="B769" i="10"/>
  <c r="D798" i="10"/>
  <c r="F798" i="10" s="1"/>
  <c r="F804" i="10"/>
  <c r="C676" i="10"/>
  <c r="D676" i="10" s="1"/>
  <c r="B676" i="10"/>
  <c r="C726" i="10"/>
  <c r="D726" i="10" s="1"/>
  <c r="G726" i="10" s="1"/>
  <c r="H726" i="10" s="1"/>
  <c r="C729" i="10"/>
  <c r="D729" i="10" s="1"/>
  <c r="G729" i="10" s="1"/>
  <c r="H729" i="10" s="1"/>
  <c r="B729" i="10"/>
  <c r="E729" i="10"/>
  <c r="C742" i="10"/>
  <c r="D742" i="10" s="1"/>
  <c r="D828" i="10"/>
  <c r="C686" i="10"/>
  <c r="B686" i="10"/>
  <c r="C723" i="10"/>
  <c r="D723" i="10" s="1"/>
  <c r="F723" i="10" s="1"/>
  <c r="B723" i="10"/>
  <c r="B726" i="10"/>
  <c r="B742" i="10"/>
  <c r="D788" i="10"/>
  <c r="C816" i="10"/>
  <c r="D816" i="10" s="1"/>
  <c r="G816" i="10" s="1"/>
  <c r="H816" i="10" s="1"/>
  <c r="B816" i="10"/>
  <c r="E816" i="10"/>
  <c r="E644" i="10"/>
  <c r="D657" i="10"/>
  <c r="G657" i="10" s="1"/>
  <c r="H657" i="10" s="1"/>
  <c r="D664" i="10"/>
  <c r="D671" i="10"/>
  <c r="E676" i="10"/>
  <c r="F676" i="10" s="1"/>
  <c r="C681" i="10"/>
  <c r="D686" i="10"/>
  <c r="F686" i="10" s="1"/>
  <c r="B691" i="10"/>
  <c r="C696" i="10"/>
  <c r="B696" i="10"/>
  <c r="B701" i="10"/>
  <c r="B709" i="10"/>
  <c r="C720" i="10"/>
  <c r="D720" i="10" s="1"/>
  <c r="G720" i="10" s="1"/>
  <c r="H720" i="10" s="1"/>
  <c r="C739" i="10"/>
  <c r="D739" i="10" s="1"/>
  <c r="F739" i="10" s="1"/>
  <c r="B739" i="10"/>
  <c r="C781" i="10"/>
  <c r="D781" i="10" s="1"/>
  <c r="B781" i="10"/>
  <c r="C817" i="10"/>
  <c r="D817" i="10" s="1"/>
  <c r="E817" i="10"/>
  <c r="B817" i="10"/>
  <c r="B638" i="10"/>
  <c r="F644" i="10"/>
  <c r="G646" i="10"/>
  <c r="H646" i="10" s="1"/>
  <c r="B653" i="10"/>
  <c r="E657" i="10"/>
  <c r="B662" i="10"/>
  <c r="E664" i="10"/>
  <c r="B669" i="10"/>
  <c r="E671" i="10"/>
  <c r="G671" i="10" s="1"/>
  <c r="H671" i="10" s="1"/>
  <c r="C674" i="10"/>
  <c r="D674" i="10" s="1"/>
  <c r="B674" i="10"/>
  <c r="D681" i="10"/>
  <c r="E686" i="10"/>
  <c r="C691" i="10"/>
  <c r="D691" i="10" s="1"/>
  <c r="F693" i="10"/>
  <c r="D696" i="10"/>
  <c r="C701" i="10"/>
  <c r="D701" i="10" s="1"/>
  <c r="C704" i="10"/>
  <c r="D704" i="10" s="1"/>
  <c r="B704" i="10"/>
  <c r="G706" i="10"/>
  <c r="C709" i="10"/>
  <c r="D709" i="10" s="1"/>
  <c r="C712" i="10"/>
  <c r="D712" i="10" s="1"/>
  <c r="F712" i="10" s="1"/>
  <c r="B712" i="10"/>
  <c r="C717" i="10"/>
  <c r="D717" i="10" s="1"/>
  <c r="B720" i="10"/>
  <c r="E723" i="10"/>
  <c r="E726" i="10"/>
  <c r="C736" i="10"/>
  <c r="D736" i="10" s="1"/>
  <c r="F736" i="10" s="1"/>
  <c r="E742" i="10"/>
  <c r="D746" i="10"/>
  <c r="E774" i="10"/>
  <c r="G774" i="10" s="1"/>
  <c r="H774" i="10" s="1"/>
  <c r="B774" i="10"/>
  <c r="C899" i="10"/>
  <c r="D899" i="10" s="1"/>
  <c r="B899" i="10"/>
  <c r="E899" i="10"/>
  <c r="D638" i="10"/>
  <c r="F638" i="10" s="1"/>
  <c r="G644" i="10"/>
  <c r="H644" i="10" s="1"/>
  <c r="C653" i="10"/>
  <c r="D653" i="10" s="1"/>
  <c r="F657" i="10"/>
  <c r="D662" i="10"/>
  <c r="F662" i="10" s="1"/>
  <c r="F664" i="10"/>
  <c r="C669" i="10"/>
  <c r="D669" i="10" s="1"/>
  <c r="E681" i="10"/>
  <c r="C684" i="10"/>
  <c r="D684" i="10" s="1"/>
  <c r="B684" i="10"/>
  <c r="G689" i="10"/>
  <c r="H689" i="10" s="1"/>
  <c r="E696" i="10"/>
  <c r="E701" i="10"/>
  <c r="H706" i="10"/>
  <c r="E709" i="10"/>
  <c r="E717" i="10"/>
  <c r="E720" i="10"/>
  <c r="E739" i="10"/>
  <c r="E781" i="10"/>
  <c r="C789" i="10"/>
  <c r="D789" i="10" s="1"/>
  <c r="B789" i="10"/>
  <c r="E789" i="10"/>
  <c r="C805" i="10"/>
  <c r="D805" i="10" s="1"/>
  <c r="E805" i="10"/>
  <c r="B805" i="10"/>
  <c r="E925" i="10"/>
  <c r="B925" i="10"/>
  <c r="C925" i="10"/>
  <c r="D925" i="10" s="1"/>
  <c r="D699" i="10"/>
  <c r="F699" i="10" s="1"/>
  <c r="D707" i="10"/>
  <c r="F707" i="10" s="1"/>
  <c r="D715" i="10"/>
  <c r="D756" i="10"/>
  <c r="E806" i="10"/>
  <c r="D602" i="10"/>
  <c r="E604" i="10"/>
  <c r="D634" i="10"/>
  <c r="E636" i="10"/>
  <c r="D660" i="10"/>
  <c r="E669" i="10"/>
  <c r="F669" i="10" s="1"/>
  <c r="C672" i="10"/>
  <c r="D672" i="10" s="1"/>
  <c r="B672" i="10"/>
  <c r="F674" i="10"/>
  <c r="D679" i="10"/>
  <c r="G679" i="10" s="1"/>
  <c r="H679" i="10" s="1"/>
  <c r="E684" i="10"/>
  <c r="C689" i="10"/>
  <c r="D689" i="10" s="1"/>
  <c r="B699" i="10"/>
  <c r="F704" i="10"/>
  <c r="B707" i="10"/>
  <c r="B715" i="10"/>
  <c r="C730" i="10"/>
  <c r="D730" i="10" s="1"/>
  <c r="G730" i="10" s="1"/>
  <c r="H730" i="10" s="1"/>
  <c r="E746" i="10"/>
  <c r="F746" i="10" s="1"/>
  <c r="C753" i="10"/>
  <c r="B753" i="10"/>
  <c r="D753" i="10"/>
  <c r="G753" i="10" s="1"/>
  <c r="H753" i="10" s="1"/>
  <c r="E760" i="10"/>
  <c r="B760" i="10"/>
  <c r="C767" i="10"/>
  <c r="D767" i="10" s="1"/>
  <c r="B767" i="10"/>
  <c r="E767" i="10"/>
  <c r="G767" i="10" s="1"/>
  <c r="H767" i="10" s="1"/>
  <c r="C771" i="10"/>
  <c r="D771" i="10" s="1"/>
  <c r="G771" i="10" s="1"/>
  <c r="H771" i="10" s="1"/>
  <c r="B771" i="10"/>
  <c r="F774" i="10"/>
  <c r="C833" i="10"/>
  <c r="E833" i="10"/>
  <c r="G833" i="10" s="1"/>
  <c r="H833" i="10" s="1"/>
  <c r="D833" i="10"/>
  <c r="F833" i="10" s="1"/>
  <c r="E872" i="10"/>
  <c r="F872" i="10" s="1"/>
  <c r="D872" i="10"/>
  <c r="C872" i="10"/>
  <c r="C815" i="10"/>
  <c r="D815" i="10" s="1"/>
  <c r="F815" i="10" s="1"/>
  <c r="B830" i="10"/>
  <c r="B833" i="10"/>
  <c r="C859" i="10"/>
  <c r="D859" i="10" s="1"/>
  <c r="F859" i="10" s="1"/>
  <c r="B859" i="10"/>
  <c r="E859" i="10"/>
  <c r="F877" i="10"/>
  <c r="C877" i="10"/>
  <c r="D877" i="10" s="1"/>
  <c r="G877" i="10" s="1"/>
  <c r="H877" i="10" s="1"/>
  <c r="B877" i="10"/>
  <c r="C799" i="10"/>
  <c r="D799" i="10" s="1"/>
  <c r="B799" i="10"/>
  <c r="D830" i="10"/>
  <c r="E840" i="10"/>
  <c r="D840" i="10"/>
  <c r="G840" i="10" s="1"/>
  <c r="H840" i="10" s="1"/>
  <c r="C840" i="10"/>
  <c r="E868" i="10"/>
  <c r="C868" i="10"/>
  <c r="D868" i="10" s="1"/>
  <c r="G868" i="10" s="1"/>
  <c r="H868" i="10" s="1"/>
  <c r="E897" i="10"/>
  <c r="D897" i="10"/>
  <c r="G897" i="10" s="1"/>
  <c r="H897" i="10" s="1"/>
  <c r="C897" i="10"/>
  <c r="C779" i="10"/>
  <c r="D779" i="10" s="1"/>
  <c r="B779" i="10"/>
  <c r="D786" i="10"/>
  <c r="E799" i="10"/>
  <c r="D810" i="10"/>
  <c r="G810" i="10" s="1"/>
  <c r="H810" i="10" s="1"/>
  <c r="E815" i="10"/>
  <c r="E824" i="10"/>
  <c r="C824" i="10"/>
  <c r="D824" i="10" s="1"/>
  <c r="F830" i="10"/>
  <c r="F841" i="10"/>
  <c r="C841" i="10"/>
  <c r="D841" i="10" s="1"/>
  <c r="G841" i="10"/>
  <c r="H841" i="10" s="1"/>
  <c r="B856" i="10"/>
  <c r="E864" i="10"/>
  <c r="D864" i="10"/>
  <c r="B967" i="10"/>
  <c r="E967" i="10"/>
  <c r="C967" i="10"/>
  <c r="D967" i="10" s="1"/>
  <c r="E719" i="10"/>
  <c r="C733" i="10"/>
  <c r="D733" i="10" s="1"/>
  <c r="B733" i="10"/>
  <c r="C749" i="10"/>
  <c r="D749" i="10" s="1"/>
  <c r="B749" i="10"/>
  <c r="C765" i="10"/>
  <c r="D765" i="10" s="1"/>
  <c r="B765" i="10"/>
  <c r="C777" i="10"/>
  <c r="D777" i="10" s="1"/>
  <c r="B777" i="10"/>
  <c r="D784" i="10"/>
  <c r="G786" i="10"/>
  <c r="H786" i="10" s="1"/>
  <c r="D794" i="10"/>
  <c r="F794" i="10" s="1"/>
  <c r="C825" i="10"/>
  <c r="D825" i="10" s="1"/>
  <c r="G825" i="10" s="1"/>
  <c r="H825" i="10" s="1"/>
  <c r="E841" i="10"/>
  <c r="D848" i="10"/>
  <c r="E856" i="10"/>
  <c r="C861" i="10"/>
  <c r="D861" i="10" s="1"/>
  <c r="F861" i="10" s="1"/>
  <c r="B861" i="10"/>
  <c r="C787" i="10"/>
  <c r="D787" i="10" s="1"/>
  <c r="F787" i="10" s="1"/>
  <c r="B787" i="10"/>
  <c r="C819" i="10"/>
  <c r="D819" i="10" s="1"/>
  <c r="G819" i="10" s="1"/>
  <c r="H819" i="10" s="1"/>
  <c r="E852" i="10"/>
  <c r="C852" i="10"/>
  <c r="D852" i="10" s="1"/>
  <c r="B852" i="10"/>
  <c r="C879" i="10"/>
  <c r="D879" i="10" s="1"/>
  <c r="B879" i="10"/>
  <c r="E884" i="10"/>
  <c r="C884" i="10"/>
  <c r="D884" i="10" s="1"/>
  <c r="B934" i="10"/>
  <c r="E934" i="10"/>
  <c r="C934" i="10"/>
  <c r="D934" i="10" s="1"/>
  <c r="B943" i="10"/>
  <c r="C943" i="10"/>
  <c r="D943" i="10" s="1"/>
  <c r="E943" i="10"/>
  <c r="C763" i="10"/>
  <c r="D763" i="10" s="1"/>
  <c r="G763" i="10" s="1"/>
  <c r="H763" i="10" s="1"/>
  <c r="B763" i="10"/>
  <c r="B792" i="10"/>
  <c r="B800" i="10"/>
  <c r="C811" i="10"/>
  <c r="D811" i="10" s="1"/>
  <c r="B819" i="10"/>
  <c r="E832" i="10"/>
  <c r="C835" i="10"/>
  <c r="D835" i="10" s="1"/>
  <c r="E842" i="10"/>
  <c r="E879" i="10"/>
  <c r="B884" i="10"/>
  <c r="B900" i="10"/>
  <c r="E900" i="10"/>
  <c r="D951" i="10"/>
  <c r="F951" i="10" s="1"/>
  <c r="D724" i="10"/>
  <c r="G724" i="10" s="1"/>
  <c r="H724" i="10" s="1"/>
  <c r="F733" i="10"/>
  <c r="B770" i="10"/>
  <c r="C775" i="10"/>
  <c r="D775" i="10" s="1"/>
  <c r="G775" i="10" s="1"/>
  <c r="H775" i="10" s="1"/>
  <c r="B775" i="10"/>
  <c r="E787" i="10"/>
  <c r="C792" i="10"/>
  <c r="D792" i="10" s="1"/>
  <c r="C795" i="10"/>
  <c r="D795" i="10" s="1"/>
  <c r="G795" i="10" s="1"/>
  <c r="H795" i="10" s="1"/>
  <c r="B795" i="10"/>
  <c r="C800" i="10"/>
  <c r="D800" i="10" s="1"/>
  <c r="B811" i="10"/>
  <c r="E825" i="10"/>
  <c r="B832" i="10"/>
  <c r="B835" i="10"/>
  <c r="B842" i="10"/>
  <c r="C853" i="10"/>
  <c r="B853" i="10"/>
  <c r="D853" i="10"/>
  <c r="B890" i="10"/>
  <c r="E890" i="10"/>
  <c r="C890" i="10"/>
  <c r="D890" i="10" s="1"/>
  <c r="C900" i="10"/>
  <c r="D900" i="10" s="1"/>
  <c r="D911" i="10"/>
  <c r="C745" i="10"/>
  <c r="D745" i="10" s="1"/>
  <c r="B745" i="10"/>
  <c r="C761" i="10"/>
  <c r="D761" i="10" s="1"/>
  <c r="B761" i="10"/>
  <c r="E763" i="10"/>
  <c r="C770" i="10"/>
  <c r="D770" i="10" s="1"/>
  <c r="C785" i="10"/>
  <c r="D785" i="10" s="1"/>
  <c r="B785" i="10"/>
  <c r="B806" i="10"/>
  <c r="E811" i="10"/>
  <c r="E819" i="10"/>
  <c r="C832" i="10"/>
  <c r="D832" i="10" s="1"/>
  <c r="G832" i="10" s="1"/>
  <c r="H832" i="10" s="1"/>
  <c r="C842" i="10"/>
  <c r="D842" i="10" s="1"/>
  <c r="C849" i="10"/>
  <c r="D849" i="10" s="1"/>
  <c r="B849" i="10"/>
  <c r="G849" i="10"/>
  <c r="H849" i="10" s="1"/>
  <c r="E853" i="10"/>
  <c r="E858" i="10"/>
  <c r="C858" i="10"/>
  <c r="D858" i="10" s="1"/>
  <c r="E880" i="10"/>
  <c r="G880" i="10" s="1"/>
  <c r="H880" i="10" s="1"/>
  <c r="C880" i="10"/>
  <c r="D880" i="10" s="1"/>
  <c r="B912" i="10"/>
  <c r="E912" i="10"/>
  <c r="C912" i="10"/>
  <c r="D912" i="10" s="1"/>
  <c r="G912" i="10" s="1"/>
  <c r="H912" i="10" s="1"/>
  <c r="D901" i="10"/>
  <c r="C727" i="10"/>
  <c r="B727" i="10"/>
  <c r="G740" i="10"/>
  <c r="H740" i="10" s="1"/>
  <c r="C743" i="10"/>
  <c r="D743" i="10" s="1"/>
  <c r="B743" i="10"/>
  <c r="E745" i="10"/>
  <c r="G745" i="10" s="1"/>
  <c r="H745" i="10" s="1"/>
  <c r="C752" i="10"/>
  <c r="D752" i="10" s="1"/>
  <c r="C759" i="10"/>
  <c r="D759" i="10" s="1"/>
  <c r="B759" i="10"/>
  <c r="E761" i="10"/>
  <c r="G761" i="10" s="1"/>
  <c r="H761" i="10" s="1"/>
  <c r="C768" i="10"/>
  <c r="E770" i="10"/>
  <c r="G770" i="10" s="1"/>
  <c r="H770" i="10" s="1"/>
  <c r="C773" i="10"/>
  <c r="D773" i="10" s="1"/>
  <c r="B773" i="10"/>
  <c r="F775" i="10"/>
  <c r="D780" i="10"/>
  <c r="E785" i="10"/>
  <c r="F785" i="10" s="1"/>
  <c r="C790" i="10"/>
  <c r="D790" i="10" s="1"/>
  <c r="D806" i="10"/>
  <c r="E826" i="10"/>
  <c r="G826" i="10" s="1"/>
  <c r="H826" i="10" s="1"/>
  <c r="C839" i="10"/>
  <c r="D839" i="10" s="1"/>
  <c r="E849" i="10"/>
  <c r="E854" i="10"/>
  <c r="C871" i="10"/>
  <c r="D871" i="10" s="1"/>
  <c r="B871" i="10"/>
  <c r="E876" i="10"/>
  <c r="C876" i="10"/>
  <c r="D876" i="10" s="1"/>
  <c r="D913" i="10"/>
  <c r="F913" i="10" s="1"/>
  <c r="C913" i="10"/>
  <c r="B913" i="10"/>
  <c r="D727" i="10"/>
  <c r="F770" i="10"/>
  <c r="B778" i="10"/>
  <c r="E780" i="10"/>
  <c r="C783" i="10"/>
  <c r="D783" i="10" s="1"/>
  <c r="B783" i="10"/>
  <c r="C793" i="10"/>
  <c r="D793" i="10" s="1"/>
  <c r="B793" i="10"/>
  <c r="C801" i="10"/>
  <c r="D801" i="10" s="1"/>
  <c r="B801" i="10"/>
  <c r="C809" i="10"/>
  <c r="D809" i="10" s="1"/>
  <c r="G809" i="10" s="1"/>
  <c r="H809" i="10" s="1"/>
  <c r="E809" i="10"/>
  <c r="B809" i="10"/>
  <c r="E820" i="10"/>
  <c r="D820" i="10"/>
  <c r="B820" i="10"/>
  <c r="C823" i="10"/>
  <c r="D823" i="10" s="1"/>
  <c r="F823" i="10" s="1"/>
  <c r="B826" i="10"/>
  <c r="B839" i="10"/>
  <c r="B846" i="10"/>
  <c r="B854" i="10"/>
  <c r="E871" i="10"/>
  <c r="B876" i="10"/>
  <c r="D895" i="10"/>
  <c r="E913" i="10"/>
  <c r="C826" i="10"/>
  <c r="D826" i="10" s="1"/>
  <c r="E839" i="10"/>
  <c r="D846" i="10"/>
  <c r="C854" i="10"/>
  <c r="D854" i="10" s="1"/>
  <c r="G854" i="10" s="1"/>
  <c r="H854" i="10" s="1"/>
  <c r="B908" i="10"/>
  <c r="E908" i="10"/>
  <c r="C908" i="10"/>
  <c r="D908" i="10" s="1"/>
  <c r="C937" i="10"/>
  <c r="D937" i="10" s="1"/>
  <c r="G937" i="10" s="1"/>
  <c r="H937" i="10" s="1"/>
  <c r="E937" i="10"/>
  <c r="B937" i="10"/>
  <c r="C915" i="10"/>
  <c r="D915" i="10" s="1"/>
  <c r="E927" i="10"/>
  <c r="B927" i="10"/>
  <c r="D902" i="10"/>
  <c r="F902" i="10" s="1"/>
  <c r="B902" i="10"/>
  <c r="B915" i="10"/>
  <c r="C927" i="10"/>
  <c r="D927" i="10" s="1"/>
  <c r="B946" i="10"/>
  <c r="C1009" i="10"/>
  <c r="D1009" i="10" s="1"/>
  <c r="B1009" i="10"/>
  <c r="E1009" i="10"/>
  <c r="C863" i="10"/>
  <c r="D863" i="10" s="1"/>
  <c r="B863" i="10"/>
  <c r="C902" i="10"/>
  <c r="D923" i="10"/>
  <c r="F923" i="10" s="1"/>
  <c r="C923" i="10"/>
  <c r="B923" i="10"/>
  <c r="C946" i="10"/>
  <c r="D946" i="10" s="1"/>
  <c r="B965" i="10"/>
  <c r="E965" i="10"/>
  <c r="C965" i="10"/>
  <c r="D965" i="10" s="1"/>
  <c r="D993" i="10"/>
  <c r="B993" i="10"/>
  <c r="E993" i="10"/>
  <c r="G993" i="10" s="1"/>
  <c r="H993" i="10" s="1"/>
  <c r="C837" i="10"/>
  <c r="D837" i="10" s="1"/>
  <c r="F837" i="10" s="1"/>
  <c r="C851" i="10"/>
  <c r="D851" i="10" s="1"/>
  <c r="F851" i="10" s="1"/>
  <c r="B851" i="10"/>
  <c r="E863" i="10"/>
  <c r="G874" i="10"/>
  <c r="H874" i="10" s="1"/>
  <c r="G882" i="10"/>
  <c r="D916" i="10"/>
  <c r="B916" i="10"/>
  <c r="F916" i="10"/>
  <c r="E916" i="10"/>
  <c r="D924" i="10"/>
  <c r="G924" i="10" s="1"/>
  <c r="H924" i="10" s="1"/>
  <c r="B924" i="10"/>
  <c r="D1087" i="10"/>
  <c r="C893" i="10"/>
  <c r="D893" i="10" s="1"/>
  <c r="F893" i="10" s="1"/>
  <c r="D920" i="10"/>
  <c r="G920" i="10" s="1"/>
  <c r="H920" i="10" s="1"/>
  <c r="B920" i="10"/>
  <c r="C920" i="10"/>
  <c r="H929" i="10"/>
  <c r="E929" i="10"/>
  <c r="C917" i="10"/>
  <c r="D917" i="10" s="1"/>
  <c r="B997" i="10"/>
  <c r="E997" i="10"/>
  <c r="C997" i="10"/>
  <c r="D997" i="10" s="1"/>
  <c r="B1021" i="10"/>
  <c r="E1021" i="10"/>
  <c r="C1021" i="10"/>
  <c r="D1021" i="10" s="1"/>
  <c r="G828" i="10"/>
  <c r="H828" i="10" s="1"/>
  <c r="C831" i="10"/>
  <c r="D831" i="10" s="1"/>
  <c r="G844" i="10"/>
  <c r="H844" i="10" s="1"/>
  <c r="C847" i="10"/>
  <c r="D847" i="10" s="1"/>
  <c r="B847" i="10"/>
  <c r="H882" i="10"/>
  <c r="B894" i="10"/>
  <c r="E894" i="10"/>
  <c r="G894" i="10" s="1"/>
  <c r="H894" i="10" s="1"/>
  <c r="D894" i="10"/>
  <c r="D910" i="10"/>
  <c r="B910" i="10"/>
  <c r="E910" i="10"/>
  <c r="F929" i="10"/>
  <c r="D1082" i="10"/>
  <c r="C857" i="10"/>
  <c r="D857" i="10" s="1"/>
  <c r="F857" i="10" s="1"/>
  <c r="B857" i="10"/>
  <c r="C867" i="10"/>
  <c r="B867" i="10"/>
  <c r="F875" i="10"/>
  <c r="C875" i="10"/>
  <c r="B875" i="10"/>
  <c r="C883" i="10"/>
  <c r="D883" i="10" s="1"/>
  <c r="B883" i="10"/>
  <c r="E917" i="10"/>
  <c r="G929" i="10"/>
  <c r="E955" i="10"/>
  <c r="C955" i="10"/>
  <c r="D955" i="10" s="1"/>
  <c r="D975" i="10"/>
  <c r="B975" i="10"/>
  <c r="F975" i="10"/>
  <c r="E975" i="10"/>
  <c r="C975" i="10"/>
  <c r="D807" i="10"/>
  <c r="G807" i="10" s="1"/>
  <c r="H807" i="10" s="1"/>
  <c r="C822" i="10"/>
  <c r="D822" i="10" s="1"/>
  <c r="C829" i="10"/>
  <c r="C838" i="10"/>
  <c r="D838" i="10" s="1"/>
  <c r="C845" i="10"/>
  <c r="D845" i="10" s="1"/>
  <c r="F845" i="10" s="1"/>
  <c r="E847" i="10"/>
  <c r="G847" i="10" s="1"/>
  <c r="H847" i="10" s="1"/>
  <c r="C862" i="10"/>
  <c r="D862" i="10" s="1"/>
  <c r="D867" i="10"/>
  <c r="D875" i="10"/>
  <c r="B907" i="10"/>
  <c r="B926" i="10"/>
  <c r="E926" i="10"/>
  <c r="C926" i="10"/>
  <c r="D926" i="10" s="1"/>
  <c r="B955" i="10"/>
  <c r="D962" i="10"/>
  <c r="E1015" i="10"/>
  <c r="D1015" i="10"/>
  <c r="G1015" i="10" s="1"/>
  <c r="H1015" i="10" s="1"/>
  <c r="C1015" i="10"/>
  <c r="B1015" i="10"/>
  <c r="E857" i="10"/>
  <c r="E867" i="10"/>
  <c r="E875" i="10"/>
  <c r="G875" i="10" s="1"/>
  <c r="H875" i="10" s="1"/>
  <c r="E883" i="10"/>
  <c r="F883" i="10" s="1"/>
  <c r="C907" i="10"/>
  <c r="D907" i="10" s="1"/>
  <c r="B918" i="10"/>
  <c r="E918" i="10"/>
  <c r="C918" i="10"/>
  <c r="D918" i="10" s="1"/>
  <c r="G918" i="10" s="1"/>
  <c r="H918" i="10" s="1"/>
  <c r="E1031" i="10"/>
  <c r="G1031" i="10" s="1"/>
  <c r="H1031" i="10" s="1"/>
  <c r="C1031" i="10"/>
  <c r="D1031" i="10" s="1"/>
  <c r="B1031" i="10"/>
  <c r="E1065" i="10"/>
  <c r="C1065" i="10"/>
  <c r="D1065" i="10" s="1"/>
  <c r="B1065" i="10"/>
  <c r="D803" i="10"/>
  <c r="F807" i="10"/>
  <c r="C818" i="10"/>
  <c r="D818" i="10" s="1"/>
  <c r="E822" i="10"/>
  <c r="F827" i="10"/>
  <c r="C827" i="10"/>
  <c r="D827" i="10" s="1"/>
  <c r="D829" i="10"/>
  <c r="C836" i="10"/>
  <c r="D836" i="10" s="1"/>
  <c r="E838" i="10"/>
  <c r="C843" i="10"/>
  <c r="D843" i="10" s="1"/>
  <c r="C850" i="10"/>
  <c r="D850" i="10" s="1"/>
  <c r="C855" i="10"/>
  <c r="D855" i="10" s="1"/>
  <c r="F855" i="10" s="1"/>
  <c r="B855" i="10"/>
  <c r="B860" i="10"/>
  <c r="E862" i="10"/>
  <c r="G862" i="10" s="1"/>
  <c r="H862" i="10" s="1"/>
  <c r="C870" i="10"/>
  <c r="C878" i="10"/>
  <c r="D878" i="10" s="1"/>
  <c r="C886" i="10"/>
  <c r="D886" i="10" s="1"/>
  <c r="G886" i="10" s="1"/>
  <c r="H886" i="10" s="1"/>
  <c r="E907" i="10"/>
  <c r="B922" i="10"/>
  <c r="C922" i="10"/>
  <c r="D922" i="10" s="1"/>
  <c r="C931" i="10"/>
  <c r="B931" i="10"/>
  <c r="E803" i="10"/>
  <c r="B827" i="10"/>
  <c r="E829" i="10"/>
  <c r="F829" i="10" s="1"/>
  <c r="E845" i="10"/>
  <c r="C865" i="10"/>
  <c r="D865" i="10" s="1"/>
  <c r="F865" i="10" s="1"/>
  <c r="B865" i="10"/>
  <c r="D870" i="10"/>
  <c r="G870" i="10" s="1"/>
  <c r="H870" i="10" s="1"/>
  <c r="C873" i="10"/>
  <c r="D873" i="10" s="1"/>
  <c r="F873" i="10" s="1"/>
  <c r="B873" i="10"/>
  <c r="C881" i="10"/>
  <c r="D881" i="10" s="1"/>
  <c r="F881" i="10" s="1"/>
  <c r="B881" i="10"/>
  <c r="C889" i="10"/>
  <c r="D889" i="10" s="1"/>
  <c r="F889" i="10" s="1"/>
  <c r="B889" i="10"/>
  <c r="E895" i="10"/>
  <c r="E922" i="10"/>
  <c r="D931" i="10"/>
  <c r="B957" i="10"/>
  <c r="E957" i="10"/>
  <c r="D957" i="10"/>
  <c r="F957" i="10" s="1"/>
  <c r="G981" i="10"/>
  <c r="H981" i="10" s="1"/>
  <c r="D981" i="10"/>
  <c r="B981" i="10"/>
  <c r="D1019" i="10"/>
  <c r="B1019" i="10"/>
  <c r="F971" i="10"/>
  <c r="E981" i="10"/>
  <c r="B985" i="10"/>
  <c r="D996" i="10"/>
  <c r="B1005" i="10"/>
  <c r="E1019" i="10"/>
  <c r="E1049" i="10"/>
  <c r="G1049" i="10" s="1"/>
  <c r="H1049" i="10" s="1"/>
  <c r="B1049" i="10"/>
  <c r="D1093" i="10"/>
  <c r="G1093" i="10" s="1"/>
  <c r="H1093" i="10" s="1"/>
  <c r="D1099" i="10"/>
  <c r="D961" i="10"/>
  <c r="G961" i="10" s="1"/>
  <c r="H961" i="10" s="1"/>
  <c r="B961" i="10"/>
  <c r="B971" i="10"/>
  <c r="B978" i="10"/>
  <c r="C985" i="10"/>
  <c r="D985" i="10" s="1"/>
  <c r="G989" i="10"/>
  <c r="H989" i="10" s="1"/>
  <c r="B989" i="10"/>
  <c r="C1005" i="10"/>
  <c r="D1005" i="10" s="1"/>
  <c r="C1025" i="10"/>
  <c r="D1025" i="10" s="1"/>
  <c r="B1025" i="10"/>
  <c r="C1049" i="10"/>
  <c r="D1049" i="10" s="1"/>
  <c r="D1080" i="10"/>
  <c r="D932" i="10"/>
  <c r="F932" i="10" s="1"/>
  <c r="B932" i="10"/>
  <c r="B940" i="10"/>
  <c r="F940" i="10"/>
  <c r="D940" i="10"/>
  <c r="D949" i="10"/>
  <c r="C961" i="10"/>
  <c r="C971" i="10"/>
  <c r="D971" i="10" s="1"/>
  <c r="G971" i="10" s="1"/>
  <c r="H971" i="10" s="1"/>
  <c r="C978" i="10"/>
  <c r="D978" i="10" s="1"/>
  <c r="E985" i="10"/>
  <c r="G985" i="10" s="1"/>
  <c r="H985" i="10" s="1"/>
  <c r="C989" i="10"/>
  <c r="D989" i="10" s="1"/>
  <c r="F989" i="10" s="1"/>
  <c r="G1001" i="10"/>
  <c r="H1001" i="10" s="1"/>
  <c r="D1001" i="10"/>
  <c r="F1001" i="10" s="1"/>
  <c r="B1001" i="10"/>
  <c r="E1005" i="10"/>
  <c r="E1081" i="10"/>
  <c r="C1081" i="10"/>
  <c r="D1081" i="10" s="1"/>
  <c r="G1081" i="10" s="1"/>
  <c r="H1081" i="10" s="1"/>
  <c r="B1081" i="10"/>
  <c r="D1088" i="10"/>
  <c r="D1094" i="10"/>
  <c r="D1100" i="10"/>
  <c r="D898" i="10"/>
  <c r="F898" i="10" s="1"/>
  <c r="B898" i="10"/>
  <c r="D905" i="10"/>
  <c r="D930" i="10"/>
  <c r="G930" i="10" s="1"/>
  <c r="H930" i="10" s="1"/>
  <c r="B930" i="10"/>
  <c r="G940" i="10"/>
  <c r="H940" i="10" s="1"/>
  <c r="E949" i="10"/>
  <c r="G949" i="10" s="1"/>
  <c r="H949" i="10" s="1"/>
  <c r="B962" i="10"/>
  <c r="F962" i="10"/>
  <c r="G979" i="10"/>
  <c r="H979" i="10" s="1"/>
  <c r="D979" i="10"/>
  <c r="F979" i="10" s="1"/>
  <c r="B979" i="10"/>
  <c r="D1089" i="10"/>
  <c r="G1089" i="10" s="1"/>
  <c r="H1089" i="10" s="1"/>
  <c r="B941" i="10"/>
  <c r="B944" i="10"/>
  <c r="D1044" i="10"/>
  <c r="D1095" i="10"/>
  <c r="G1095" i="10" s="1"/>
  <c r="H1095" i="10" s="1"/>
  <c r="C941" i="10"/>
  <c r="C944" i="10"/>
  <c r="D944" i="10" s="1"/>
  <c r="B947" i="10"/>
  <c r="B983" i="10"/>
  <c r="B994" i="10"/>
  <c r="D1090" i="10"/>
  <c r="D891" i="10"/>
  <c r="B896" i="10"/>
  <c r="D903" i="10"/>
  <c r="G905" i="10"/>
  <c r="H905" i="10" s="1"/>
  <c r="B928" i="10"/>
  <c r="D935" i="10"/>
  <c r="D941" i="10"/>
  <c r="G941" i="10" s="1"/>
  <c r="H941" i="10" s="1"/>
  <c r="C947" i="10"/>
  <c r="D947" i="10" s="1"/>
  <c r="D959" i="10"/>
  <c r="G959" i="10" s="1"/>
  <c r="H959" i="10" s="1"/>
  <c r="B959" i="10"/>
  <c r="E962" i="10"/>
  <c r="G962" i="10" s="1"/>
  <c r="H962" i="10" s="1"/>
  <c r="B969" i="10"/>
  <c r="C983" i="10"/>
  <c r="D983" i="10" s="1"/>
  <c r="D987" i="10"/>
  <c r="G987" i="10" s="1"/>
  <c r="H987" i="10" s="1"/>
  <c r="C994" i="10"/>
  <c r="D994" i="10" s="1"/>
  <c r="D1084" i="10"/>
  <c r="D1096" i="10"/>
  <c r="E891" i="10"/>
  <c r="C896" i="10"/>
  <c r="D896" i="10" s="1"/>
  <c r="G896" i="10" s="1"/>
  <c r="H896" i="10" s="1"/>
  <c r="G898" i="10"/>
  <c r="H898" i="10" s="1"/>
  <c r="B901" i="10"/>
  <c r="E903" i="10"/>
  <c r="D906" i="10"/>
  <c r="B906" i="10"/>
  <c r="C928" i="10"/>
  <c r="D928" i="10" s="1"/>
  <c r="G928" i="10" s="1"/>
  <c r="H928" i="10" s="1"/>
  <c r="B933" i="10"/>
  <c r="E935" i="10"/>
  <c r="E941" i="10"/>
  <c r="E944" i="10"/>
  <c r="E947" i="10"/>
  <c r="G947" i="10" s="1"/>
  <c r="H947" i="10" s="1"/>
  <c r="B953" i="10"/>
  <c r="C959" i="10"/>
  <c r="C969" i="10"/>
  <c r="D969" i="10" s="1"/>
  <c r="E983" i="10"/>
  <c r="B987" i="10"/>
  <c r="E994" i="10"/>
  <c r="D1003" i="10"/>
  <c r="G1003" i="10" s="1"/>
  <c r="H1003" i="10" s="1"/>
  <c r="B1003" i="10"/>
  <c r="E1017" i="10"/>
  <c r="F1017" i="10" s="1"/>
  <c r="D1017" i="10"/>
  <c r="B1017" i="10"/>
  <c r="E1033" i="10"/>
  <c r="D1033" i="10"/>
  <c r="B1033" i="10"/>
  <c r="F1053" i="10"/>
  <c r="D1076" i="10"/>
  <c r="D963" i="10"/>
  <c r="F963" i="10" s="1"/>
  <c r="B963" i="10"/>
  <c r="E969" i="10"/>
  <c r="B973" i="10"/>
  <c r="D991" i="10"/>
  <c r="B991" i="10"/>
  <c r="D999" i="10"/>
  <c r="G999" i="10" s="1"/>
  <c r="H999" i="10" s="1"/>
  <c r="B999" i="10"/>
  <c r="D1012" i="10"/>
  <c r="D1060" i="10"/>
  <c r="D1091" i="10"/>
  <c r="C991" i="10"/>
  <c r="B995" i="10"/>
  <c r="C999" i="10"/>
  <c r="D1028" i="10"/>
  <c r="D1097" i="10"/>
  <c r="E901" i="10"/>
  <c r="D904" i="10"/>
  <c r="B904" i="10"/>
  <c r="C921" i="10"/>
  <c r="D921" i="10" s="1"/>
  <c r="E933" i="10"/>
  <c r="B939" i="10"/>
  <c r="B942" i="10"/>
  <c r="F942" i="10"/>
  <c r="D945" i="10"/>
  <c r="G945" i="10" s="1"/>
  <c r="H945" i="10" s="1"/>
  <c r="B945" i="10"/>
  <c r="E953" i="10"/>
  <c r="F953" i="10" s="1"/>
  <c r="E963" i="10"/>
  <c r="D973" i="10"/>
  <c r="E991" i="10"/>
  <c r="C995" i="10"/>
  <c r="D995" i="10" s="1"/>
  <c r="G995" i="10" s="1"/>
  <c r="H995" i="10" s="1"/>
  <c r="E999" i="10"/>
  <c r="D1086" i="10"/>
  <c r="D914" i="10"/>
  <c r="B914" i="10"/>
  <c r="C939" i="10"/>
  <c r="D939" i="10" s="1"/>
  <c r="G939" i="10" s="1"/>
  <c r="H939" i="10" s="1"/>
  <c r="G951" i="10"/>
  <c r="H951" i="10" s="1"/>
  <c r="B960" i="10"/>
  <c r="F960" i="10"/>
  <c r="D960" i="10"/>
  <c r="E973" i="10"/>
  <c r="D977" i="10"/>
  <c r="G977" i="10" s="1"/>
  <c r="H977" i="10" s="1"/>
  <c r="B977" i="10"/>
  <c r="F991" i="10"/>
  <c r="E995" i="10"/>
  <c r="G1013" i="10"/>
  <c r="H1013" i="10" s="1"/>
  <c r="G1035" i="10"/>
  <c r="H1035" i="10" s="1"/>
  <c r="F1035" i="10"/>
  <c r="D1035" i="10"/>
  <c r="B1035" i="10"/>
  <c r="E1047" i="10"/>
  <c r="D1047" i="10"/>
  <c r="G1047" i="10" s="1"/>
  <c r="H1047" i="10" s="1"/>
  <c r="C1047" i="10"/>
  <c r="B1047" i="10"/>
  <c r="D1078" i="10"/>
  <c r="D1098" i="10"/>
  <c r="D1037" i="10"/>
  <c r="F1037" i="10" s="1"/>
  <c r="B1051" i="10"/>
  <c r="D1053" i="10"/>
  <c r="B1067" i="10"/>
  <c r="B1083" i="10"/>
  <c r="D1010" i="10"/>
  <c r="F1010" i="10" s="1"/>
  <c r="D1042" i="10"/>
  <c r="F1042" i="10" s="1"/>
  <c r="D1051" i="10"/>
  <c r="F1051" i="10" s="1"/>
  <c r="D1058" i="10"/>
  <c r="F1058" i="10" s="1"/>
  <c r="D1067" i="10"/>
  <c r="F1067" i="10" s="1"/>
  <c r="D1074" i="10"/>
  <c r="D1083" i="10"/>
  <c r="F1083" i="10" s="1"/>
  <c r="D976" i="10"/>
  <c r="F976" i="10" s="1"/>
  <c r="D992" i="10"/>
  <c r="F992" i="10" s="1"/>
  <c r="D1008" i="10"/>
  <c r="F1008" i="10" s="1"/>
  <c r="D1024" i="10"/>
  <c r="F1024" i="10" s="1"/>
  <c r="D1040" i="10"/>
  <c r="F1040" i="10" s="1"/>
  <c r="D1056" i="10"/>
  <c r="B1063" i="10"/>
  <c r="D1072" i="10"/>
  <c r="F1074" i="10"/>
  <c r="B1079" i="10"/>
  <c r="C1063" i="10"/>
  <c r="D1063" i="10" s="1"/>
  <c r="C1079" i="10"/>
  <c r="D1079" i="10" s="1"/>
  <c r="F1079" i="10" s="1"/>
  <c r="D958" i="10"/>
  <c r="F958" i="10" s="1"/>
  <c r="D990" i="10"/>
  <c r="F990" i="10" s="1"/>
  <c r="D1006" i="10"/>
  <c r="F1006" i="10" s="1"/>
  <c r="B1013" i="10"/>
  <c r="D1022" i="10"/>
  <c r="F1022" i="10" s="1"/>
  <c r="B1029" i="10"/>
  <c r="D1038" i="10"/>
  <c r="B1045" i="10"/>
  <c r="F1056" i="10"/>
  <c r="B1061" i="10"/>
  <c r="D1070" i="10"/>
  <c r="F1070" i="10" s="1"/>
  <c r="F1072" i="10"/>
  <c r="B1077" i="10"/>
  <c r="C1013" i="10"/>
  <c r="C1029" i="10"/>
  <c r="C1045" i="10"/>
  <c r="D1045" i="10" s="1"/>
  <c r="C1061" i="10"/>
  <c r="D1061" i="10" s="1"/>
  <c r="E1063" i="10"/>
  <c r="C1077" i="10"/>
  <c r="D1077" i="10" s="1"/>
  <c r="E1079" i="10"/>
  <c r="G1079" i="10" s="1"/>
  <c r="H1079" i="10" s="1"/>
  <c r="G1091" i="10"/>
  <c r="H1091" i="10" s="1"/>
  <c r="D956" i="10"/>
  <c r="F956" i="10" s="1"/>
  <c r="D988" i="10"/>
  <c r="F988" i="10" s="1"/>
  <c r="D1004" i="10"/>
  <c r="F1004" i="10" s="1"/>
  <c r="B1011" i="10"/>
  <c r="D1013" i="10"/>
  <c r="F1013" i="10" s="1"/>
  <c r="D1020" i="10"/>
  <c r="F1020" i="10" s="1"/>
  <c r="B1027" i="10"/>
  <c r="D1029" i="10"/>
  <c r="G1029" i="10" s="1"/>
  <c r="H1029" i="10" s="1"/>
  <c r="D1036" i="10"/>
  <c r="F1038" i="10"/>
  <c r="B1043" i="10"/>
  <c r="D1052" i="10"/>
  <c r="F1052" i="10" s="1"/>
  <c r="B1059" i="10"/>
  <c r="D1068" i="10"/>
  <c r="F1068" i="10" s="1"/>
  <c r="B1075" i="10"/>
  <c r="E1077" i="10"/>
  <c r="D938" i="10"/>
  <c r="F938" i="10" s="1"/>
  <c r="D954" i="10"/>
  <c r="D970" i="10"/>
  <c r="F970" i="10" s="1"/>
  <c r="D986" i="10"/>
  <c r="F986" i="10" s="1"/>
  <c r="D1002" i="10"/>
  <c r="D1011" i="10"/>
  <c r="G1011" i="10" s="1"/>
  <c r="H1011" i="10" s="1"/>
  <c r="D1018" i="10"/>
  <c r="F1018" i="10" s="1"/>
  <c r="D1027" i="10"/>
  <c r="D1034" i="10"/>
  <c r="F1034" i="10" s="1"/>
  <c r="F1036" i="10"/>
  <c r="B1041" i="10"/>
  <c r="D1043" i="10"/>
  <c r="D1050" i="10"/>
  <c r="F1050" i="10" s="1"/>
  <c r="B1057" i="10"/>
  <c r="D1059" i="10"/>
  <c r="D1066" i="10"/>
  <c r="F1066" i="10" s="1"/>
  <c r="B1073" i="10"/>
  <c r="D1075" i="10"/>
  <c r="G1007" i="10"/>
  <c r="H1007" i="10" s="1"/>
  <c r="E1011" i="10"/>
  <c r="G1023" i="10"/>
  <c r="H1023" i="10" s="1"/>
  <c r="E1027" i="10"/>
  <c r="F1027" i="10" s="1"/>
  <c r="C1041" i="10"/>
  <c r="E1043" i="10"/>
  <c r="F1043" i="10" s="1"/>
  <c r="C1057" i="10"/>
  <c r="D1057" i="10" s="1"/>
  <c r="F1057" i="10" s="1"/>
  <c r="E1059" i="10"/>
  <c r="C1073" i="10"/>
  <c r="D1073" i="10" s="1"/>
  <c r="E1075" i="10"/>
  <c r="F1075" i="10" s="1"/>
  <c r="G1087" i="10"/>
  <c r="H1087" i="10" s="1"/>
  <c r="D936" i="10"/>
  <c r="D952" i="10"/>
  <c r="F952" i="10" s="1"/>
  <c r="D968" i="10"/>
  <c r="F968" i="10" s="1"/>
  <c r="D984" i="10"/>
  <c r="D1000" i="10"/>
  <c r="F1000" i="10" s="1"/>
  <c r="F1002" i="10"/>
  <c r="B1007" i="10"/>
  <c r="F1011" i="10"/>
  <c r="D1016" i="10"/>
  <c r="B1023" i="10"/>
  <c r="D1032" i="10"/>
  <c r="B1039" i="10"/>
  <c r="D1041" i="10"/>
  <c r="F1041" i="10" s="1"/>
  <c r="D1048" i="10"/>
  <c r="F1048" i="10" s="1"/>
  <c r="B1055" i="10"/>
  <c r="D1064" i="10"/>
  <c r="B1071" i="10"/>
  <c r="E1041" i="10"/>
  <c r="G1053" i="10"/>
  <c r="H1053" i="10" s="1"/>
  <c r="E1057" i="10"/>
  <c r="E1073" i="10"/>
  <c r="G1101" i="10"/>
  <c r="H1101" i="10" s="1"/>
  <c r="D1103" i="10"/>
  <c r="G1103" i="10" s="1"/>
  <c r="H1103" i="10" s="1"/>
  <c r="D950" i="10"/>
  <c r="D966" i="10"/>
  <c r="D982" i="10"/>
  <c r="D998" i="10"/>
  <c r="D1007" i="10"/>
  <c r="D1014" i="10"/>
  <c r="F1016" i="10"/>
  <c r="D1023" i="10"/>
  <c r="D1030" i="10"/>
  <c r="F1032" i="10"/>
  <c r="B1037" i="10"/>
  <c r="D1039" i="10"/>
  <c r="G1039" i="10" s="1"/>
  <c r="H1039" i="10" s="1"/>
  <c r="D1046" i="10"/>
  <c r="B1053" i="10"/>
  <c r="D1055" i="10"/>
  <c r="G1055" i="10" s="1"/>
  <c r="H1055" i="10" s="1"/>
  <c r="D1062" i="10"/>
  <c r="F1064" i="10"/>
  <c r="B1069" i="10"/>
  <c r="D1071" i="10"/>
  <c r="G1071" i="10" s="1"/>
  <c r="H1071" i="10" s="1"/>
  <c r="B1085" i="10"/>
  <c r="C1069" i="10"/>
  <c r="D1069" i="10" s="1"/>
  <c r="G1069" i="10" s="1"/>
  <c r="H1069" i="10" s="1"/>
  <c r="C1085" i="10"/>
  <c r="D1085" i="10" s="1"/>
  <c r="G1099" i="10"/>
  <c r="H1099" i="10" s="1"/>
  <c r="D1104" i="10"/>
  <c r="F917" i="10" l="1"/>
  <c r="G917" i="10"/>
  <c r="H917" i="10" s="1"/>
  <c r="U96" i="5"/>
  <c r="P96" i="5"/>
  <c r="X96" i="5"/>
  <c r="R96" i="5"/>
  <c r="Z96" i="5"/>
  <c r="S96" i="5"/>
  <c r="Q96" i="5"/>
  <c r="P84" i="5"/>
  <c r="Z84" i="5"/>
  <c r="U84" i="5"/>
  <c r="S84" i="5"/>
  <c r="R84" i="5"/>
  <c r="Q84" i="5"/>
  <c r="X84" i="5"/>
  <c r="F612" i="10"/>
  <c r="G612" i="10"/>
  <c r="H612" i="10" s="1"/>
  <c r="Z73" i="5"/>
  <c r="S73" i="5"/>
  <c r="U73" i="5"/>
  <c r="R73" i="5"/>
  <c r="Q73" i="5"/>
  <c r="X73" i="5"/>
  <c r="P73" i="5"/>
  <c r="F800" i="10"/>
  <c r="G800" i="10"/>
  <c r="H800" i="10" s="1"/>
  <c r="G459" i="10"/>
  <c r="H459" i="10" s="1"/>
  <c r="F459" i="10"/>
  <c r="U68" i="5"/>
  <c r="S68" i="5"/>
  <c r="P68" i="5"/>
  <c r="Z68" i="5"/>
  <c r="Q68" i="5"/>
  <c r="R68" i="5"/>
  <c r="X68" i="5"/>
  <c r="F650" i="10"/>
  <c r="G650" i="10"/>
  <c r="H650" i="10" s="1"/>
  <c r="Z35" i="5"/>
  <c r="P35" i="5"/>
  <c r="R35" i="5"/>
  <c r="U35" i="5"/>
  <c r="X35" i="5"/>
  <c r="Q35" i="5"/>
  <c r="S35" i="5"/>
  <c r="Q37" i="5"/>
  <c r="X37" i="5"/>
  <c r="U37" i="5"/>
  <c r="R37" i="5"/>
  <c r="S37" i="5"/>
  <c r="P37" i="5"/>
  <c r="Z37" i="5"/>
  <c r="G172" i="10"/>
  <c r="H172" i="10" s="1"/>
  <c r="G852" i="10"/>
  <c r="H852" i="10" s="1"/>
  <c r="F852" i="10"/>
  <c r="G925" i="10"/>
  <c r="H925" i="10" s="1"/>
  <c r="F925" i="10"/>
  <c r="G817" i="10"/>
  <c r="H817" i="10" s="1"/>
  <c r="F607" i="10"/>
  <c r="F79" i="10"/>
  <c r="G79" i="10"/>
  <c r="H79" i="10" s="1"/>
  <c r="F34" i="10"/>
  <c r="F687" i="10"/>
  <c r="G687" i="10"/>
  <c r="H687" i="10" s="1"/>
  <c r="G407" i="10"/>
  <c r="H407" i="10" s="1"/>
  <c r="F816" i="10"/>
  <c r="F468" i="10"/>
  <c r="G1057" i="10"/>
  <c r="H1057" i="10" s="1"/>
  <c r="G1017" i="10"/>
  <c r="H1017" i="10" s="1"/>
  <c r="G975" i="10"/>
  <c r="H975" i="10" s="1"/>
  <c r="G853" i="10"/>
  <c r="H853" i="10" s="1"/>
  <c r="G872" i="10"/>
  <c r="H872" i="10" s="1"/>
  <c r="F760" i="10"/>
  <c r="G664" i="10"/>
  <c r="H664" i="10" s="1"/>
  <c r="F821" i="10"/>
  <c r="G721" i="10"/>
  <c r="H721" i="10" s="1"/>
  <c r="G711" i="10"/>
  <c r="H711" i="10" s="1"/>
  <c r="G703" i="10"/>
  <c r="H703" i="10" s="1"/>
  <c r="G518" i="10"/>
  <c r="H518" i="10" s="1"/>
  <c r="F422" i="10"/>
  <c r="F559" i="10"/>
  <c r="F266" i="10"/>
  <c r="F15" i="10"/>
  <c r="G47" i="10"/>
  <c r="H47" i="10" s="1"/>
  <c r="Z19" i="5"/>
  <c r="R63" i="5"/>
  <c r="G515" i="10"/>
  <c r="H515" i="10" s="1"/>
  <c r="G313" i="10"/>
  <c r="H313" i="10" s="1"/>
  <c r="F46" i="10"/>
  <c r="G18" i="10"/>
  <c r="H18" i="10" s="1"/>
  <c r="U63" i="5"/>
  <c r="F1029" i="10"/>
  <c r="F947" i="10"/>
  <c r="F981" i="10"/>
  <c r="G893" i="10"/>
  <c r="H893" i="10" s="1"/>
  <c r="F826" i="10"/>
  <c r="F832" i="10"/>
  <c r="G967" i="10"/>
  <c r="H967" i="10" s="1"/>
  <c r="F696" i="10"/>
  <c r="F725" i="10"/>
  <c r="F869" i="10"/>
  <c r="F633" i="10"/>
  <c r="G605" i="10"/>
  <c r="H605" i="10" s="1"/>
  <c r="G509" i="10"/>
  <c r="H509" i="10" s="1"/>
  <c r="G510" i="10"/>
  <c r="H510" i="10" s="1"/>
  <c r="F398" i="10"/>
  <c r="G333" i="10"/>
  <c r="H333" i="10" s="1"/>
  <c r="G390" i="10"/>
  <c r="H390" i="10" s="1"/>
  <c r="F263" i="10"/>
  <c r="G334" i="10"/>
  <c r="H334" i="10" s="1"/>
  <c r="G274" i="10"/>
  <c r="H274" i="10" s="1"/>
  <c r="F313" i="10"/>
  <c r="G131" i="10"/>
  <c r="H131" i="10" s="1"/>
  <c r="O17" i="5"/>
  <c r="X63" i="5"/>
  <c r="R54" i="5"/>
  <c r="X54" i="5"/>
  <c r="S54" i="5"/>
  <c r="Q54" i="5"/>
  <c r="F885" i="10"/>
  <c r="F1047" i="10"/>
  <c r="U19" i="5"/>
  <c r="X19" i="5"/>
  <c r="F978" i="10"/>
  <c r="G822" i="10"/>
  <c r="H822" i="10" s="1"/>
  <c r="F761" i="10"/>
  <c r="G842" i="10"/>
  <c r="H842" i="10" s="1"/>
  <c r="G805" i="10"/>
  <c r="H805" i="10" s="1"/>
  <c r="G744" i="10"/>
  <c r="H744" i="10" s="1"/>
  <c r="F565" i="10"/>
  <c r="G624" i="10"/>
  <c r="H624" i="10" s="1"/>
  <c r="G683" i="10"/>
  <c r="H683" i="10" s="1"/>
  <c r="G529" i="10"/>
  <c r="H529" i="10" s="1"/>
  <c r="F388" i="10"/>
  <c r="G242" i="10"/>
  <c r="H242" i="10" s="1"/>
  <c r="F355" i="10"/>
  <c r="F11" i="10"/>
  <c r="F172" i="10"/>
  <c r="G45" i="10"/>
  <c r="H45" i="10" s="1"/>
  <c r="G74" i="10"/>
  <c r="H74" i="10" s="1"/>
  <c r="G83" i="10"/>
  <c r="H83" i="10" s="1"/>
  <c r="F248" i="10"/>
  <c r="G343" i="10"/>
  <c r="H343" i="10" s="1"/>
  <c r="R52" i="5"/>
  <c r="O32" i="5"/>
  <c r="G42" i="10"/>
  <c r="H42" i="10" s="1"/>
  <c r="G1067" i="10"/>
  <c r="H1067" i="10" s="1"/>
  <c r="G994" i="10"/>
  <c r="H994" i="10" s="1"/>
  <c r="F944" i="10"/>
  <c r="G933" i="10"/>
  <c r="H933" i="10" s="1"/>
  <c r="G883" i="10"/>
  <c r="H883" i="10" s="1"/>
  <c r="G867" i="10"/>
  <c r="H867" i="10" s="1"/>
  <c r="G890" i="10"/>
  <c r="H890" i="10" s="1"/>
  <c r="F805" i="10"/>
  <c r="G701" i="10"/>
  <c r="H701" i="10" s="1"/>
  <c r="F685" i="10"/>
  <c r="G737" i="10"/>
  <c r="H737" i="10" s="1"/>
  <c r="F813" i="10"/>
  <c r="F665" i="10"/>
  <c r="G648" i="10"/>
  <c r="H648" i="10" s="1"/>
  <c r="G668" i="10"/>
  <c r="H668" i="10" s="1"/>
  <c r="F543" i="10"/>
  <c r="G600" i="10"/>
  <c r="H600" i="10" s="1"/>
  <c r="G545" i="10"/>
  <c r="H545" i="10" s="1"/>
  <c r="G501" i="10"/>
  <c r="H501" i="10" s="1"/>
  <c r="G377" i="10"/>
  <c r="H377" i="10" s="1"/>
  <c r="G264" i="10"/>
  <c r="H264" i="10" s="1"/>
  <c r="G321" i="10"/>
  <c r="H321" i="10" s="1"/>
  <c r="F51" i="10"/>
  <c r="F40" i="10"/>
  <c r="F89" i="10"/>
  <c r="F521" i="10"/>
  <c r="F27" i="10"/>
  <c r="S52" i="5"/>
  <c r="R102" i="5"/>
  <c r="U102" i="5"/>
  <c r="S102" i="5"/>
  <c r="Z102" i="5"/>
  <c r="G878" i="10"/>
  <c r="H878" i="10" s="1"/>
  <c r="G784" i="10"/>
  <c r="H784" i="10" s="1"/>
  <c r="G654" i="10"/>
  <c r="H654" i="10" s="1"/>
  <c r="G802" i="10"/>
  <c r="H802" i="10" s="1"/>
  <c r="G659" i="10"/>
  <c r="H659" i="10" s="1"/>
  <c r="G702" i="10"/>
  <c r="H702" i="10" s="1"/>
  <c r="G618" i="10"/>
  <c r="H618" i="10" s="1"/>
  <c r="F549" i="10"/>
  <c r="F364" i="10"/>
  <c r="G175" i="10"/>
  <c r="H175" i="10" s="1"/>
  <c r="F188" i="10"/>
  <c r="G201" i="10"/>
  <c r="H201" i="10" s="1"/>
  <c r="G182" i="10"/>
  <c r="H182" i="10" s="1"/>
  <c r="F190" i="10"/>
  <c r="U52" i="5"/>
  <c r="F1063" i="10"/>
  <c r="G969" i="10"/>
  <c r="H969" i="10" s="1"/>
  <c r="F910" i="10"/>
  <c r="G864" i="10"/>
  <c r="H864" i="10" s="1"/>
  <c r="G859" i="10"/>
  <c r="H859" i="10" s="1"/>
  <c r="G789" i="10"/>
  <c r="H789" i="10" s="1"/>
  <c r="G676" i="10"/>
  <c r="H676" i="10" s="1"/>
  <c r="G746" i="10"/>
  <c r="H746" i="10" s="1"/>
  <c r="G614" i="10"/>
  <c r="H614" i="10" s="1"/>
  <c r="G808" i="10"/>
  <c r="H808" i="10" s="1"/>
  <c r="G542" i="10"/>
  <c r="H542" i="10" s="1"/>
  <c r="G508" i="10"/>
  <c r="H508" i="10" s="1"/>
  <c r="G511" i="10"/>
  <c r="H511" i="10" s="1"/>
  <c r="G401" i="10"/>
  <c r="H401" i="10" s="1"/>
  <c r="G228" i="10"/>
  <c r="H228" i="10" s="1"/>
  <c r="F216" i="10"/>
  <c r="F201" i="10"/>
  <c r="F211" i="10"/>
  <c r="F174" i="10"/>
  <c r="F258" i="10"/>
  <c r="G101" i="10"/>
  <c r="H101" i="10" s="1"/>
  <c r="F489" i="10"/>
  <c r="G595" i="10"/>
  <c r="H595" i="10" s="1"/>
  <c r="S19" i="5"/>
  <c r="Q19" i="5"/>
  <c r="X52" i="5"/>
  <c r="O80" i="5"/>
  <c r="G476" i="10"/>
  <c r="H476" i="10" s="1"/>
  <c r="F894" i="10"/>
  <c r="G913" i="10"/>
  <c r="H913" i="10" s="1"/>
  <c r="F817" i="10"/>
  <c r="F494" i="10"/>
  <c r="G485" i="10"/>
  <c r="H485" i="10" s="1"/>
  <c r="F265" i="10"/>
  <c r="F21" i="10"/>
  <c r="G95" i="10"/>
  <c r="H95" i="10" s="1"/>
  <c r="F123" i="10"/>
  <c r="O74" i="5"/>
  <c r="Z52" i="5"/>
  <c r="G631" i="10"/>
  <c r="H631" i="10" s="1"/>
  <c r="F353" i="10"/>
  <c r="F82" i="10"/>
  <c r="G32" i="10"/>
  <c r="H32" i="10" s="1"/>
  <c r="S24" i="5"/>
  <c r="F999" i="10"/>
  <c r="G1097" i="10"/>
  <c r="H1097" i="10" s="1"/>
  <c r="G957" i="10"/>
  <c r="H957" i="10" s="1"/>
  <c r="F1015" i="10"/>
  <c r="G876" i="10"/>
  <c r="H876" i="10" s="1"/>
  <c r="G715" i="10"/>
  <c r="H715" i="10" s="1"/>
  <c r="F781" i="10"/>
  <c r="F726" i="10"/>
  <c r="G681" i="10"/>
  <c r="H681" i="10" s="1"/>
  <c r="G798" i="10"/>
  <c r="H798" i="10" s="1"/>
  <c r="F621" i="10"/>
  <c r="G564" i="10"/>
  <c r="H564" i="10" s="1"/>
  <c r="F286" i="10"/>
  <c r="F382" i="10"/>
  <c r="G207" i="10"/>
  <c r="H207" i="10" s="1"/>
  <c r="F259" i="10"/>
  <c r="F191" i="10"/>
  <c r="P19" i="5"/>
  <c r="G409" i="10"/>
  <c r="H409" i="10" s="1"/>
  <c r="F260" i="10"/>
  <c r="G747" i="10"/>
  <c r="H747" i="10" s="1"/>
  <c r="F487" i="10"/>
  <c r="F231" i="10"/>
  <c r="G368" i="10"/>
  <c r="H368" i="10" s="1"/>
  <c r="F406" i="10"/>
  <c r="G129" i="10"/>
  <c r="H129" i="10" s="1"/>
  <c r="F66" i="10"/>
  <c r="G71" i="10"/>
  <c r="H71" i="10" s="1"/>
  <c r="O77" i="5"/>
  <c r="R42" i="5"/>
  <c r="Z42" i="5"/>
  <c r="G991" i="10"/>
  <c r="H991" i="10" s="1"/>
  <c r="F987" i="10"/>
  <c r="F1031" i="10"/>
  <c r="F927" i="10"/>
  <c r="F880" i="10"/>
  <c r="F731" i="10"/>
  <c r="G532" i="10"/>
  <c r="H532" i="10" s="1"/>
  <c r="F571" i="10"/>
  <c r="G469" i="10"/>
  <c r="H469" i="10" s="1"/>
  <c r="F475" i="10"/>
  <c r="G647" i="10"/>
  <c r="H647" i="10" s="1"/>
  <c r="F477" i="10"/>
  <c r="F276" i="10"/>
  <c r="G361" i="10"/>
  <c r="H361" i="10" s="1"/>
  <c r="G335" i="10"/>
  <c r="H335" i="10" s="1"/>
  <c r="G183" i="10"/>
  <c r="H183" i="10" s="1"/>
  <c r="F72" i="10"/>
  <c r="O43" i="5"/>
  <c r="P63" i="5"/>
  <c r="O56" i="5"/>
  <c r="F954" i="10"/>
  <c r="G1027" i="10"/>
  <c r="H1027" i="10" s="1"/>
  <c r="F717" i="10"/>
  <c r="F758" i="10"/>
  <c r="F722" i="10"/>
  <c r="G525" i="10"/>
  <c r="H525" i="10" s="1"/>
  <c r="G385" i="10"/>
  <c r="H385" i="10" s="1"/>
  <c r="G280" i="10"/>
  <c r="H280" i="10" s="1"/>
  <c r="F43" i="10"/>
  <c r="F16" i="10"/>
  <c r="F151" i="10"/>
  <c r="O66" i="5"/>
  <c r="Q86" i="5"/>
  <c r="Q63" i="5"/>
  <c r="G935" i="10"/>
  <c r="H935" i="10" s="1"/>
  <c r="F840" i="10"/>
  <c r="F977" i="10"/>
  <c r="G963" i="10"/>
  <c r="H963" i="10" s="1"/>
  <c r="G1033" i="10"/>
  <c r="H1033" i="10" s="1"/>
  <c r="F1049" i="10"/>
  <c r="F1019" i="10"/>
  <c r="F843" i="10"/>
  <c r="G923" i="10"/>
  <c r="H923" i="10" s="1"/>
  <c r="F854" i="10"/>
  <c r="F858" i="10"/>
  <c r="F825" i="10"/>
  <c r="G824" i="10"/>
  <c r="H824" i="10" s="1"/>
  <c r="G680" i="10"/>
  <c r="H680" i="10" s="1"/>
  <c r="G523" i="10"/>
  <c r="H523" i="10" s="1"/>
  <c r="F555" i="10"/>
  <c r="G465" i="10"/>
  <c r="H465" i="10" s="1"/>
  <c r="F643" i="10"/>
  <c r="F563" i="10"/>
  <c r="F460" i="10"/>
  <c r="G331" i="10"/>
  <c r="H331" i="10" s="1"/>
  <c r="F220" i="10"/>
  <c r="G338" i="10"/>
  <c r="H338" i="10" s="1"/>
  <c r="F281" i="10"/>
  <c r="G299" i="10"/>
  <c r="H299" i="10" s="1"/>
  <c r="G168" i="10"/>
  <c r="H168" i="10" s="1"/>
  <c r="S63" i="5"/>
  <c r="P93" i="5"/>
  <c r="O13" i="5"/>
  <c r="G1059" i="10"/>
  <c r="H1059" i="10" s="1"/>
  <c r="G1041" i="10"/>
  <c r="H1041" i="10" s="1"/>
  <c r="F973" i="10"/>
  <c r="G838" i="10"/>
  <c r="H838" i="10" s="1"/>
  <c r="F847" i="10"/>
  <c r="F849" i="10"/>
  <c r="F879" i="10"/>
  <c r="G709" i="10"/>
  <c r="H709" i="10" s="1"/>
  <c r="G666" i="10"/>
  <c r="H666" i="10" s="1"/>
  <c r="G678" i="10"/>
  <c r="H678" i="10" s="1"/>
  <c r="F608" i="10"/>
  <c r="G495" i="10"/>
  <c r="H495" i="10" s="1"/>
  <c r="F526" i="10"/>
  <c r="F375" i="10"/>
  <c r="F339" i="10"/>
  <c r="G325" i="10"/>
  <c r="H325" i="10" s="1"/>
  <c r="G87" i="10"/>
  <c r="H87" i="10" s="1"/>
  <c r="G107" i="10"/>
  <c r="H107" i="10" s="1"/>
  <c r="G170" i="10"/>
  <c r="H170" i="10" s="1"/>
  <c r="R70" i="5"/>
  <c r="Q70" i="5"/>
  <c r="P70" i="5"/>
  <c r="G922" i="10"/>
  <c r="H922" i="10" s="1"/>
  <c r="G639" i="10"/>
  <c r="H639" i="10" s="1"/>
  <c r="F566" i="10"/>
  <c r="F425" i="10"/>
  <c r="G425" i="10"/>
  <c r="H425" i="10" s="1"/>
  <c r="G579" i="10"/>
  <c r="H579" i="10" s="1"/>
  <c r="G181" i="10"/>
  <c r="H181" i="10" s="1"/>
  <c r="F181" i="10"/>
  <c r="G1073" i="10"/>
  <c r="H1073" i="10" s="1"/>
  <c r="F918" i="10"/>
  <c r="F937" i="10"/>
  <c r="F899" i="10"/>
  <c r="G601" i="10"/>
  <c r="H601" i="10" s="1"/>
  <c r="G507" i="10"/>
  <c r="H507" i="10" s="1"/>
  <c r="F908" i="10"/>
  <c r="G908" i="10"/>
  <c r="H908" i="10" s="1"/>
  <c r="F835" i="10"/>
  <c r="G835" i="10"/>
  <c r="H835" i="10" s="1"/>
  <c r="G884" i="10"/>
  <c r="H884" i="10" s="1"/>
  <c r="F648" i="10"/>
  <c r="G536" i="10"/>
  <c r="H536" i="10" s="1"/>
  <c r="F536" i="10"/>
  <c r="G483" i="10"/>
  <c r="H483" i="10" s="1"/>
  <c r="F483" i="10"/>
  <c r="F831" i="10"/>
  <c r="G831" i="10"/>
  <c r="H831" i="10" s="1"/>
  <c r="F1085" i="10"/>
  <c r="G1085" i="10"/>
  <c r="H1085" i="10" s="1"/>
  <c r="F907" i="10"/>
  <c r="G1009" i="10"/>
  <c r="H1009" i="10" s="1"/>
  <c r="G732" i="10"/>
  <c r="H732" i="10" s="1"/>
  <c r="F732" i="10"/>
  <c r="F575" i="10"/>
  <c r="G575" i="10"/>
  <c r="H575" i="10" s="1"/>
  <c r="F738" i="10"/>
  <c r="G738" i="10"/>
  <c r="H738" i="10" s="1"/>
  <c r="G871" i="10"/>
  <c r="H871" i="10" s="1"/>
  <c r="F871" i="10"/>
  <c r="F539" i="10"/>
  <c r="G539" i="10"/>
  <c r="H539" i="10" s="1"/>
  <c r="G792" i="10"/>
  <c r="H792" i="10" s="1"/>
  <c r="F792" i="10"/>
  <c r="F702" i="10"/>
  <c r="F627" i="10"/>
  <c r="G915" i="10"/>
  <c r="H915" i="10" s="1"/>
  <c r="F915" i="10"/>
  <c r="G1005" i="10"/>
  <c r="H1005" i="10" s="1"/>
  <c r="F1005" i="10"/>
  <c r="G955" i="10"/>
  <c r="H955" i="10" s="1"/>
  <c r="G526" i="10"/>
  <c r="H526" i="10" s="1"/>
  <c r="F461" i="10"/>
  <c r="G1025" i="10"/>
  <c r="H1025" i="10" s="1"/>
  <c r="F1025" i="10"/>
  <c r="F718" i="10"/>
  <c r="G718" i="10"/>
  <c r="H718" i="10" s="1"/>
  <c r="F349" i="10"/>
  <c r="G349" i="10"/>
  <c r="H349" i="10" s="1"/>
  <c r="F1077" i="10"/>
  <c r="G1077" i="10"/>
  <c r="H1077" i="10" s="1"/>
  <c r="G997" i="10"/>
  <c r="H997" i="10" s="1"/>
  <c r="F997" i="10"/>
  <c r="G965" i="10"/>
  <c r="H965" i="10" s="1"/>
  <c r="F965" i="10"/>
  <c r="G641" i="10"/>
  <c r="H641" i="10" s="1"/>
  <c r="G797" i="10"/>
  <c r="H797" i="10" s="1"/>
  <c r="F692" i="10"/>
  <c r="G692" i="10"/>
  <c r="H692" i="10" s="1"/>
  <c r="F983" i="10"/>
  <c r="G857" i="10"/>
  <c r="H857" i="10" s="1"/>
  <c r="G663" i="10"/>
  <c r="H663" i="10" s="1"/>
  <c r="F663" i="10"/>
  <c r="F606" i="10"/>
  <c r="G606" i="10"/>
  <c r="H606" i="10" s="1"/>
  <c r="F363" i="10"/>
  <c r="G363" i="10"/>
  <c r="H363" i="10" s="1"/>
  <c r="G1021" i="10"/>
  <c r="H1021" i="10" s="1"/>
  <c r="F1021" i="10"/>
  <c r="F1061" i="10"/>
  <c r="G1061" i="10"/>
  <c r="H1061" i="10" s="1"/>
  <c r="G742" i="10"/>
  <c r="H742" i="10" s="1"/>
  <c r="F691" i="10"/>
  <c r="G691" i="10"/>
  <c r="H691" i="10" s="1"/>
  <c r="F655" i="10"/>
  <c r="G655" i="10"/>
  <c r="H655" i="10" s="1"/>
  <c r="F553" i="10"/>
  <c r="F337" i="10"/>
  <c r="G337" i="10"/>
  <c r="H337" i="10" s="1"/>
  <c r="F479" i="10"/>
  <c r="G479" i="10"/>
  <c r="H479" i="10" s="1"/>
  <c r="F577" i="10"/>
  <c r="G577" i="10"/>
  <c r="H577" i="10" s="1"/>
  <c r="G499" i="10"/>
  <c r="H499" i="10" s="1"/>
  <c r="F499" i="10"/>
  <c r="G1045" i="10"/>
  <c r="H1045" i="10" s="1"/>
  <c r="F1045" i="10"/>
  <c r="F946" i="10"/>
  <c r="G946" i="10"/>
  <c r="H946" i="10" s="1"/>
  <c r="F995" i="10"/>
  <c r="G1065" i="10"/>
  <c r="H1065" i="10" s="1"/>
  <c r="F637" i="10"/>
  <c r="G694" i="10"/>
  <c r="H694" i="10" s="1"/>
  <c r="F694" i="10"/>
  <c r="F527" i="10"/>
  <c r="F943" i="10"/>
  <c r="G943" i="10"/>
  <c r="H943" i="10" s="1"/>
  <c r="F495" i="10"/>
  <c r="G478" i="10"/>
  <c r="H478" i="10" s="1"/>
  <c r="F478" i="10"/>
  <c r="F934" i="10"/>
  <c r="G934" i="10"/>
  <c r="H934" i="10" s="1"/>
  <c r="F900" i="10"/>
  <c r="G517" i="10"/>
  <c r="H517" i="10" s="1"/>
  <c r="F423" i="10"/>
  <c r="G367" i="10"/>
  <c r="H367" i="10" s="1"/>
  <c r="F367" i="10"/>
  <c r="G250" i="10"/>
  <c r="H250" i="10" s="1"/>
  <c r="F250" i="10"/>
  <c r="F1073" i="10"/>
  <c r="G1019" i="10"/>
  <c r="H1019" i="10" s="1"/>
  <c r="F993" i="10"/>
  <c r="F864" i="10"/>
  <c r="G799" i="10"/>
  <c r="H799" i="10" s="1"/>
  <c r="F799" i="10"/>
  <c r="G723" i="10"/>
  <c r="H723" i="10" s="1"/>
  <c r="F671" i="10"/>
  <c r="F888" i="10"/>
  <c r="F675" i="10"/>
  <c r="G813" i="10"/>
  <c r="H813" i="10" s="1"/>
  <c r="F711" i="10"/>
  <c r="F710" i="10"/>
  <c r="F610" i="10"/>
  <c r="G555" i="10"/>
  <c r="H555" i="10" s="1"/>
  <c r="F626" i="10"/>
  <c r="G546" i="10"/>
  <c r="H546" i="10" s="1"/>
  <c r="G423" i="10"/>
  <c r="H423" i="10" s="1"/>
  <c r="G305" i="10"/>
  <c r="H305" i="10" s="1"/>
  <c r="F305" i="10"/>
  <c r="G215" i="10"/>
  <c r="H215" i="10" s="1"/>
  <c r="F210" i="10"/>
  <c r="G210" i="10"/>
  <c r="H210" i="10" s="1"/>
  <c r="F168" i="10"/>
  <c r="F69" i="10"/>
  <c r="G69" i="10"/>
  <c r="H69" i="10" s="1"/>
  <c r="G307" i="10"/>
  <c r="H307" i="10" s="1"/>
  <c r="F307" i="10"/>
  <c r="F197" i="10"/>
  <c r="G1043" i="10"/>
  <c r="H1043" i="10" s="1"/>
  <c r="F1033" i="10"/>
  <c r="G973" i="10"/>
  <c r="H973" i="10" s="1"/>
  <c r="G953" i="10"/>
  <c r="H953" i="10" s="1"/>
  <c r="G839" i="10"/>
  <c r="H839" i="10" s="1"/>
  <c r="F763" i="10"/>
  <c r="F853" i="10"/>
  <c r="G794" i="10"/>
  <c r="H794" i="10" s="1"/>
  <c r="G856" i="10"/>
  <c r="H856" i="10" s="1"/>
  <c r="F856" i="10"/>
  <c r="F720" i="10"/>
  <c r="F802" i="10"/>
  <c r="G571" i="10"/>
  <c r="H571" i="10" s="1"/>
  <c r="G524" i="10"/>
  <c r="H524" i="10" s="1"/>
  <c r="G289" i="10"/>
  <c r="H289" i="10" s="1"/>
  <c r="G298" i="10"/>
  <c r="H298" i="10" s="1"/>
  <c r="F298" i="10"/>
  <c r="G231" i="10"/>
  <c r="H231" i="10" s="1"/>
  <c r="G187" i="10"/>
  <c r="H187" i="10" s="1"/>
  <c r="F187" i="10"/>
  <c r="G189" i="10"/>
  <c r="H189" i="10" s="1"/>
  <c r="G276" i="10"/>
  <c r="H276" i="10" s="1"/>
  <c r="G188" i="10"/>
  <c r="H188" i="10" s="1"/>
  <c r="G302" i="10"/>
  <c r="H302" i="10" s="1"/>
  <c r="G379" i="10"/>
  <c r="H379" i="10" s="1"/>
  <c r="F274" i="10"/>
  <c r="F13" i="10"/>
  <c r="G50" i="10"/>
  <c r="H50" i="10" s="1"/>
  <c r="F50" i="10"/>
  <c r="F39" i="10"/>
  <c r="F47" i="10"/>
  <c r="Z33" i="5"/>
  <c r="U33" i="5"/>
  <c r="S33" i="5"/>
  <c r="R33" i="5"/>
  <c r="Q33" i="5"/>
  <c r="P33" i="5"/>
  <c r="X33" i="5"/>
  <c r="F618" i="10"/>
  <c r="G891" i="10"/>
  <c r="H891" i="10" s="1"/>
  <c r="F891" i="10"/>
  <c r="F842" i="10"/>
  <c r="G642" i="10"/>
  <c r="H642" i="10" s="1"/>
  <c r="F653" i="10"/>
  <c r="G653" i="10"/>
  <c r="H653" i="10" s="1"/>
  <c r="G502" i="10"/>
  <c r="H502" i="10" s="1"/>
  <c r="G627" i="10"/>
  <c r="H627" i="10" s="1"/>
  <c r="G456" i="10"/>
  <c r="H456" i="10" s="1"/>
  <c r="F456" i="10"/>
  <c r="G643" i="10"/>
  <c r="H643" i="10" s="1"/>
  <c r="G467" i="10"/>
  <c r="H467" i="10" s="1"/>
  <c r="F391" i="10"/>
  <c r="G369" i="10"/>
  <c r="H369" i="10" s="1"/>
  <c r="G294" i="10"/>
  <c r="H294" i="10" s="1"/>
  <c r="F354" i="10"/>
  <c r="G354" i="10"/>
  <c r="H354" i="10" s="1"/>
  <c r="G251" i="10"/>
  <c r="H251" i="10" s="1"/>
  <c r="G96" i="10"/>
  <c r="H96" i="10" s="1"/>
  <c r="F96" i="10"/>
  <c r="Z17" i="5"/>
  <c r="P17" i="5"/>
  <c r="X17" i="5"/>
  <c r="Q17" i="5"/>
  <c r="U17" i="5"/>
  <c r="S17" i="5"/>
  <c r="R17" i="5"/>
  <c r="G239" i="10"/>
  <c r="H239" i="10" s="1"/>
  <c r="F239" i="10"/>
  <c r="F728" i="10"/>
  <c r="F1059" i="10"/>
  <c r="F994" i="10"/>
  <c r="F926" i="10"/>
  <c r="F795" i="10"/>
  <c r="F884" i="10"/>
  <c r="G707" i="10"/>
  <c r="H707" i="10" s="1"/>
  <c r="G772" i="10"/>
  <c r="H772" i="10" s="1"/>
  <c r="G670" i="10"/>
  <c r="H670" i="10" s="1"/>
  <c r="F670" i="10"/>
  <c r="F808" i="10"/>
  <c r="G754" i="10"/>
  <c r="H754" i="10" s="1"/>
  <c r="F642" i="10"/>
  <c r="G527" i="10"/>
  <c r="H527" i="10" s="1"/>
  <c r="F380" i="10"/>
  <c r="F515" i="10"/>
  <c r="F306" i="10"/>
  <c r="G282" i="10"/>
  <c r="H282" i="10" s="1"/>
  <c r="F282" i="10"/>
  <c r="G366" i="10"/>
  <c r="H366" i="10" s="1"/>
  <c r="F383" i="10"/>
  <c r="G383" i="10"/>
  <c r="H383" i="10" s="1"/>
  <c r="G403" i="10"/>
  <c r="H403" i="10" s="1"/>
  <c r="F226" i="10"/>
  <c r="G171" i="10"/>
  <c r="H171" i="10" s="1"/>
  <c r="F171" i="10"/>
  <c r="G400" i="10"/>
  <c r="H400" i="10" s="1"/>
  <c r="F400" i="10"/>
  <c r="G272" i="10"/>
  <c r="H272" i="10" s="1"/>
  <c r="G263" i="10"/>
  <c r="H263" i="10" s="1"/>
  <c r="F232" i="10"/>
  <c r="G652" i="10"/>
  <c r="H652" i="10" s="1"/>
  <c r="F652" i="10"/>
  <c r="F523" i="10"/>
  <c r="F300" i="10"/>
  <c r="G300" i="10"/>
  <c r="H300" i="10" s="1"/>
  <c r="F240" i="10"/>
  <c r="G240" i="10"/>
  <c r="H240" i="10" s="1"/>
  <c r="F55" i="10"/>
  <c r="G55" i="10"/>
  <c r="H55" i="10" s="1"/>
  <c r="G235" i="10"/>
  <c r="H235" i="10" s="1"/>
  <c r="F235" i="10"/>
  <c r="G68" i="10"/>
  <c r="H68" i="10" s="1"/>
  <c r="F68" i="10"/>
  <c r="F142" i="10"/>
  <c r="G142" i="10"/>
  <c r="H142" i="10" s="1"/>
  <c r="G20" i="10"/>
  <c r="H20" i="10" s="1"/>
  <c r="F20" i="10"/>
  <c r="G92" i="10"/>
  <c r="H92" i="10" s="1"/>
  <c r="F92" i="10"/>
  <c r="F106" i="10"/>
  <c r="G106" i="10"/>
  <c r="H106" i="10" s="1"/>
  <c r="F58" i="10"/>
  <c r="G58" i="10"/>
  <c r="H58" i="10" s="1"/>
  <c r="G360" i="10"/>
  <c r="H360" i="10" s="1"/>
  <c r="F360" i="10"/>
  <c r="G287" i="10"/>
  <c r="H287" i="10" s="1"/>
  <c r="F287" i="10"/>
  <c r="F410" i="10"/>
  <c r="G410" i="10"/>
  <c r="H410" i="10" s="1"/>
  <c r="F404" i="10"/>
  <c r="F347" i="10"/>
  <c r="G347" i="10"/>
  <c r="H347" i="10" s="1"/>
  <c r="F444" i="10"/>
  <c r="G457" i="10"/>
  <c r="H457" i="10" s="1"/>
  <c r="F457" i="10"/>
  <c r="G512" i="10"/>
  <c r="H512" i="10" s="1"/>
  <c r="F512" i="10"/>
  <c r="G490" i="10"/>
  <c r="H490" i="10" s="1"/>
  <c r="F504" i="10"/>
  <c r="G504" i="10"/>
  <c r="H504" i="10" s="1"/>
  <c r="F530" i="10"/>
  <c r="G530" i="10"/>
  <c r="H530" i="10" s="1"/>
  <c r="F617" i="10"/>
  <c r="G617" i="10"/>
  <c r="H617" i="10" s="1"/>
  <c r="G598" i="10"/>
  <c r="H598" i="10" s="1"/>
  <c r="F598" i="10"/>
  <c r="F580" i="10"/>
  <c r="G580" i="10"/>
  <c r="H580" i="10" s="1"/>
  <c r="G628" i="10"/>
  <c r="H628" i="10" s="1"/>
  <c r="F771" i="10"/>
  <c r="F661" i="10"/>
  <c r="G749" i="10"/>
  <c r="H749" i="10" s="1"/>
  <c r="F749" i="10"/>
  <c r="F812" i="10"/>
  <c r="G812" i="10"/>
  <c r="H812" i="10" s="1"/>
  <c r="G861" i="10"/>
  <c r="H861" i="10" s="1"/>
  <c r="G801" i="10"/>
  <c r="H801" i="10" s="1"/>
  <c r="F801" i="10"/>
  <c r="F919" i="10"/>
  <c r="G919" i="10"/>
  <c r="H919" i="10" s="1"/>
  <c r="F964" i="10"/>
  <c r="G964" i="10"/>
  <c r="H964" i="10" s="1"/>
  <c r="F1023" i="10"/>
  <c r="G1022" i="10"/>
  <c r="H1022" i="10" s="1"/>
  <c r="G1018" i="10"/>
  <c r="H1018" i="10" s="1"/>
  <c r="F1071" i="10"/>
  <c r="G895" i="10"/>
  <c r="H895" i="10" s="1"/>
  <c r="F895" i="10"/>
  <c r="F1069" i="10"/>
  <c r="G944" i="10"/>
  <c r="H944" i="10" s="1"/>
  <c r="F1065" i="10"/>
  <c r="F955" i="10"/>
  <c r="F867" i="10"/>
  <c r="G820" i="10"/>
  <c r="H820" i="10" s="1"/>
  <c r="F820" i="10"/>
  <c r="F838" i="10"/>
  <c r="G719" i="10"/>
  <c r="H719" i="10" s="1"/>
  <c r="F719" i="10"/>
  <c r="G699" i="10"/>
  <c r="H699" i="10" s="1"/>
  <c r="F789" i="10"/>
  <c r="F620" i="10"/>
  <c r="G620" i="10"/>
  <c r="H620" i="10" s="1"/>
  <c r="F641" i="10"/>
  <c r="F631" i="10"/>
  <c r="G887" i="10"/>
  <c r="H887" i="10" s="1"/>
  <c r="F678" i="10"/>
  <c r="G633" i="10"/>
  <c r="H633" i="10" s="1"/>
  <c r="F797" i="10"/>
  <c r="F640" i="10"/>
  <c r="G475" i="10"/>
  <c r="H475" i="10" s="1"/>
  <c r="F517" i="10"/>
  <c r="G493" i="10"/>
  <c r="H493" i="10" s="1"/>
  <c r="G344" i="10"/>
  <c r="H344" i="10" s="1"/>
  <c r="F344" i="10"/>
  <c r="F301" i="10"/>
  <c r="F177" i="10"/>
  <c r="G177" i="10"/>
  <c r="H177" i="10" s="1"/>
  <c r="G169" i="10"/>
  <c r="H169" i="10" s="1"/>
  <c r="F169" i="10"/>
  <c r="F158" i="10"/>
  <c r="F709" i="10"/>
  <c r="F961" i="10"/>
  <c r="G845" i="10"/>
  <c r="H845" i="10" s="1"/>
  <c r="G863" i="10"/>
  <c r="H863" i="10" s="1"/>
  <c r="F863" i="10"/>
  <c r="G780" i="10"/>
  <c r="H780" i="10" s="1"/>
  <c r="F780" i="10"/>
  <c r="F819" i="10"/>
  <c r="F822" i="10"/>
  <c r="G760" i="10"/>
  <c r="H760" i="10" s="1"/>
  <c r="F701" i="10"/>
  <c r="G776" i="10"/>
  <c r="H776" i="10" s="1"/>
  <c r="F862" i="10"/>
  <c r="F625" i="10"/>
  <c r="G516" i="10"/>
  <c r="H516" i="10" s="1"/>
  <c r="F568" i="10"/>
  <c r="F609" i="10"/>
  <c r="F529" i="10"/>
  <c r="G399" i="10"/>
  <c r="H399" i="10" s="1"/>
  <c r="F399" i="10"/>
  <c r="G359" i="10"/>
  <c r="H359" i="10" s="1"/>
  <c r="F341" i="10"/>
  <c r="F385" i="10"/>
  <c r="F361" i="10"/>
  <c r="F206" i="10"/>
  <c r="G206" i="10"/>
  <c r="H206" i="10" s="1"/>
  <c r="F173" i="10"/>
  <c r="G173" i="10"/>
  <c r="H173" i="10" s="1"/>
  <c r="F10" i="10"/>
  <c r="G10" i="10"/>
  <c r="H10" i="10" s="1"/>
  <c r="F901" i="10"/>
  <c r="G901" i="10"/>
  <c r="H901" i="10" s="1"/>
  <c r="F985" i="10"/>
  <c r="G829" i="10"/>
  <c r="H829" i="10" s="1"/>
  <c r="F809" i="10"/>
  <c r="G785" i="10"/>
  <c r="H785" i="10" s="1"/>
  <c r="G811" i="10"/>
  <c r="H811" i="10" s="1"/>
  <c r="F744" i="10"/>
  <c r="G531" i="10"/>
  <c r="H531" i="10" s="1"/>
  <c r="G345" i="10"/>
  <c r="H345" i="10" s="1"/>
  <c r="F345" i="10"/>
  <c r="G492" i="10"/>
  <c r="H492" i="10" s="1"/>
  <c r="G406" i="10"/>
  <c r="H406" i="10" s="1"/>
  <c r="F189" i="10"/>
  <c r="G205" i="10"/>
  <c r="H205" i="10" s="1"/>
  <c r="F205" i="10"/>
  <c r="G538" i="10"/>
  <c r="H538" i="10" s="1"/>
  <c r="F538" i="10"/>
  <c r="G393" i="10"/>
  <c r="H393" i="10" s="1"/>
  <c r="G217" i="10"/>
  <c r="H217" i="10" s="1"/>
  <c r="F217" i="10"/>
  <c r="F241" i="10"/>
  <c r="G241" i="10"/>
  <c r="H241" i="10" s="1"/>
  <c r="F252" i="10"/>
  <c r="G252" i="10"/>
  <c r="H252" i="10" s="1"/>
  <c r="F312" i="10"/>
  <c r="G312" i="10"/>
  <c r="H312" i="10" s="1"/>
  <c r="G109" i="10"/>
  <c r="H109" i="10" s="1"/>
  <c r="F109" i="10"/>
  <c r="G346" i="10"/>
  <c r="H346" i="10" s="1"/>
  <c r="F346" i="10"/>
  <c r="G105" i="10"/>
  <c r="H105" i="10" s="1"/>
  <c r="F105" i="10"/>
  <c r="F124" i="10"/>
  <c r="G124" i="10"/>
  <c r="H124" i="10" s="1"/>
  <c r="G60" i="10"/>
  <c r="H60" i="10" s="1"/>
  <c r="F60" i="10"/>
  <c r="F138" i="10"/>
  <c r="G138" i="10"/>
  <c r="H138" i="10" s="1"/>
  <c r="F319" i="10"/>
  <c r="G395" i="10"/>
  <c r="H395" i="10" s="1"/>
  <c r="G278" i="10"/>
  <c r="H278" i="10" s="1"/>
  <c r="F278" i="10"/>
  <c r="G141" i="10"/>
  <c r="H141" i="10" s="1"/>
  <c r="F141" i="10"/>
  <c r="G230" i="10"/>
  <c r="H230" i="10" s="1"/>
  <c r="F230" i="10"/>
  <c r="F417" i="10"/>
  <c r="G572" i="10"/>
  <c r="H572" i="10" s="1"/>
  <c r="G365" i="10"/>
  <c r="H365" i="10" s="1"/>
  <c r="F365" i="10"/>
  <c r="F356" i="10"/>
  <c r="G554" i="10"/>
  <c r="H554" i="10" s="1"/>
  <c r="G506" i="10"/>
  <c r="H506" i="10" s="1"/>
  <c r="F431" i="10"/>
  <c r="G431" i="10"/>
  <c r="H431" i="10" s="1"/>
  <c r="G547" i="10"/>
  <c r="H547" i="10" s="1"/>
  <c r="G498" i="10"/>
  <c r="H498" i="10" s="1"/>
  <c r="F498" i="10"/>
  <c r="F586" i="10"/>
  <c r="G586" i="10"/>
  <c r="H586" i="10" s="1"/>
  <c r="F582" i="10"/>
  <c r="G582" i="10"/>
  <c r="H582" i="10" s="1"/>
  <c r="G837" i="10"/>
  <c r="H837" i="10" s="1"/>
  <c r="G773" i="10"/>
  <c r="H773" i="10" s="1"/>
  <c r="F773" i="10"/>
  <c r="F762" i="10"/>
  <c r="G736" i="10"/>
  <c r="H736" i="10" s="1"/>
  <c r="G855" i="10"/>
  <c r="H855" i="10" s="1"/>
  <c r="F828" i="10"/>
  <c r="G902" i="10"/>
  <c r="H902" i="10" s="1"/>
  <c r="F37" i="10"/>
  <c r="G37" i="10"/>
  <c r="H37" i="10" s="1"/>
  <c r="G796" i="10"/>
  <c r="H796" i="10" s="1"/>
  <c r="G1083" i="10"/>
  <c r="H1083" i="10" s="1"/>
  <c r="G1063" i="10"/>
  <c r="H1063" i="10" s="1"/>
  <c r="G983" i="10"/>
  <c r="H983" i="10" s="1"/>
  <c r="F935" i="10"/>
  <c r="F949" i="10"/>
  <c r="G927" i="10"/>
  <c r="H927" i="10" s="1"/>
  <c r="F876" i="10"/>
  <c r="F839" i="10"/>
  <c r="F890" i="10"/>
  <c r="G900" i="10"/>
  <c r="H900" i="10" s="1"/>
  <c r="G899" i="10"/>
  <c r="H899" i="10" s="1"/>
  <c r="F742" i="10"/>
  <c r="F796" i="10"/>
  <c r="G885" i="10"/>
  <c r="H885" i="10" s="1"/>
  <c r="F659" i="10"/>
  <c r="F683" i="10"/>
  <c r="F509" i="10"/>
  <c r="F560" i="10"/>
  <c r="F531" i="10"/>
  <c r="F467" i="10"/>
  <c r="F284" i="10"/>
  <c r="F359" i="10"/>
  <c r="F328" i="10"/>
  <c r="G266" i="10"/>
  <c r="H266" i="10" s="1"/>
  <c r="G257" i="10"/>
  <c r="H257" i="10" s="1"/>
  <c r="F257" i="10"/>
  <c r="G260" i="10"/>
  <c r="H260" i="10" s="1"/>
  <c r="F242" i="10"/>
  <c r="G283" i="10"/>
  <c r="H283" i="10" s="1"/>
  <c r="F283" i="10"/>
  <c r="F249" i="10"/>
  <c r="F157" i="10"/>
  <c r="G157" i="10"/>
  <c r="H157" i="10" s="1"/>
  <c r="F88" i="10"/>
  <c r="G88" i="10"/>
  <c r="H88" i="10" s="1"/>
  <c r="G180" i="10"/>
  <c r="H180" i="10" s="1"/>
  <c r="F180" i="10"/>
  <c r="F897" i="10"/>
  <c r="G696" i="10"/>
  <c r="H696" i="10" s="1"/>
  <c r="F636" i="10"/>
  <c r="G636" i="10"/>
  <c r="H636" i="10" s="1"/>
  <c r="G781" i="10"/>
  <c r="H781" i="10" s="1"/>
  <c r="F673" i="10"/>
  <c r="F558" i="10"/>
  <c r="G553" i="10"/>
  <c r="H553" i="10" s="1"/>
  <c r="F469" i="10"/>
  <c r="G573" i="10"/>
  <c r="H573" i="10" s="1"/>
  <c r="F491" i="10"/>
  <c r="F463" i="10"/>
  <c r="F335" i="10"/>
  <c r="G225" i="10"/>
  <c r="H225" i="10" s="1"/>
  <c r="F225" i="10"/>
  <c r="F161" i="10"/>
  <c r="G161" i="10"/>
  <c r="H161" i="10" s="1"/>
  <c r="F182" i="10"/>
  <c r="G199" i="10"/>
  <c r="H199" i="10" s="1"/>
  <c r="F199" i="10"/>
  <c r="P20" i="5"/>
  <c r="Z20" i="5"/>
  <c r="X20" i="5"/>
  <c r="U20" i="5"/>
  <c r="R20" i="5"/>
  <c r="S20" i="5"/>
  <c r="Q20" i="5"/>
  <c r="X12" i="5"/>
  <c r="U12" i="5"/>
  <c r="R12" i="5"/>
  <c r="S12" i="5"/>
  <c r="Q12" i="5"/>
  <c r="P12" i="5"/>
  <c r="Z12" i="5"/>
  <c r="S74" i="5"/>
  <c r="R74" i="5"/>
  <c r="P74" i="5"/>
  <c r="Z74" i="5"/>
  <c r="X74" i="5"/>
  <c r="U74" i="5"/>
  <c r="Q74" i="5"/>
  <c r="F941" i="10"/>
  <c r="G1075" i="10"/>
  <c r="H1075" i="10" s="1"/>
  <c r="F945" i="10"/>
  <c r="F1003" i="10"/>
  <c r="F969" i="10"/>
  <c r="G907" i="10"/>
  <c r="H907" i="10" s="1"/>
  <c r="G858" i="10"/>
  <c r="H858" i="10" s="1"/>
  <c r="F967" i="10"/>
  <c r="F824" i="10"/>
  <c r="G669" i="10"/>
  <c r="H669" i="10" s="1"/>
  <c r="G735" i="10"/>
  <c r="H735" i="10" s="1"/>
  <c r="F735" i="10"/>
  <c r="G791" i="10"/>
  <c r="H791" i="10" s="1"/>
  <c r="F791" i="10"/>
  <c r="G731" i="10"/>
  <c r="H731" i="10" s="1"/>
  <c r="G665" i="10"/>
  <c r="H665" i="10" s="1"/>
  <c r="G611" i="10"/>
  <c r="H611" i="10" s="1"/>
  <c r="F611" i="10"/>
  <c r="F751" i="10"/>
  <c r="G570" i="10"/>
  <c r="H570" i="10" s="1"/>
  <c r="G551" i="10"/>
  <c r="H551" i="10" s="1"/>
  <c r="G557" i="10"/>
  <c r="H557" i="10" s="1"/>
  <c r="F507" i="10"/>
  <c r="G438" i="10"/>
  <c r="H438" i="10" s="1"/>
  <c r="F430" i="10"/>
  <c r="G491" i="10"/>
  <c r="H491" i="10" s="1"/>
  <c r="G330" i="10"/>
  <c r="H330" i="10" s="1"/>
  <c r="F330" i="10"/>
  <c r="F308" i="10"/>
  <c r="F208" i="10"/>
  <c r="G208" i="10"/>
  <c r="H208" i="10" s="1"/>
  <c r="F350" i="10"/>
  <c r="F407" i="10"/>
  <c r="F214" i="10"/>
  <c r="G185" i="10"/>
  <c r="H185" i="10" s="1"/>
  <c r="F185" i="10"/>
  <c r="U105" i="5"/>
  <c r="R105" i="5"/>
  <c r="Q105" i="5"/>
  <c r="Z105" i="5"/>
  <c r="X105" i="5"/>
  <c r="S105" i="5"/>
  <c r="P105" i="5"/>
  <c r="F1081" i="10"/>
  <c r="G803" i="10"/>
  <c r="H803" i="10" s="1"/>
  <c r="F803" i="10"/>
  <c r="G1037" i="10"/>
  <c r="H1037" i="10" s="1"/>
  <c r="F922" i="10"/>
  <c r="G910" i="10"/>
  <c r="H910" i="10" s="1"/>
  <c r="F1009" i="10"/>
  <c r="G879" i="10"/>
  <c r="H879" i="10" s="1"/>
  <c r="G604" i="10"/>
  <c r="H604" i="10" s="1"/>
  <c r="F604" i="10"/>
  <c r="G739" i="10"/>
  <c r="H739" i="10" s="1"/>
  <c r="F729" i="10"/>
  <c r="G484" i="10"/>
  <c r="H484" i="10" s="1"/>
  <c r="G563" i="10"/>
  <c r="H563" i="10" s="1"/>
  <c r="G391" i="10"/>
  <c r="H391" i="10" s="1"/>
  <c r="G427" i="10"/>
  <c r="H427" i="10" s="1"/>
  <c r="F323" i="10"/>
  <c r="F327" i="10"/>
  <c r="G211" i="10"/>
  <c r="H211" i="10" s="1"/>
  <c r="F77" i="10"/>
  <c r="F136" i="10"/>
  <c r="G136" i="10"/>
  <c r="H136" i="10" s="1"/>
  <c r="G787" i="10"/>
  <c r="H787" i="10" s="1"/>
  <c r="F811" i="10"/>
  <c r="G656" i="10"/>
  <c r="H656" i="10" s="1"/>
  <c r="F656" i="10"/>
  <c r="F599" i="10"/>
  <c r="G599" i="10"/>
  <c r="H599" i="10" s="1"/>
  <c r="F419" i="10"/>
  <c r="G311" i="10"/>
  <c r="H311" i="10" s="1"/>
  <c r="F311" i="10"/>
  <c r="F83" i="10"/>
  <c r="G156" i="10"/>
  <c r="H156" i="10" s="1"/>
  <c r="F198" i="10"/>
  <c r="G198" i="10"/>
  <c r="H198" i="10" s="1"/>
  <c r="G86" i="10"/>
  <c r="H86" i="10" s="1"/>
  <c r="F86" i="10"/>
  <c r="P36" i="5"/>
  <c r="Z36" i="5"/>
  <c r="Q36" i="5"/>
  <c r="R36" i="5"/>
  <c r="X36" i="5"/>
  <c r="S36" i="5"/>
  <c r="U36" i="5"/>
  <c r="S71" i="5"/>
  <c r="P71" i="5"/>
  <c r="Z71" i="5"/>
  <c r="X71" i="5"/>
  <c r="U71" i="5"/>
  <c r="R71" i="5"/>
  <c r="Q71" i="5"/>
  <c r="G903" i="10"/>
  <c r="H903" i="10" s="1"/>
  <c r="F903" i="10"/>
  <c r="G926" i="10"/>
  <c r="H926" i="10" s="1"/>
  <c r="G916" i="10"/>
  <c r="H916" i="10" s="1"/>
  <c r="F745" i="10"/>
  <c r="F912" i="10"/>
  <c r="G815" i="10"/>
  <c r="H815" i="10" s="1"/>
  <c r="F868" i="10"/>
  <c r="F767" i="10"/>
  <c r="G684" i="10"/>
  <c r="H684" i="10" s="1"/>
  <c r="F684" i="10"/>
  <c r="F806" i="10"/>
  <c r="G806" i="10"/>
  <c r="H806" i="10" s="1"/>
  <c r="F681" i="10"/>
  <c r="G686" i="10"/>
  <c r="H686" i="10" s="1"/>
  <c r="G717" i="10"/>
  <c r="H717" i="10" s="1"/>
  <c r="G549" i="10"/>
  <c r="H549" i="10" s="1"/>
  <c r="F542" i="10"/>
  <c r="F508" i="10"/>
  <c r="F476" i="10"/>
  <c r="G387" i="10"/>
  <c r="H387" i="10" s="1"/>
  <c r="G424" i="10"/>
  <c r="H424" i="10" s="1"/>
  <c r="F414" i="10"/>
  <c r="F374" i="10"/>
  <c r="F202" i="10"/>
  <c r="G202" i="10"/>
  <c r="H202" i="10" s="1"/>
  <c r="G209" i="10"/>
  <c r="H209" i="10" s="1"/>
  <c r="F45" i="10"/>
  <c r="F54" i="10"/>
  <c r="G54" i="10"/>
  <c r="H54" i="10" s="1"/>
  <c r="F23" i="10"/>
  <c r="X34" i="5"/>
  <c r="U34" i="5"/>
  <c r="Z34" i="5"/>
  <c r="S34" i="5"/>
  <c r="Q34" i="5"/>
  <c r="R34" i="5"/>
  <c r="P34" i="5"/>
  <c r="Q43" i="5"/>
  <c r="Z43" i="5"/>
  <c r="X43" i="5"/>
  <c r="U43" i="5"/>
  <c r="S43" i="5"/>
  <c r="R43" i="5"/>
  <c r="P43" i="5"/>
  <c r="G72" i="10"/>
  <c r="H72" i="10" s="1"/>
  <c r="G227" i="10"/>
  <c r="H227" i="10" s="1"/>
  <c r="F98" i="10"/>
  <c r="G98" i="10"/>
  <c r="H98" i="10" s="1"/>
  <c r="G43" i="10"/>
  <c r="H43" i="10" s="1"/>
  <c r="F154" i="10"/>
  <c r="G154" i="10"/>
  <c r="H154" i="10" s="1"/>
  <c r="G292" i="10"/>
  <c r="H292" i="10" s="1"/>
  <c r="F292" i="10"/>
  <c r="F325" i="10"/>
  <c r="F392" i="10"/>
  <c r="G392" i="10"/>
  <c r="H392" i="10" s="1"/>
  <c r="G269" i="10"/>
  <c r="H269" i="10" s="1"/>
  <c r="F269" i="10"/>
  <c r="F473" i="10"/>
  <c r="G449" i="10"/>
  <c r="H449" i="10" s="1"/>
  <c r="F449" i="10"/>
  <c r="F465" i="10"/>
  <c r="F497" i="10"/>
  <c r="G591" i="10"/>
  <c r="H591" i="10" s="1"/>
  <c r="G562" i="10"/>
  <c r="H562" i="10" s="1"/>
  <c r="F562" i="10"/>
  <c r="F594" i="10"/>
  <c r="G594" i="10"/>
  <c r="H594" i="10" s="1"/>
  <c r="G635" i="10"/>
  <c r="H635" i="10" s="1"/>
  <c r="F635" i="10"/>
  <c r="G850" i="10"/>
  <c r="H850" i="10" s="1"/>
  <c r="F850" i="10"/>
  <c r="G777" i="10"/>
  <c r="H777" i="10" s="1"/>
  <c r="F777" i="10"/>
  <c r="G978" i="10"/>
  <c r="H978" i="10" s="1"/>
  <c r="G988" i="10"/>
  <c r="H988" i="10" s="1"/>
  <c r="G954" i="10"/>
  <c r="H954" i="10" s="1"/>
  <c r="G984" i="10"/>
  <c r="H984" i="10" s="1"/>
  <c r="F1097" i="10"/>
  <c r="G1002" i="10"/>
  <c r="H1002" i="10" s="1"/>
  <c r="F1062" i="10"/>
  <c r="G1062" i="10"/>
  <c r="H1062" i="10" s="1"/>
  <c r="F112" i="10"/>
  <c r="G112" i="10"/>
  <c r="H112" i="10" s="1"/>
  <c r="G9" i="6"/>
  <c r="F9" i="6"/>
  <c r="H9" i="6" s="1"/>
  <c r="S106" i="5"/>
  <c r="R106" i="5"/>
  <c r="P106" i="5"/>
  <c r="U106" i="5"/>
  <c r="Q106" i="5"/>
  <c r="Z106" i="5"/>
  <c r="X106" i="5"/>
  <c r="S103" i="5"/>
  <c r="P103" i="5"/>
  <c r="Z103" i="5"/>
  <c r="U103" i="5"/>
  <c r="R103" i="5"/>
  <c r="Q103" i="5"/>
  <c r="X103" i="5"/>
  <c r="O81" i="5"/>
  <c r="U89" i="5"/>
  <c r="R89" i="5"/>
  <c r="Q89" i="5"/>
  <c r="Z89" i="5"/>
  <c r="X89" i="5"/>
  <c r="S89" i="5"/>
  <c r="P89" i="5"/>
  <c r="S39" i="5"/>
  <c r="P39" i="5"/>
  <c r="Z39" i="5"/>
  <c r="X39" i="5"/>
  <c r="U39" i="5"/>
  <c r="R39" i="5"/>
  <c r="Q39" i="5"/>
  <c r="G49" i="10"/>
  <c r="H49" i="10" s="1"/>
  <c r="G94" i="10"/>
  <c r="H94" i="10" s="1"/>
  <c r="F166" i="10"/>
  <c r="G85" i="10"/>
  <c r="H85" i="10" s="1"/>
  <c r="G52" i="10"/>
  <c r="H52" i="10" s="1"/>
  <c r="F52" i="10"/>
  <c r="F100" i="10"/>
  <c r="G100" i="10"/>
  <c r="H100" i="10" s="1"/>
  <c r="F114" i="10"/>
  <c r="G114" i="10"/>
  <c r="H114" i="10" s="1"/>
  <c r="G75" i="10"/>
  <c r="H75" i="10" s="1"/>
  <c r="G320" i="10"/>
  <c r="H320" i="10" s="1"/>
  <c r="F320" i="10"/>
  <c r="G297" i="10"/>
  <c r="H297" i="10" s="1"/>
  <c r="F297" i="10"/>
  <c r="F413" i="10"/>
  <c r="G413" i="10"/>
  <c r="H413" i="10" s="1"/>
  <c r="G411" i="10"/>
  <c r="H411" i="10" s="1"/>
  <c r="G443" i="10"/>
  <c r="H443" i="10" s="1"/>
  <c r="F443" i="10"/>
  <c r="F466" i="10"/>
  <c r="G466" i="10"/>
  <c r="H466" i="10" s="1"/>
  <c r="G464" i="10"/>
  <c r="H464" i="10" s="1"/>
  <c r="F464" i="10"/>
  <c r="G593" i="10"/>
  <c r="H593" i="10" s="1"/>
  <c r="F513" i="10"/>
  <c r="F649" i="10"/>
  <c r="G649" i="10"/>
  <c r="H649" i="10" s="1"/>
  <c r="G630" i="10"/>
  <c r="H630" i="10" s="1"/>
  <c r="F630" i="10"/>
  <c r="F695" i="10"/>
  <c r="F698" i="10"/>
  <c r="G830" i="10"/>
  <c r="H830" i="10" s="1"/>
  <c r="G823" i="10"/>
  <c r="H823" i="10" s="1"/>
  <c r="G865" i="10"/>
  <c r="H865" i="10" s="1"/>
  <c r="G836" i="10"/>
  <c r="H836" i="10" s="1"/>
  <c r="F836" i="10"/>
  <c r="G1010" i="10"/>
  <c r="H1010" i="10" s="1"/>
  <c r="G921" i="10"/>
  <c r="H921" i="10" s="1"/>
  <c r="F921" i="10"/>
  <c r="G992" i="10"/>
  <c r="H992" i="10" s="1"/>
  <c r="G1016" i="10"/>
  <c r="H1016" i="10" s="1"/>
  <c r="G976" i="10"/>
  <c r="H976" i="10" s="1"/>
  <c r="G1092" i="10"/>
  <c r="H1092" i="10" s="1"/>
  <c r="F1092" i="10"/>
  <c r="G1038" i="10"/>
  <c r="H1038" i="10" s="1"/>
  <c r="G1034" i="10"/>
  <c r="H1034" i="10" s="1"/>
  <c r="F1078" i="10"/>
  <c r="G1078" i="10"/>
  <c r="H1078" i="10" s="1"/>
  <c r="Q40" i="5"/>
  <c r="P40" i="5"/>
  <c r="S40" i="5"/>
  <c r="Z40" i="5"/>
  <c r="R40" i="5"/>
  <c r="X40" i="5"/>
  <c r="U40" i="5"/>
  <c r="U99" i="5"/>
  <c r="S99" i="5"/>
  <c r="R99" i="5"/>
  <c r="Q99" i="5"/>
  <c r="P99" i="5"/>
  <c r="Z99" i="5"/>
  <c r="X99" i="5"/>
  <c r="U77" i="5"/>
  <c r="S77" i="5"/>
  <c r="P77" i="5"/>
  <c r="Z77" i="5"/>
  <c r="X77" i="5"/>
  <c r="R77" i="5"/>
  <c r="Q77" i="5"/>
  <c r="G265" i="10"/>
  <c r="H265" i="10" s="1"/>
  <c r="F195" i="10"/>
  <c r="G195" i="10"/>
  <c r="H195" i="10" s="1"/>
  <c r="G336" i="10"/>
  <c r="H336" i="10" s="1"/>
  <c r="G16" i="10"/>
  <c r="H16" i="10" s="1"/>
  <c r="F17" i="10"/>
  <c r="G93" i="10"/>
  <c r="H93" i="10" s="1"/>
  <c r="F84" i="10"/>
  <c r="F108" i="10"/>
  <c r="G108" i="10"/>
  <c r="H108" i="10" s="1"/>
  <c r="F122" i="10"/>
  <c r="G122" i="10"/>
  <c r="H122" i="10" s="1"/>
  <c r="F238" i="10"/>
  <c r="G238" i="10"/>
  <c r="H238" i="10" s="1"/>
  <c r="F421" i="10"/>
  <c r="G421" i="10"/>
  <c r="H421" i="10" s="1"/>
  <c r="F428" i="10"/>
  <c r="F448" i="10"/>
  <c r="G480" i="10"/>
  <c r="H480" i="10" s="1"/>
  <c r="F480" i="10"/>
  <c r="G474" i="10"/>
  <c r="H474" i="10" s="1"/>
  <c r="G520" i="10"/>
  <c r="H520" i="10" s="1"/>
  <c r="F520" i="10"/>
  <c r="F588" i="10"/>
  <c r="G588" i="10"/>
  <c r="H588" i="10" s="1"/>
  <c r="F552" i="10"/>
  <c r="G552" i="10"/>
  <c r="H552" i="10" s="1"/>
  <c r="F596" i="10"/>
  <c r="G596" i="10"/>
  <c r="H596" i="10" s="1"/>
  <c r="G790" i="10"/>
  <c r="H790" i="10" s="1"/>
  <c r="F790" i="10"/>
  <c r="F706" i="10"/>
  <c r="G704" i="10"/>
  <c r="H704" i="10" s="1"/>
  <c r="F886" i="10"/>
  <c r="F866" i="10"/>
  <c r="F896" i="10"/>
  <c r="F996" i="10"/>
  <c r="G996" i="10"/>
  <c r="H996" i="10" s="1"/>
  <c r="F1044" i="10"/>
  <c r="G1044" i="10"/>
  <c r="H1044" i="10" s="1"/>
  <c r="G1054" i="10"/>
  <c r="H1054" i="10" s="1"/>
  <c r="G1050" i="10"/>
  <c r="H1050" i="10" s="1"/>
  <c r="F1087" i="10"/>
  <c r="D145" i="10"/>
  <c r="F145" i="10" s="1"/>
  <c r="O97" i="5"/>
  <c r="F178" i="10"/>
  <c r="G178" i="10"/>
  <c r="H178" i="10" s="1"/>
  <c r="O62" i="5"/>
  <c r="F116" i="10"/>
  <c r="G116" i="10"/>
  <c r="H116" i="10" s="1"/>
  <c r="G28" i="10"/>
  <c r="H28" i="10" s="1"/>
  <c r="F28" i="10"/>
  <c r="F130" i="10"/>
  <c r="G130" i="10"/>
  <c r="H130" i="10" s="1"/>
  <c r="G291" i="10"/>
  <c r="H291" i="10" s="1"/>
  <c r="F316" i="10"/>
  <c r="F436" i="10"/>
  <c r="G222" i="10"/>
  <c r="H222" i="10" s="1"/>
  <c r="F222" i="10"/>
  <c r="G370" i="10"/>
  <c r="H370" i="10" s="1"/>
  <c r="F370" i="10"/>
  <c r="G362" i="10"/>
  <c r="H362" i="10" s="1"/>
  <c r="F362" i="10"/>
  <c r="F342" i="10"/>
  <c r="G623" i="10"/>
  <c r="H623" i="10" s="1"/>
  <c r="F783" i="10"/>
  <c r="G783" i="10"/>
  <c r="H783" i="10" s="1"/>
  <c r="G534" i="10"/>
  <c r="H534" i="10" s="1"/>
  <c r="G482" i="10"/>
  <c r="H482" i="10" s="1"/>
  <c r="F482" i="10"/>
  <c r="F713" i="10"/>
  <c r="F689" i="10"/>
  <c r="G741" i="10"/>
  <c r="H741" i="10" s="1"/>
  <c r="G748" i="10"/>
  <c r="H748" i="10" s="1"/>
  <c r="F714" i="10"/>
  <c r="G712" i="10"/>
  <c r="H712" i="10" s="1"/>
  <c r="G881" i="10"/>
  <c r="H881" i="10" s="1"/>
  <c r="F924" i="10"/>
  <c r="G982" i="10"/>
  <c r="H982" i="10" s="1"/>
  <c r="F982" i="10"/>
  <c r="F1014" i="10"/>
  <c r="G1014" i="10"/>
  <c r="H1014" i="10" s="1"/>
  <c r="G972" i="10"/>
  <c r="H972" i="10" s="1"/>
  <c r="G1070" i="10"/>
  <c r="H1070" i="10" s="1"/>
  <c r="G1066" i="10"/>
  <c r="H1066" i="10" s="1"/>
  <c r="F1094" i="10"/>
  <c r="G1094" i="10"/>
  <c r="H1094" i="10" s="1"/>
  <c r="S87" i="5"/>
  <c r="P87" i="5"/>
  <c r="Z87" i="5"/>
  <c r="R87" i="5"/>
  <c r="Q87" i="5"/>
  <c r="X87" i="5"/>
  <c r="U87" i="5"/>
  <c r="X95" i="5"/>
  <c r="U95" i="5"/>
  <c r="R95" i="5"/>
  <c r="S95" i="5"/>
  <c r="Q95" i="5"/>
  <c r="P95" i="5"/>
  <c r="Z95" i="5"/>
  <c r="Z66" i="5"/>
  <c r="X66" i="5"/>
  <c r="U66" i="5"/>
  <c r="S66" i="5"/>
  <c r="R66" i="5"/>
  <c r="P66" i="5"/>
  <c r="Q66" i="5"/>
  <c r="S55" i="5"/>
  <c r="P55" i="5"/>
  <c r="Z55" i="5"/>
  <c r="X55" i="5"/>
  <c r="U55" i="5"/>
  <c r="R55" i="5"/>
  <c r="Q55" i="5"/>
  <c r="G974" i="10"/>
  <c r="H974" i="10" s="1"/>
  <c r="G990" i="10"/>
  <c r="H990" i="10" s="1"/>
  <c r="G1058" i="10"/>
  <c r="H1058" i="10" s="1"/>
  <c r="G1086" i="10"/>
  <c r="H1086" i="10" s="1"/>
  <c r="F1086" i="10"/>
  <c r="G1082" i="10"/>
  <c r="H1082" i="10" s="1"/>
  <c r="F1082" i="10"/>
  <c r="F1103" i="10"/>
  <c r="F134" i="10"/>
  <c r="G134" i="10"/>
  <c r="H134" i="10" s="1"/>
  <c r="Q83" i="5"/>
  <c r="P83" i="5"/>
  <c r="S83" i="5"/>
  <c r="Z83" i="5"/>
  <c r="R83" i="5"/>
  <c r="X83" i="5"/>
  <c r="U83" i="5"/>
  <c r="X108" i="5"/>
  <c r="U108" i="5"/>
  <c r="R108" i="5"/>
  <c r="Z108" i="5"/>
  <c r="S108" i="5"/>
  <c r="Q108" i="5"/>
  <c r="P108" i="5"/>
  <c r="O47" i="5"/>
  <c r="F207" i="10"/>
  <c r="G339" i="10"/>
  <c r="H339" i="10" s="1"/>
  <c r="F179" i="10"/>
  <c r="G179" i="10"/>
  <c r="H179" i="10" s="1"/>
  <c r="F156" i="10"/>
  <c r="F120" i="10"/>
  <c r="G120" i="10"/>
  <c r="H120" i="10" s="1"/>
  <c r="G117" i="10"/>
  <c r="H117" i="10" s="1"/>
  <c r="G163" i="10"/>
  <c r="H163" i="10" s="1"/>
  <c r="G113" i="10"/>
  <c r="H113" i="10" s="1"/>
  <c r="F132" i="10"/>
  <c r="G132" i="10"/>
  <c r="H132" i="10" s="1"/>
  <c r="F488" i="10"/>
  <c r="G488" i="10"/>
  <c r="H488" i="10" s="1"/>
  <c r="F329" i="10"/>
  <c r="G329" i="10"/>
  <c r="H329" i="10" s="1"/>
  <c r="G143" i="10"/>
  <c r="H143" i="10" s="1"/>
  <c r="F247" i="10"/>
  <c r="F396" i="10"/>
  <c r="G376" i="10"/>
  <c r="H376" i="10" s="1"/>
  <c r="G522" i="10"/>
  <c r="H522" i="10" s="1"/>
  <c r="G544" i="10"/>
  <c r="H544" i="10" s="1"/>
  <c r="F544" i="10"/>
  <c r="F439" i="10"/>
  <c r="G439" i="10"/>
  <c r="H439" i="10" s="1"/>
  <c r="G550" i="10"/>
  <c r="H550" i="10" s="1"/>
  <c r="F550" i="10"/>
  <c r="G574" i="10"/>
  <c r="H574" i="10" s="1"/>
  <c r="G514" i="10"/>
  <c r="H514" i="10" s="1"/>
  <c r="F514" i="10"/>
  <c r="G603" i="10"/>
  <c r="H603" i="10" s="1"/>
  <c r="F603" i="10"/>
  <c r="G674" i="10"/>
  <c r="H674" i="10" s="1"/>
  <c r="G541" i="10"/>
  <c r="H541" i="10" s="1"/>
  <c r="G851" i="10"/>
  <c r="H851" i="10" s="1"/>
  <c r="F874" i="10"/>
  <c r="F998" i="10"/>
  <c r="G998" i="10"/>
  <c r="H998" i="10" s="1"/>
  <c r="F1012" i="10"/>
  <c r="G1012" i="10"/>
  <c r="H1012" i="10" s="1"/>
  <c r="F1095" i="10"/>
  <c r="F1091" i="10"/>
  <c r="G1104" i="10"/>
  <c r="H1104" i="10" s="1"/>
  <c r="F1104" i="10"/>
  <c r="D103" i="10"/>
  <c r="F103" i="10" s="1"/>
  <c r="F118" i="10"/>
  <c r="G118" i="10"/>
  <c r="H118" i="10" s="1"/>
  <c r="F32" i="10"/>
  <c r="G27" i="10"/>
  <c r="H27" i="10" s="1"/>
  <c r="X44" i="5"/>
  <c r="U44" i="5"/>
  <c r="R44" i="5"/>
  <c r="Z44" i="5"/>
  <c r="S44" i="5"/>
  <c r="P44" i="5"/>
  <c r="Q44" i="5"/>
  <c r="X31" i="5"/>
  <c r="U31" i="5"/>
  <c r="R31" i="5"/>
  <c r="P31" i="5"/>
  <c r="Z31" i="5"/>
  <c r="Q31" i="5"/>
  <c r="S31" i="5"/>
  <c r="O79" i="5"/>
  <c r="X76" i="5"/>
  <c r="U76" i="5"/>
  <c r="R76" i="5"/>
  <c r="S76" i="5"/>
  <c r="Q76" i="5"/>
  <c r="P76" i="5"/>
  <c r="Z76" i="5"/>
  <c r="O69" i="5"/>
  <c r="O82" i="5"/>
  <c r="Z78" i="5"/>
  <c r="Q78" i="5"/>
  <c r="X78" i="5"/>
  <c r="U78" i="5"/>
  <c r="S78" i="5"/>
  <c r="R78" i="5"/>
  <c r="P78" i="5"/>
  <c r="G203" i="10"/>
  <c r="H203" i="10" s="1"/>
  <c r="F203" i="10"/>
  <c r="G268" i="10"/>
  <c r="H268" i="10" s="1"/>
  <c r="G281" i="10"/>
  <c r="H281" i="10" s="1"/>
  <c r="F101" i="10"/>
  <c r="G40" i="10"/>
  <c r="H40" i="10" s="1"/>
  <c r="F64" i="10"/>
  <c r="F104" i="10"/>
  <c r="G104" i="10"/>
  <c r="H104" i="10" s="1"/>
  <c r="G121" i="10"/>
  <c r="H121" i="10" s="1"/>
  <c r="F140" i="10"/>
  <c r="G140" i="10"/>
  <c r="H140" i="10" s="1"/>
  <c r="G111" i="10"/>
  <c r="H111" i="10" s="1"/>
  <c r="G221" i="10"/>
  <c r="H221" i="10" s="1"/>
  <c r="F221" i="10"/>
  <c r="G373" i="10"/>
  <c r="H373" i="10" s="1"/>
  <c r="M10" i="5" s="1"/>
  <c r="O10" i="5" s="1"/>
  <c r="F373" i="10"/>
  <c r="G245" i="10"/>
  <c r="H245" i="10" s="1"/>
  <c r="F245" i="10"/>
  <c r="G386" i="10"/>
  <c r="H386" i="10" s="1"/>
  <c r="F386" i="10"/>
  <c r="G394" i="10"/>
  <c r="H394" i="10" s="1"/>
  <c r="F394" i="10"/>
  <c r="G429" i="10"/>
  <c r="H429" i="10" s="1"/>
  <c r="F429" i="10"/>
  <c r="G454" i="10"/>
  <c r="H454" i="10" s="1"/>
  <c r="F454" i="10"/>
  <c r="G576" i="10"/>
  <c r="H576" i="10" s="1"/>
  <c r="F447" i="10"/>
  <c r="G447" i="10"/>
  <c r="H447" i="10" s="1"/>
  <c r="F590" i="10"/>
  <c r="G590" i="10"/>
  <c r="H590" i="10" s="1"/>
  <c r="G622" i="10"/>
  <c r="H622" i="10" s="1"/>
  <c r="F646" i="10"/>
  <c r="G634" i="10"/>
  <c r="H634" i="10" s="1"/>
  <c r="F634" i="10"/>
  <c r="F679" i="10"/>
  <c r="G556" i="10"/>
  <c r="H556" i="10" s="1"/>
  <c r="F556" i="10"/>
  <c r="F860" i="10"/>
  <c r="G860" i="10"/>
  <c r="H860" i="10" s="1"/>
  <c r="G629" i="10"/>
  <c r="H629" i="10" s="1"/>
  <c r="F905" i="10"/>
  <c r="G931" i="10"/>
  <c r="H931" i="10" s="1"/>
  <c r="F931" i="10"/>
  <c r="F920" i="10"/>
  <c r="G914" i="10"/>
  <c r="H914" i="10" s="1"/>
  <c r="F914" i="10"/>
  <c r="F1030" i="10"/>
  <c r="G1030" i="10"/>
  <c r="H1030" i="10" s="1"/>
  <c r="G938" i="10"/>
  <c r="H938" i="10" s="1"/>
  <c r="G1074" i="10"/>
  <c r="H1074" i="10" s="1"/>
  <c r="G1102" i="10"/>
  <c r="H1102" i="10" s="1"/>
  <c r="F1102" i="10"/>
  <c r="G1098" i="10"/>
  <c r="H1098" i="10" s="1"/>
  <c r="F1098" i="10"/>
  <c r="G78" i="10"/>
  <c r="H78" i="10" s="1"/>
  <c r="F24" i="10"/>
  <c r="F102" i="10"/>
  <c r="G102" i="10"/>
  <c r="H102" i="10" s="1"/>
  <c r="R22" i="5"/>
  <c r="P22" i="5"/>
  <c r="S22" i="5"/>
  <c r="Z22" i="5"/>
  <c r="X22" i="5"/>
  <c r="Q22" i="5"/>
  <c r="U22" i="5"/>
  <c r="O53" i="5"/>
  <c r="R38" i="5"/>
  <c r="Z38" i="5"/>
  <c r="X38" i="5"/>
  <c r="U38" i="5"/>
  <c r="S38" i="5"/>
  <c r="P38" i="5"/>
  <c r="Q38" i="5"/>
  <c r="G314" i="10"/>
  <c r="H314" i="10" s="1"/>
  <c r="F314" i="10"/>
  <c r="F196" i="10"/>
  <c r="G196" i="10"/>
  <c r="H196" i="10" s="1"/>
  <c r="F183" i="10"/>
  <c r="F90" i="10"/>
  <c r="G270" i="10"/>
  <c r="H270" i="10" s="1"/>
  <c r="F270" i="10"/>
  <c r="F126" i="10"/>
  <c r="G126" i="10"/>
  <c r="H126" i="10" s="1"/>
  <c r="G253" i="10"/>
  <c r="H253" i="10" s="1"/>
  <c r="F253" i="10"/>
  <c r="F288" i="10"/>
  <c r="G25" i="10"/>
  <c r="H25" i="10" s="1"/>
  <c r="G119" i="10"/>
  <c r="H119" i="10" s="1"/>
  <c r="G167" i="10"/>
  <c r="H167" i="10" s="1"/>
  <c r="F167" i="10"/>
  <c r="G332" i="10"/>
  <c r="H332" i="10" s="1"/>
  <c r="F332" i="10"/>
  <c r="G147" i="10"/>
  <c r="H147" i="10" s="1"/>
  <c r="G275" i="10"/>
  <c r="H275" i="10" s="1"/>
  <c r="G315" i="10"/>
  <c r="H315" i="10" s="1"/>
  <c r="G389" i="10"/>
  <c r="H389" i="10" s="1"/>
  <c r="F389" i="10"/>
  <c r="G397" i="10"/>
  <c r="H397" i="10" s="1"/>
  <c r="F397" i="10"/>
  <c r="G437" i="10"/>
  <c r="H437" i="10" s="1"/>
  <c r="F437" i="10"/>
  <c r="G533" i="10"/>
  <c r="H533" i="10" s="1"/>
  <c r="F452" i="10"/>
  <c r="F455" i="10"/>
  <c r="G455" i="10"/>
  <c r="H455" i="10" s="1"/>
  <c r="G583" i="10"/>
  <c r="H583" i="10" s="1"/>
  <c r="F730" i="10"/>
  <c r="G535" i="10"/>
  <c r="H535" i="10" s="1"/>
  <c r="G662" i="10"/>
  <c r="H662" i="10" s="1"/>
  <c r="G690" i="10"/>
  <c r="H690" i="10" s="1"/>
  <c r="G569" i="10"/>
  <c r="H569" i="10" s="1"/>
  <c r="F724" i="10"/>
  <c r="F882" i="10"/>
  <c r="G818" i="10"/>
  <c r="H818" i="10" s="1"/>
  <c r="F818" i="10"/>
  <c r="F740" i="10"/>
  <c r="G942" i="10"/>
  <c r="H942" i="10" s="1"/>
  <c r="F939" i="10"/>
  <c r="G1042" i="10"/>
  <c r="H1042" i="10" s="1"/>
  <c r="G950" i="10"/>
  <c r="H950" i="10" s="1"/>
  <c r="F950" i="10"/>
  <c r="G1060" i="10"/>
  <c r="H1060" i="10" s="1"/>
  <c r="F1060" i="10"/>
  <c r="G1036" i="10"/>
  <c r="H1036" i="10" s="1"/>
  <c r="G1032" i="10"/>
  <c r="H1032" i="10" s="1"/>
  <c r="F22" i="10"/>
  <c r="Z98" i="5"/>
  <c r="X98" i="5"/>
  <c r="U98" i="5"/>
  <c r="P98" i="5"/>
  <c r="Q98" i="5"/>
  <c r="R98" i="5"/>
  <c r="S98" i="5"/>
  <c r="S59" i="5"/>
  <c r="Q59" i="5"/>
  <c r="Z59" i="5"/>
  <c r="X59" i="5"/>
  <c r="U59" i="5"/>
  <c r="R59" i="5"/>
  <c r="P59" i="5"/>
  <c r="U25" i="5"/>
  <c r="R25" i="5"/>
  <c r="X25" i="5"/>
  <c r="Z25" i="5"/>
  <c r="S25" i="5"/>
  <c r="Q25" i="5"/>
  <c r="P25" i="5"/>
  <c r="N10" i="5"/>
  <c r="F273" i="10"/>
  <c r="G355" i="10"/>
  <c r="H355" i="10" s="1"/>
  <c r="G214" i="10"/>
  <c r="H214" i="10" s="1"/>
  <c r="G48" i="10"/>
  <c r="H48" i="10" s="1"/>
  <c r="F67" i="10"/>
  <c r="G158" i="10"/>
  <c r="H158" i="10" s="1"/>
  <c r="F110" i="10"/>
  <c r="G110" i="10"/>
  <c r="H110" i="10" s="1"/>
  <c r="F44" i="10"/>
  <c r="G14" i="10"/>
  <c r="H14" i="10" s="1"/>
  <c r="F76" i="10"/>
  <c r="G137" i="10"/>
  <c r="H137" i="10" s="1"/>
  <c r="G57" i="10"/>
  <c r="H57" i="10" s="1"/>
  <c r="G127" i="10"/>
  <c r="H127" i="10" s="1"/>
  <c r="G309" i="10"/>
  <c r="H309" i="10" s="1"/>
  <c r="F309" i="10"/>
  <c r="F144" i="10"/>
  <c r="G144" i="10"/>
  <c r="H144" i="10" s="1"/>
  <c r="G234" i="10"/>
  <c r="H234" i="10" s="1"/>
  <c r="G435" i="10"/>
  <c r="H435" i="10" s="1"/>
  <c r="F435" i="10"/>
  <c r="G149" i="10"/>
  <c r="H149" i="10" s="1"/>
  <c r="F432" i="10"/>
  <c r="G408" i="10"/>
  <c r="H408" i="10" s="1"/>
  <c r="F412" i="10"/>
  <c r="F445" i="10"/>
  <c r="G445" i="10"/>
  <c r="H445" i="10" s="1"/>
  <c r="F481" i="10"/>
  <c r="F472" i="10"/>
  <c r="G472" i="10"/>
  <c r="H472" i="10" s="1"/>
  <c r="G537" i="10"/>
  <c r="H537" i="10" s="1"/>
  <c r="G827" i="10"/>
  <c r="H827" i="10" s="1"/>
  <c r="F753" i="10"/>
  <c r="G587" i="10"/>
  <c r="H587" i="10" s="1"/>
  <c r="G585" i="10"/>
  <c r="H585" i="10" s="1"/>
  <c r="G750" i="10"/>
  <c r="H750" i="10" s="1"/>
  <c r="F750" i="10"/>
  <c r="G688" i="10"/>
  <c r="H688" i="10" s="1"/>
  <c r="F688" i="10"/>
  <c r="G752" i="10"/>
  <c r="H752" i="10" s="1"/>
  <c r="F752" i="10"/>
  <c r="G733" i="10"/>
  <c r="H733" i="10" s="1"/>
  <c r="G873" i="10"/>
  <c r="H873" i="10" s="1"/>
  <c r="G756" i="10"/>
  <c r="H756" i="10" s="1"/>
  <c r="F756" i="10"/>
  <c r="G889" i="10"/>
  <c r="H889" i="10" s="1"/>
  <c r="G960" i="10"/>
  <c r="H960" i="10" s="1"/>
  <c r="G970" i="10"/>
  <c r="H970" i="10" s="1"/>
  <c r="G952" i="10"/>
  <c r="H952" i="10" s="1"/>
  <c r="F928" i="10"/>
  <c r="G1090" i="10"/>
  <c r="H1090" i="10" s="1"/>
  <c r="F1090" i="10"/>
  <c r="G1048" i="10"/>
  <c r="H1048" i="10" s="1"/>
  <c r="G39" i="10"/>
  <c r="H39" i="10" s="1"/>
  <c r="S45" i="5"/>
  <c r="P45" i="5"/>
  <c r="R45" i="5"/>
  <c r="Q45" i="5"/>
  <c r="Z45" i="5"/>
  <c r="X45" i="5"/>
  <c r="U45" i="5"/>
  <c r="O65" i="5"/>
  <c r="O15" i="5"/>
  <c r="G81" i="10"/>
  <c r="H81" i="10" s="1"/>
  <c r="F81" i="10"/>
  <c r="G91" i="10"/>
  <c r="H91" i="10" s="1"/>
  <c r="F155" i="10"/>
  <c r="G135" i="10"/>
  <c r="H135" i="10" s="1"/>
  <c r="G165" i="10"/>
  <c r="H165" i="10" s="1"/>
  <c r="F165" i="10"/>
  <c r="F254" i="10"/>
  <c r="G254" i="10"/>
  <c r="H254" i="10" s="1"/>
  <c r="G192" i="10"/>
  <c r="H192" i="10" s="1"/>
  <c r="G151" i="10"/>
  <c r="H151" i="10" s="1"/>
  <c r="G293" i="10"/>
  <c r="H293" i="10" s="1"/>
  <c r="F340" i="10"/>
  <c r="G340" i="10"/>
  <c r="H340" i="10" s="1"/>
  <c r="F352" i="10"/>
  <c r="G352" i="10"/>
  <c r="H352" i="10" s="1"/>
  <c r="F416" i="10"/>
  <c r="G453" i="10"/>
  <c r="H453" i="10" s="1"/>
  <c r="F453" i="10"/>
  <c r="G632" i="10"/>
  <c r="H632" i="10" s="1"/>
  <c r="F632" i="10"/>
  <c r="G548" i="10"/>
  <c r="H548" i="10" s="1"/>
  <c r="F548" i="10"/>
  <c r="F592" i="10"/>
  <c r="G592" i="10"/>
  <c r="H592" i="10" s="1"/>
  <c r="F584" i="10"/>
  <c r="G584" i="10"/>
  <c r="H584" i="10" s="1"/>
  <c r="G658" i="10"/>
  <c r="H658" i="10" s="1"/>
  <c r="F658" i="10"/>
  <c r="F613" i="10"/>
  <c r="G613" i="10"/>
  <c r="H613" i="10" s="1"/>
  <c r="G602" i="10"/>
  <c r="H602" i="10" s="1"/>
  <c r="F602" i="10"/>
  <c r="F677" i="10"/>
  <c r="G755" i="10"/>
  <c r="H755" i="10" s="1"/>
  <c r="G759" i="10"/>
  <c r="H759" i="10" s="1"/>
  <c r="F759" i="10"/>
  <c r="G743" i="10"/>
  <c r="H743" i="10" s="1"/>
  <c r="F743" i="10"/>
  <c r="G782" i="10"/>
  <c r="H782" i="10" s="1"/>
  <c r="F782" i="10"/>
  <c r="G909" i="10"/>
  <c r="H909" i="10" s="1"/>
  <c r="F909" i="10"/>
  <c r="F904" i="10"/>
  <c r="G904" i="10"/>
  <c r="H904" i="10" s="1"/>
  <c r="G958" i="10"/>
  <c r="H958" i="10" s="1"/>
  <c r="F959" i="10"/>
  <c r="G956" i="10"/>
  <c r="H956" i="10" s="1"/>
  <c r="F1099" i="10"/>
  <c r="G1052" i="10"/>
  <c r="H1052" i="10" s="1"/>
  <c r="G1064" i="10"/>
  <c r="H1064" i="10" s="1"/>
  <c r="O49" i="5"/>
  <c r="U41" i="5"/>
  <c r="R41" i="5"/>
  <c r="S41" i="5"/>
  <c r="Q41" i="5"/>
  <c r="P41" i="5"/>
  <c r="Z41" i="5"/>
  <c r="X41" i="5"/>
  <c r="U61" i="5"/>
  <c r="S61" i="5"/>
  <c r="P61" i="5"/>
  <c r="R61" i="5"/>
  <c r="Q61" i="5"/>
  <c r="X61" i="5"/>
  <c r="Z61" i="5"/>
  <c r="F11" i="6"/>
  <c r="H11" i="6" s="1"/>
  <c r="G11" i="6"/>
  <c r="S29" i="5"/>
  <c r="P29" i="5"/>
  <c r="Z29" i="5"/>
  <c r="X29" i="5"/>
  <c r="U29" i="5"/>
  <c r="R29" i="5"/>
  <c r="Q29" i="5"/>
  <c r="G35" i="10"/>
  <c r="H35" i="10" s="1"/>
  <c r="G46" i="10"/>
  <c r="H46" i="10" s="1"/>
  <c r="G237" i="10"/>
  <c r="H237" i="10" s="1"/>
  <c r="F237" i="10"/>
  <c r="G99" i="10"/>
  <c r="H99" i="10" s="1"/>
  <c r="G176" i="10"/>
  <c r="H176" i="10" s="1"/>
  <c r="F146" i="10"/>
  <c r="G146" i="10"/>
  <c r="H146" i="10" s="1"/>
  <c r="G229" i="10"/>
  <c r="H229" i="10" s="1"/>
  <c r="F229" i="10"/>
  <c r="F277" i="10"/>
  <c r="G277" i="10"/>
  <c r="H277" i="10" s="1"/>
  <c r="G224" i="10"/>
  <c r="H224" i="10" s="1"/>
  <c r="F224" i="10"/>
  <c r="G153" i="10"/>
  <c r="H153" i="10" s="1"/>
  <c r="F236" i="10"/>
  <c r="G348" i="10"/>
  <c r="H348" i="10" s="1"/>
  <c r="G451" i="10"/>
  <c r="H451" i="10" s="1"/>
  <c r="F451" i="10"/>
  <c r="G246" i="10"/>
  <c r="H246" i="10" s="1"/>
  <c r="F246" i="10"/>
  <c r="F420" i="10"/>
  <c r="G418" i="10"/>
  <c r="H418" i="10" s="1"/>
  <c r="F418" i="10"/>
  <c r="F705" i="10"/>
  <c r="G708" i="10"/>
  <c r="H708" i="10" s="1"/>
  <c r="G616" i="10"/>
  <c r="H616" i="10" s="1"/>
  <c r="F616" i="10"/>
  <c r="F619" i="10"/>
  <c r="G619" i="10"/>
  <c r="H619" i="10" s="1"/>
  <c r="G764" i="10"/>
  <c r="H764" i="10" s="1"/>
  <c r="F769" i="10"/>
  <c r="G788" i="10"/>
  <c r="H788" i="10" s="1"/>
  <c r="F788" i="10"/>
  <c r="G778" i="10"/>
  <c r="H778" i="10" s="1"/>
  <c r="F778" i="10"/>
  <c r="F870" i="10"/>
  <c r="G948" i="10"/>
  <c r="H948" i="10" s="1"/>
  <c r="F948" i="10"/>
  <c r="G986" i="10"/>
  <c r="H986" i="10" s="1"/>
  <c r="G966" i="10"/>
  <c r="H966" i="10" s="1"/>
  <c r="F966" i="10"/>
  <c r="F980" i="10"/>
  <c r="G980" i="10"/>
  <c r="H980" i="10" s="1"/>
  <c r="G1024" i="10"/>
  <c r="H1024" i="10" s="1"/>
  <c r="G1080" i="10"/>
  <c r="H1080" i="10" s="1"/>
  <c r="F1080" i="10"/>
  <c r="G23" i="10"/>
  <c r="H23" i="10" s="1"/>
  <c r="S75" i="5"/>
  <c r="Q75" i="5"/>
  <c r="P75" i="5"/>
  <c r="R75" i="5"/>
  <c r="Z75" i="5"/>
  <c r="X75" i="5"/>
  <c r="U75" i="5"/>
  <c r="O101" i="5"/>
  <c r="O14" i="5"/>
  <c r="G29" i="10"/>
  <c r="H29" i="10" s="1"/>
  <c r="F324" i="10"/>
  <c r="G324" i="10"/>
  <c r="H324" i="10" s="1"/>
  <c r="G255" i="10"/>
  <c r="H255" i="10" s="1"/>
  <c r="G304" i="10"/>
  <c r="H304" i="10" s="1"/>
  <c r="F304" i="10"/>
  <c r="F351" i="10"/>
  <c r="G262" i="10"/>
  <c r="H262" i="10" s="1"/>
  <c r="F262" i="10"/>
  <c r="G458" i="10"/>
  <c r="H458" i="10" s="1"/>
  <c r="F496" i="10"/>
  <c r="G496" i="10"/>
  <c r="H496" i="10" s="1"/>
  <c r="G426" i="10"/>
  <c r="H426" i="10" s="1"/>
  <c r="F426" i="10"/>
  <c r="G727" i="10"/>
  <c r="H727" i="10" s="1"/>
  <c r="F727" i="10"/>
  <c r="G651" i="10"/>
  <c r="H651" i="10" s="1"/>
  <c r="F651" i="10"/>
  <c r="G638" i="10"/>
  <c r="H638" i="10" s="1"/>
  <c r="G793" i="10"/>
  <c r="H793" i="10" s="1"/>
  <c r="F793" i="10"/>
  <c r="F844" i="10"/>
  <c r="G1004" i="10"/>
  <c r="H1004" i="10" s="1"/>
  <c r="G1008" i="10"/>
  <c r="H1008" i="10" s="1"/>
  <c r="G1006" i="10"/>
  <c r="H1006" i="10" s="1"/>
  <c r="F1007" i="10"/>
  <c r="F1028" i="10"/>
  <c r="G1028" i="10"/>
  <c r="H1028" i="10" s="1"/>
  <c r="G1040" i="10"/>
  <c r="H1040" i="10" s="1"/>
  <c r="G1068" i="10"/>
  <c r="H1068" i="10" s="1"/>
  <c r="F1089" i="10"/>
  <c r="S23" i="5"/>
  <c r="P23" i="5"/>
  <c r="U23" i="5"/>
  <c r="R23" i="5"/>
  <c r="Q23" i="5"/>
  <c r="Z23" i="5"/>
  <c r="X23" i="5"/>
  <c r="X28" i="5"/>
  <c r="U28" i="5"/>
  <c r="R28" i="5"/>
  <c r="S28" i="5"/>
  <c r="Q28" i="5"/>
  <c r="P28" i="5"/>
  <c r="Z28" i="5"/>
  <c r="S107" i="5"/>
  <c r="Q107" i="5"/>
  <c r="Z107" i="5"/>
  <c r="X107" i="5"/>
  <c r="U107" i="5"/>
  <c r="R107" i="5"/>
  <c r="P107" i="5"/>
  <c r="F446" i="10"/>
  <c r="G415" i="10"/>
  <c r="H415" i="10" s="1"/>
  <c r="F213" i="10"/>
  <c r="G213" i="10"/>
  <c r="H213" i="10" s="1"/>
  <c r="F212" i="10"/>
  <c r="F244" i="10"/>
  <c r="G80" i="10"/>
  <c r="H80" i="10" s="1"/>
  <c r="F97" i="10"/>
  <c r="G21" i="10"/>
  <c r="H21" i="10" s="1"/>
  <c r="G115" i="10"/>
  <c r="H115" i="10" s="1"/>
  <c r="G38" i="10"/>
  <c r="H38" i="10" s="1"/>
  <c r="G194" i="10"/>
  <c r="H194" i="10" s="1"/>
  <c r="F194" i="10"/>
  <c r="F148" i="10"/>
  <c r="G148" i="10"/>
  <c r="H148" i="10" s="1"/>
  <c r="F440" i="10"/>
  <c r="G261" i="10"/>
  <c r="H261" i="10" s="1"/>
  <c r="F261" i="10"/>
  <c r="F357" i="10"/>
  <c r="G357" i="10"/>
  <c r="H357" i="10" s="1"/>
  <c r="F303" i="10"/>
  <c r="G303" i="10"/>
  <c r="H303" i="10" s="1"/>
  <c r="G528" i="10"/>
  <c r="H528" i="10" s="1"/>
  <c r="F528" i="10"/>
  <c r="G434" i="10"/>
  <c r="H434" i="10" s="1"/>
  <c r="F434" i="10"/>
  <c r="G672" i="10"/>
  <c r="H672" i="10" s="1"/>
  <c r="F672" i="10"/>
  <c r="G589" i="10"/>
  <c r="H589" i="10" s="1"/>
  <c r="F660" i="10"/>
  <c r="G660" i="10"/>
  <c r="H660" i="10" s="1"/>
  <c r="F768" i="10"/>
  <c r="G768" i="10"/>
  <c r="H768" i="10" s="1"/>
  <c r="F810" i="10"/>
  <c r="G804" i="10"/>
  <c r="H804" i="10" s="1"/>
  <c r="G814" i="10"/>
  <c r="H814" i="10" s="1"/>
  <c r="F814" i="10"/>
  <c r="G1020" i="10"/>
  <c r="H1020" i="10" s="1"/>
  <c r="G1026" i="10"/>
  <c r="H1026" i="10" s="1"/>
  <c r="F1039" i="10"/>
  <c r="G911" i="10"/>
  <c r="H911" i="10" s="1"/>
  <c r="F911" i="10"/>
  <c r="G1056" i="10"/>
  <c r="H1056" i="10" s="1"/>
  <c r="G1084" i="10"/>
  <c r="H1084" i="10" s="1"/>
  <c r="F1084" i="10"/>
  <c r="G1096" i="10"/>
  <c r="H1096" i="10" s="1"/>
  <c r="F1096" i="10"/>
  <c r="F14" i="10"/>
  <c r="F12" i="10"/>
  <c r="O60" i="5"/>
  <c r="O27" i="5"/>
  <c r="O85" i="5"/>
  <c r="F35" i="10"/>
  <c r="F56" i="10"/>
  <c r="G56" i="10"/>
  <c r="H56" i="10" s="1"/>
  <c r="F139" i="10"/>
  <c r="G36" i="10"/>
  <c r="H36" i="10" s="1"/>
  <c r="F36" i="10"/>
  <c r="G41" i="10"/>
  <c r="H41" i="10" s="1"/>
  <c r="G123" i="10"/>
  <c r="H123" i="10" s="1"/>
  <c r="G164" i="10"/>
  <c r="H164" i="10" s="1"/>
  <c r="G70" i="10"/>
  <c r="H70" i="10" s="1"/>
  <c r="G11" i="10"/>
  <c r="H11" i="10" s="1"/>
  <c r="F150" i="10"/>
  <c r="G150" i="10"/>
  <c r="H150" i="10" s="1"/>
  <c r="G218" i="10"/>
  <c r="H218" i="10" s="1"/>
  <c r="F264" i="10"/>
  <c r="F271" i="10"/>
  <c r="F200" i="10"/>
  <c r="F378" i="10"/>
  <c r="G378" i="10"/>
  <c r="H378" i="10" s="1"/>
  <c r="G402" i="10"/>
  <c r="H402" i="10" s="1"/>
  <c r="F402" i="10"/>
  <c r="G433" i="10"/>
  <c r="H433" i="10" s="1"/>
  <c r="F433" i="10"/>
  <c r="G442" i="10"/>
  <c r="H442" i="10" s="1"/>
  <c r="F442" i="10"/>
  <c r="G567" i="10"/>
  <c r="H567" i="10" s="1"/>
  <c r="G581" i="10"/>
  <c r="H581" i="10" s="1"/>
  <c r="G700" i="10"/>
  <c r="H700" i="10" s="1"/>
  <c r="F878" i="10"/>
  <c r="F680" i="10"/>
  <c r="G779" i="10"/>
  <c r="H779" i="10" s="1"/>
  <c r="G834" i="10"/>
  <c r="H834" i="10" s="1"/>
  <c r="F834" i="10"/>
  <c r="G843" i="10"/>
  <c r="H843" i="10" s="1"/>
  <c r="F848" i="10"/>
  <c r="G848" i="10"/>
  <c r="H848" i="10" s="1"/>
  <c r="G906" i="10"/>
  <c r="H906" i="10" s="1"/>
  <c r="F906" i="10"/>
  <c r="G892" i="10"/>
  <c r="H892" i="10" s="1"/>
  <c r="F892" i="10"/>
  <c r="G1000" i="10"/>
  <c r="H1000" i="10" s="1"/>
  <c r="G1076" i="10"/>
  <c r="H1076" i="10" s="1"/>
  <c r="F1076" i="10"/>
  <c r="F936" i="10"/>
  <c r="G936" i="10"/>
  <c r="H936" i="10" s="1"/>
  <c r="G1072" i="10"/>
  <c r="H1072" i="10" s="1"/>
  <c r="F1093" i="10"/>
  <c r="F1046" i="10"/>
  <c r="G1046" i="10"/>
  <c r="H1046" i="10" s="1"/>
  <c r="X92" i="5"/>
  <c r="U92" i="5"/>
  <c r="R92" i="5"/>
  <c r="Z92" i="5"/>
  <c r="S92" i="5"/>
  <c r="Q92" i="5"/>
  <c r="P92" i="5"/>
  <c r="Q21" i="5"/>
  <c r="Z21" i="5"/>
  <c r="X21" i="5"/>
  <c r="U21" i="5"/>
  <c r="S21" i="5"/>
  <c r="R21" i="5"/>
  <c r="P21" i="5"/>
  <c r="F290" i="10"/>
  <c r="G193" i="10"/>
  <c r="H193" i="10" s="1"/>
  <c r="F193" i="10"/>
  <c r="F233" i="10"/>
  <c r="F49" i="10"/>
  <c r="G53" i="10"/>
  <c r="H53" i="10" s="1"/>
  <c r="G73" i="10"/>
  <c r="H73" i="10" s="1"/>
  <c r="G186" i="10"/>
  <c r="H186" i="10" s="1"/>
  <c r="G256" i="10"/>
  <c r="H256" i="10" s="1"/>
  <c r="F26" i="10"/>
  <c r="G26" i="10"/>
  <c r="H26" i="10" s="1"/>
  <c r="F152" i="10"/>
  <c r="G152" i="10"/>
  <c r="H152" i="10" s="1"/>
  <c r="G285" i="10"/>
  <c r="H285" i="10" s="1"/>
  <c r="G317" i="10"/>
  <c r="H317" i="10" s="1"/>
  <c r="F310" i="10"/>
  <c r="F381" i="10"/>
  <c r="G381" i="10"/>
  <c r="H381" i="10" s="1"/>
  <c r="G405" i="10"/>
  <c r="H405" i="10" s="1"/>
  <c r="F405" i="10"/>
  <c r="G441" i="10"/>
  <c r="H441" i="10" s="1"/>
  <c r="F441" i="10"/>
  <c r="G450" i="10"/>
  <c r="H450" i="10" s="1"/>
  <c r="F450" i="10"/>
  <c r="F697" i="10"/>
  <c r="F645" i="10"/>
  <c r="G645" i="10"/>
  <c r="H645" i="10" s="1"/>
  <c r="G597" i="10"/>
  <c r="H597" i="10" s="1"/>
  <c r="G716" i="10"/>
  <c r="H716" i="10" s="1"/>
  <c r="F578" i="10"/>
  <c r="G578" i="10"/>
  <c r="H578" i="10" s="1"/>
  <c r="G734" i="10"/>
  <c r="H734" i="10" s="1"/>
  <c r="F734" i="10"/>
  <c r="F786" i="10"/>
  <c r="G932" i="10"/>
  <c r="H932" i="10" s="1"/>
  <c r="G766" i="10"/>
  <c r="H766" i="10" s="1"/>
  <c r="F766" i="10"/>
  <c r="G846" i="10"/>
  <c r="H846" i="10" s="1"/>
  <c r="F846" i="10"/>
  <c r="G765" i="10"/>
  <c r="H765" i="10" s="1"/>
  <c r="F765" i="10"/>
  <c r="G968" i="10"/>
  <c r="H968" i="10" s="1"/>
  <c r="F1101" i="10"/>
  <c r="G1088" i="10"/>
  <c r="H1088" i="10" s="1"/>
  <c r="F1088" i="10"/>
  <c r="G1100" i="10"/>
  <c r="H1100" i="10" s="1"/>
  <c r="F1100" i="10"/>
  <c r="F1055" i="10"/>
  <c r="G61" i="10"/>
  <c r="H61" i="10" s="1"/>
  <c r="F128" i="10"/>
  <c r="G128" i="10"/>
  <c r="H128" i="10" s="1"/>
  <c r="O18" i="5"/>
  <c r="O104" i="5"/>
  <c r="R56" i="5" l="1"/>
  <c r="S56" i="5"/>
  <c r="U56" i="5"/>
  <c r="Q56" i="5"/>
  <c r="P56" i="5"/>
  <c r="X56" i="5"/>
  <c r="Z56" i="5"/>
  <c r="I11" i="6"/>
  <c r="N11" i="5" s="1"/>
  <c r="Z80" i="5"/>
  <c r="X80" i="5"/>
  <c r="S80" i="5"/>
  <c r="U80" i="5"/>
  <c r="R80" i="5"/>
  <c r="Q80" i="5"/>
  <c r="P80" i="5"/>
  <c r="S13" i="5"/>
  <c r="Z13" i="5"/>
  <c r="U13" i="5"/>
  <c r="Q13" i="5"/>
  <c r="R13" i="5"/>
  <c r="P13" i="5"/>
  <c r="X13" i="5"/>
  <c r="I9" i="6"/>
  <c r="N9" i="5" s="1"/>
  <c r="L20" i="8" s="1"/>
  <c r="G103" i="10"/>
  <c r="H103" i="10" s="1"/>
  <c r="S32" i="5"/>
  <c r="U32" i="5"/>
  <c r="Q32" i="5"/>
  <c r="R32" i="5"/>
  <c r="P32" i="5"/>
  <c r="X32" i="5"/>
  <c r="Z32" i="5"/>
  <c r="S10" i="5"/>
  <c r="Q10" i="5" s="1"/>
  <c r="X10" i="5" s="1"/>
  <c r="P10" i="5"/>
  <c r="R10" i="5" s="1"/>
  <c r="Z10" i="5"/>
  <c r="U10" i="5"/>
  <c r="X15" i="5"/>
  <c r="U15" i="5"/>
  <c r="Z15" i="5"/>
  <c r="S15" i="5"/>
  <c r="R15" i="5"/>
  <c r="Q15" i="5"/>
  <c r="P15" i="5"/>
  <c r="Z49" i="5"/>
  <c r="P49" i="5"/>
  <c r="Q49" i="5"/>
  <c r="R49" i="5"/>
  <c r="X49" i="5"/>
  <c r="U49" i="5"/>
  <c r="S49" i="5"/>
  <c r="Z65" i="5"/>
  <c r="S65" i="5"/>
  <c r="U65" i="5"/>
  <c r="R65" i="5"/>
  <c r="Q65" i="5"/>
  <c r="P65" i="5"/>
  <c r="X65" i="5"/>
  <c r="Q53" i="5"/>
  <c r="X53" i="5"/>
  <c r="R53" i="5"/>
  <c r="P53" i="5"/>
  <c r="S53" i="5"/>
  <c r="Z53" i="5"/>
  <c r="U53" i="5"/>
  <c r="Q27" i="5"/>
  <c r="R27" i="5"/>
  <c r="P27" i="5"/>
  <c r="Z27" i="5"/>
  <c r="S27" i="5"/>
  <c r="X27" i="5"/>
  <c r="U27" i="5"/>
  <c r="X60" i="5"/>
  <c r="U60" i="5"/>
  <c r="R60" i="5"/>
  <c r="P60" i="5"/>
  <c r="Q60" i="5"/>
  <c r="Z60" i="5"/>
  <c r="S60" i="5"/>
  <c r="G145" i="10"/>
  <c r="H145" i="10" s="1"/>
  <c r="Z62" i="5"/>
  <c r="Q62" i="5"/>
  <c r="X62" i="5"/>
  <c r="U62" i="5"/>
  <c r="R62" i="5"/>
  <c r="S62" i="5"/>
  <c r="P62" i="5"/>
  <c r="X79" i="5"/>
  <c r="U79" i="5"/>
  <c r="R79" i="5"/>
  <c r="P79" i="5"/>
  <c r="Z79" i="5"/>
  <c r="S79" i="5"/>
  <c r="Q79" i="5"/>
  <c r="X18" i="5"/>
  <c r="S18" i="5"/>
  <c r="R18" i="5"/>
  <c r="Q18" i="5"/>
  <c r="P18" i="5"/>
  <c r="Z18" i="5"/>
  <c r="U18" i="5"/>
  <c r="X47" i="5"/>
  <c r="U47" i="5"/>
  <c r="R47" i="5"/>
  <c r="Z47" i="5"/>
  <c r="S47" i="5"/>
  <c r="Q47" i="5"/>
  <c r="P47" i="5"/>
  <c r="Z97" i="5"/>
  <c r="X97" i="5"/>
  <c r="U97" i="5"/>
  <c r="S97" i="5"/>
  <c r="R97" i="5"/>
  <c r="Q97" i="5"/>
  <c r="P97" i="5"/>
  <c r="Z81" i="5"/>
  <c r="X81" i="5"/>
  <c r="U81" i="5"/>
  <c r="S81" i="5"/>
  <c r="R81" i="5"/>
  <c r="P81" i="5"/>
  <c r="Q81" i="5"/>
  <c r="W10" i="5"/>
  <c r="Z14" i="5"/>
  <c r="X14" i="5"/>
  <c r="U14" i="5"/>
  <c r="S14" i="5"/>
  <c r="Q14" i="5"/>
  <c r="R14" i="5"/>
  <c r="P14" i="5"/>
  <c r="M11" i="5"/>
  <c r="O11" i="5" s="1"/>
  <c r="W11" i="5"/>
  <c r="Q85" i="5"/>
  <c r="X85" i="5"/>
  <c r="Z85" i="5"/>
  <c r="U85" i="5"/>
  <c r="S85" i="5"/>
  <c r="R85" i="5"/>
  <c r="P85" i="5"/>
  <c r="Q101" i="5"/>
  <c r="X101" i="5"/>
  <c r="Z101" i="5"/>
  <c r="U101" i="5"/>
  <c r="S101" i="5"/>
  <c r="R101" i="5"/>
  <c r="P101" i="5"/>
  <c r="Z82" i="5"/>
  <c r="X82" i="5"/>
  <c r="U82" i="5"/>
  <c r="S82" i="5"/>
  <c r="R82" i="5"/>
  <c r="Q82" i="5"/>
  <c r="P82" i="5"/>
  <c r="W9" i="5"/>
  <c r="M9" i="5"/>
  <c r="Q104" i="5"/>
  <c r="P104" i="5"/>
  <c r="Z104" i="5"/>
  <c r="X104" i="5"/>
  <c r="U104" i="5"/>
  <c r="S104" i="5"/>
  <c r="R104" i="5"/>
  <c r="Q69" i="5"/>
  <c r="X69" i="5"/>
  <c r="U69" i="5"/>
  <c r="S69" i="5"/>
  <c r="R69" i="5"/>
  <c r="P69" i="5"/>
  <c r="Z69" i="5"/>
  <c r="V10" i="5" l="1"/>
  <c r="J40" i="1"/>
  <c r="B40" i="1" s="1"/>
  <c r="O9" i="5"/>
  <c r="L19" i="8"/>
  <c r="Z11" i="5"/>
  <c r="X11" i="5"/>
  <c r="U11" i="5"/>
  <c r="S11" i="5"/>
  <c r="Q11" i="5" s="1"/>
  <c r="P11" i="5"/>
  <c r="R11" i="5" s="1"/>
  <c r="U9" i="5" l="1"/>
  <c r="Z9" i="5"/>
  <c r="S9" i="5"/>
  <c r="J36" i="8" s="1"/>
  <c r="B8" i="1"/>
  <c r="P9" i="5"/>
  <c r="G33" i="8" s="1"/>
  <c r="I26" i="8"/>
  <c r="X9" i="5" l="1"/>
  <c r="H8" i="1" s="1"/>
  <c r="Q9" i="5"/>
  <c r="J33" i="8" s="1"/>
  <c r="V9" i="5"/>
  <c r="B26" i="8" s="1"/>
  <c r="R9" i="5"/>
  <c r="G36" i="8" s="1"/>
  <c r="E8" i="1"/>
  <c r="H43" i="8"/>
</calcChain>
</file>

<file path=xl/sharedStrings.xml><?xml version="1.0" encoding="utf-8"?>
<sst xmlns="http://schemas.openxmlformats.org/spreadsheetml/2006/main" count="616" uniqueCount="524">
  <si>
    <t>EXCEL-VORLAGE FÜR PRIVATE VERMIETER</t>
  </si>
  <si>
    <t>Deine Vermietung.
Gut organisiert.</t>
  </si>
  <si>
    <t>Gäste, Saisonpreise, Aufenthalte, Extras und Zahlungen in einer Datei. Die Eingabefelder sind frei, Formeln und feste IDs geschützt.</t>
  </si>
  <si>
    <t>Excel hilft beim Einstieg. In feworga bleiben Aufenthalt, Gäste, Zahlungen, Verträge und Aufgaben direkt zusammen.</t>
  </si>
  <si>
    <t>feworga.de</t>
  </si>
  <si>
    <t>HELLGRÜN: Eingabe  ·  Dropdowns und Filter nutzbar  ·  Interne Rechenblätter ausgeblendet</t>
  </si>
  <si>
    <t>BUCHUNGSWERT</t>
  </si>
  <si>
    <t>NOCH OFFEN</t>
  </si>
  <si>
    <t>JETZT FÄLLIG / OFFEN</t>
  </si>
  <si>
    <t>BUCHUNGEN</t>
  </si>
  <si>
    <t>Kennzahlen ohne Anfragen und Stornos. Buchungswert ist nicht gleich Zahlungseingang; Beträge werden inklusive Cent angezeigt.</t>
  </si>
  <si>
    <t>IN VIER SCHRITTEN ZUR ERSTEN BUCHUNG</t>
  </si>
  <si>
    <t>01  Preise &amp; Saisonregeln  →</t>
  </si>
  <si>
    <t>02  Gäste aufnehmen  →</t>
  </si>
  <si>
    <t>Unten deine Standards einstellen. Danach jährliche und einmalige Saisonpreise ergänzen.</t>
  </si>
  <si>
    <t>Kontaktdaten einmal hinterlegen und später den passenden Gast auswählen.</t>
  </si>
  <si>
    <t>03  Aufenthalt anlegen  →</t>
  </si>
  <si>
    <t>04  Extras &amp; Zahlungen  →</t>
  </si>
  <si>
    <t>Anreise, Abreise und Personen erfassen. Preise und Zahlungstermine werden automatisch berechnet.</t>
  </si>
  <si>
    <t>Zusatzleistungen zuordnen und Zahlungseingänge buchen. Offene Beträge bleiben im Blick.</t>
  </si>
  <si>
    <t>UNTERKUNFT &amp; STANDARDPREISE</t>
  </si>
  <si>
    <t>ANZAHLUNG &amp; RESTZAHLUNG</t>
  </si>
  <si>
    <t>Unterkunft</t>
  </si>
  <si>
    <t>Dein Ferienhaus</t>
  </si>
  <si>
    <t>Anzahlung</t>
  </si>
  <si>
    <t>Basispreis / Nacht</t>
  </si>
  <si>
    <t>Tage nach Buchung</t>
  </si>
  <si>
    <t>Endreinigung</t>
  </si>
  <si>
    <t>Rest: Tage vor Anreise</t>
  </si>
  <si>
    <t>Planung ab Jahr</t>
  </si>
  <si>
    <t>Basis der Anzahlung</t>
  </si>
  <si>
    <t>Gesamtpreis</t>
  </si>
  <si>
    <t>Planungsende</t>
  </si>
  <si>
    <t>Maximale Personen</t>
  </si>
  <si>
    <t>Kurzfristige Buchung: Fristen liegen nie vor dem Buchungstag. Die Anzahlung wird spätestens mit der Restzahlung fällig; dadurch können beide Raten sofort fällig sein.</t>
  </si>
  <si>
    <t>Kein Saisonpreis hinterlegt? Dann gilt der Basispreis. Extras und Endreinigung werden zusätzlich berechnet.</t>
  </si>
  <si>
    <t>Extras definieren →</t>
  </si>
  <si>
    <t>Zahlungen erfassen →</t>
  </si>
  <si>
    <t>Buchungsblatt öffnen →</t>
  </si>
  <si>
    <t>DATEN-CHECK</t>
  </si>
  <si>
    <t>Die enthaltenen Gäste und Buchungen sind fiktive Beispiele. Vor dem echten Einsatz die entsprechenden Eingaben leeren oder ersetzen. Die Anleitung nennt die genauen Bereiche.</t>
  </si>
  <si>
    <t>Wichtig: Preis- und Einstellungsänderungen berechnen vorhandene Buchungen neu. Den vereinbarten Gesamtpreis bei Bedarf als Festpreis sichern; zugesagte Zahlungsfristen und Preisaufschlüsselung separat festhalten. Diese Datei ist keine Rechnungs- oder Buchhaltungssoftware.</t>
  </si>
  <si>
    <t>Anleitung &amp; sichere Nutzung →</t>
  </si>
  <si>
    <t>Blattschutz ohne Passwort: schützt vor versehentlichen Änderungen, ersetzt aber weder Datensicherung noch Zugriffsschutz.</t>
  </si>
  <si>
    <t>DEINE VERMIETUNG. GUT ORGANISIERT.</t>
  </si>
  <si>
    <t>01  Gäste anlegen</t>
  </si>
  <si>
    <t>Kontaktdaten einmal erfassen. Den Gast später im Aufenthalt per Dropdown auswählen. Feste Gast-IDs bleiben unverändert.</t>
  </si>
  <si>
    <t>Wiederkehrende Gäste ohne doppelte Pflege verwalten. Mehr Komfort mit feworga.</t>
  </si>
  <si>
    <t>‹  Start &amp; Einstellungen</t>
  </si>
  <si>
    <t>HELLGRÜN: Eingabe  ·  Formeln und IDs geschützt  ·  Filter in der Kopfzeile</t>
  </si>
  <si>
    <t>Gast-ID</t>
  </si>
  <si>
    <t>Auswahl für Aufenthalte</t>
  </si>
  <si>
    <t>Vorname</t>
  </si>
  <si>
    <t>Nachname</t>
  </si>
  <si>
    <t>E-Mail</t>
  </si>
  <si>
    <t>Telefon</t>
  </si>
  <si>
    <t>Straße / Hausnummer</t>
  </si>
  <si>
    <t>PLZ</t>
  </si>
  <si>
    <t>Ort</t>
  </si>
  <si>
    <t>Land</t>
  </si>
  <si>
    <t>Notiz</t>
  </si>
  <si>
    <t>Prüfung</t>
  </si>
  <si>
    <t>G001</t>
  </si>
  <si>
    <t>Anna</t>
  </si>
  <si>
    <t>Beispiel</t>
  </si>
  <si>
    <t>anna@example.com</t>
  </si>
  <si>
    <t>Beispielstadt</t>
  </si>
  <si>
    <t>Deutschland</t>
  </si>
  <si>
    <t>Fiktive Beispieldaten – bitte ersetzen</t>
  </si>
  <si>
    <t>G002</t>
  </si>
  <si>
    <t>Leon</t>
  </si>
  <si>
    <t>Muster</t>
  </si>
  <si>
    <t>leon@example.com</t>
  </si>
  <si>
    <t>Musterort</t>
  </si>
  <si>
    <t>G003</t>
  </si>
  <si>
    <t>Maria</t>
  </si>
  <si>
    <t>Demo</t>
  </si>
  <si>
    <t>maria@example.com</t>
  </si>
  <si>
    <t>Demostadt</t>
  </si>
  <si>
    <t>G004</t>
  </si>
  <si>
    <t>G005</t>
  </si>
  <si>
    <t>G006</t>
  </si>
  <si>
    <t>G007</t>
  </si>
  <si>
    <t>G008</t>
  </si>
  <si>
    <t>G009</t>
  </si>
  <si>
    <t>G010</t>
  </si>
  <si>
    <t>G011</t>
  </si>
  <si>
    <t>G012</t>
  </si>
  <si>
    <t>G013</t>
  </si>
  <si>
    <t>G014</t>
  </si>
  <si>
    <t>G015</t>
  </si>
  <si>
    <t>G016</t>
  </si>
  <si>
    <t>G017</t>
  </si>
  <si>
    <t>G018</t>
  </si>
  <si>
    <t>G019</t>
  </si>
  <si>
    <t>G020</t>
  </si>
  <si>
    <t>G021</t>
  </si>
  <si>
    <t>G022</t>
  </si>
  <si>
    <t>G023</t>
  </si>
  <si>
    <t>G024</t>
  </si>
  <si>
    <t>G025</t>
  </si>
  <si>
    <t>G026</t>
  </si>
  <si>
    <t>G027</t>
  </si>
  <si>
    <t>G028</t>
  </si>
  <si>
    <t>G029</t>
  </si>
  <si>
    <t>G030</t>
  </si>
  <si>
    <t>G031</t>
  </si>
  <si>
    <t>G032</t>
  </si>
  <si>
    <t>G033</t>
  </si>
  <si>
    <t>G034</t>
  </si>
  <si>
    <t>G035</t>
  </si>
  <si>
    <t>G036</t>
  </si>
  <si>
    <t>G037</t>
  </si>
  <si>
    <t>G038</t>
  </si>
  <si>
    <t>G039</t>
  </si>
  <si>
    <t>G040</t>
  </si>
  <si>
    <t>G041</t>
  </si>
  <si>
    <t>G042</t>
  </si>
  <si>
    <t>G043</t>
  </si>
  <si>
    <t>G044</t>
  </si>
  <si>
    <t>G045</t>
  </si>
  <si>
    <t>G046</t>
  </si>
  <si>
    <t>G047</t>
  </si>
  <si>
    <t>G048</t>
  </si>
  <si>
    <t>G049</t>
  </si>
  <si>
    <t>G050</t>
  </si>
  <si>
    <t>G051</t>
  </si>
  <si>
    <t>G052</t>
  </si>
  <si>
    <t>G053</t>
  </si>
  <si>
    <t>G054</t>
  </si>
  <si>
    <t>G055</t>
  </si>
  <si>
    <t>G056</t>
  </si>
  <si>
    <t>G057</t>
  </si>
  <si>
    <t>G058</t>
  </si>
  <si>
    <t>G059</t>
  </si>
  <si>
    <t>G060</t>
  </si>
  <si>
    <t>G061</t>
  </si>
  <si>
    <t>G062</t>
  </si>
  <si>
    <t>G063</t>
  </si>
  <si>
    <t>G064</t>
  </si>
  <si>
    <t>G065</t>
  </si>
  <si>
    <t>G066</t>
  </si>
  <si>
    <t>G067</t>
  </si>
  <si>
    <t>G068</t>
  </si>
  <si>
    <t>G069</t>
  </si>
  <si>
    <t>G070</t>
  </si>
  <si>
    <t>G071</t>
  </si>
  <si>
    <t>G072</t>
  </si>
  <si>
    <t>G073</t>
  </si>
  <si>
    <t>G074</t>
  </si>
  <si>
    <t>G075</t>
  </si>
  <si>
    <t>G076</t>
  </si>
  <si>
    <t>G077</t>
  </si>
  <si>
    <t>G078</t>
  </si>
  <si>
    <t>G079</t>
  </si>
  <si>
    <t>G080</t>
  </si>
  <si>
    <t>G081</t>
  </si>
  <si>
    <t>G082</t>
  </si>
  <si>
    <t>G083</t>
  </si>
  <si>
    <t>G084</t>
  </si>
  <si>
    <t>G085</t>
  </si>
  <si>
    <t>G086</t>
  </si>
  <si>
    <t>G087</t>
  </si>
  <si>
    <t>G088</t>
  </si>
  <si>
    <t>G089</t>
  </si>
  <si>
    <t>G090</t>
  </si>
  <si>
    <t>G091</t>
  </si>
  <si>
    <t>G092</t>
  </si>
  <si>
    <t>G093</t>
  </si>
  <si>
    <t>G094</t>
  </si>
  <si>
    <t>G095</t>
  </si>
  <si>
    <t>G096</t>
  </si>
  <si>
    <t>G097</t>
  </si>
  <si>
    <t>G098</t>
  </si>
  <si>
    <t>G099</t>
  </si>
  <si>
    <t>G100</t>
  </si>
  <si>
    <t>02  Saisonpreise festlegen</t>
  </si>
  <si>
    <t>Jährlich: Tag und Monat gelten jedes Jahr. Einmalig: der genaue Zeitraum mit Jahr. Von und Bis sind eingeschlossen.</t>
  </si>
  <si>
    <t>Saisonpreise, Aufenthalt und Gäste direkt zusammen verwalten – mit feworga.</t>
  </si>
  <si>
    <t>Saison-ID</t>
  </si>
  <si>
    <t>Saison</t>
  </si>
  <si>
    <t>Gültigkeit</t>
  </si>
  <si>
    <t>Von</t>
  </si>
  <si>
    <t>Bis einschließlich</t>
  </si>
  <si>
    <t>Preis / Nacht</t>
  </si>
  <si>
    <t>Start MMTT</t>
  </si>
  <si>
    <t>Ende MMTT</t>
  </si>
  <si>
    <t>Jahreswechsel</t>
  </si>
  <si>
    <t>S001</t>
  </si>
  <si>
    <t>Nebensaison</t>
  </si>
  <si>
    <t>Jährlich</t>
  </si>
  <si>
    <t>Jahr wird ignoriert.</t>
  </si>
  <si>
    <t>S002</t>
  </si>
  <si>
    <t>Vorsaison</t>
  </si>
  <si>
    <t>S003</t>
  </si>
  <si>
    <t>Sommer</t>
  </si>
  <si>
    <t>S004</t>
  </si>
  <si>
    <t>Spätsommer</t>
  </si>
  <si>
    <t>S005</t>
  </si>
  <si>
    <t>Herbst</t>
  </si>
  <si>
    <t>S006</t>
  </si>
  <si>
    <t>Winterruhe</t>
  </si>
  <si>
    <t>S007</t>
  </si>
  <si>
    <t>Weihnachten / Jahreswechsel</t>
  </si>
  <si>
    <t>Läuft automatisch über den Jahreswechsel.</t>
  </si>
  <si>
    <t>S008</t>
  </si>
  <si>
    <t>Herbstaktion 2026</t>
  </si>
  <si>
    <t>Einmalig</t>
  </si>
  <si>
    <t>Beispiel: gilt nur an diesen Tagen in 2026.</t>
  </si>
  <si>
    <t>S009</t>
  </si>
  <si>
    <t>Weihnachten 2026</t>
  </si>
  <si>
    <t>Übersteuert den jährlichen Weihnachtspreis.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</si>
  <si>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</si>
  <si>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</si>
  <si>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</si>
  <si>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</si>
  <si>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</si>
  <si>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</si>
  <si>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</si>
  <si>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</si>
  <si>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</si>
  <si>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</si>
  <si>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S020</t>
  </si>
  <si>
    <t>S021</t>
  </si>
  <si>
    <t>S022</t>
  </si>
  <si>
    <t>S023</t>
  </si>
  <si>
    <t>S024</t>
  </si>
  <si>
    <t>S025</t>
  </si>
  <si>
    <t>S026</t>
  </si>
  <si>
    <t>S027</t>
  </si>
  <si>
    <t>S028</t>
  </si>
  <si>
    <t>S029</t>
  </si>
  <si>
    <t>S030</t>
  </si>
  <si>
    <t>03  Buchbare Extras definieren</t>
  </si>
  <si>
    <t>Leistung, Berechnungsart und Preis festlegen. Die Auswahl je Buchung erfolgt unter Buchungsextras.</t>
  </si>
  <si>
    <t>Weniger Tabellenwechsel: Leistungen und Aufenthalt zusammen organisieren – mit feworga.</t>
  </si>
  <si>
    <t>Extra-ID</t>
  </si>
  <si>
    <t>Auswahl für Buchungen</t>
  </si>
  <si>
    <t>Extra</t>
  </si>
  <si>
    <t>Berechnung</t>
  </si>
  <si>
    <t>Einzelpreis</t>
  </si>
  <si>
    <t>Hinweis zur Menge</t>
  </si>
  <si>
    <t>X001</t>
  </si>
  <si>
    <t>Wäschepaket</t>
  </si>
  <si>
    <t>pro Aufenthalt</t>
  </si>
  <si>
    <t>Menge = Anzahl Wäschepakete, z. B. 4.</t>
  </si>
  <si>
    <t>X002</t>
  </si>
  <si>
    <t>Hund</t>
  </si>
  <si>
    <t>pro Nacht</t>
  </si>
  <si>
    <t>Menge = Anzahl Hunde; Nächte werden automatisch ergänzt.</t>
  </si>
  <si>
    <t>X003</t>
  </si>
  <si>
    <t>Kinderbett</t>
  </si>
  <si>
    <t>Menge = Anzahl Kinderbetten.</t>
  </si>
  <si>
    <t>X004</t>
  </si>
  <si>
    <t>Brötchenservice</t>
  </si>
  <si>
    <t>pro Person/Nacht</t>
  </si>
  <si>
    <t>Menge = 1; alle gebuchten Personen und Nächte zählen.</t>
  </si>
  <si>
    <t>X005</t>
  </si>
  <si>
    <t>Begrüßungspaket</t>
  </si>
  <si>
    <t>Menge = Anzahl Pakete.</t>
  </si>
  <si>
    <t>X006</t>
  </si>
  <si>
    <t>X007</t>
  </si>
  <si>
    <t>X008</t>
  </si>
  <si>
    <t>X009</t>
  </si>
  <si>
    <t>X010</t>
  </si>
  <si>
    <t>X011</t>
  </si>
  <si>
    <t>X012</t>
  </si>
  <si>
    <t>X013</t>
  </si>
  <si>
    <t>X014</t>
  </si>
  <si>
    <t>X015</t>
  </si>
  <si>
    <t>X016</t>
  </si>
  <si>
    <t>X017</t>
  </si>
  <si>
    <t>X018</t>
  </si>
  <si>
    <t>X019</t>
  </si>
  <si>
    <t>X020</t>
  </si>
  <si>
    <t>04  Aufenthalte anlegen</t>
  </si>
  <si>
    <t>Gast, Buchungsdatum, Anreise, Abreise, Personen und Status eintragen. Preise und Zahlungsplan werden automatisch berechnet.</t>
  </si>
  <si>
    <t>Gäste, Aufenthalt, Zahlung, Vertrag und Aufgaben an einem Ort – statt in mehreren Tabellen.</t>
  </si>
  <si>
    <t>Hellgrün: Eingabe  ·  Formeln geschützt  ·  Alle Spalten sind filterbar</t>
  </si>
  <si>
    <t>Einzelne Buchung ansehen →</t>
  </si>
  <si>
    <t>Extras zuordnen →</t>
  </si>
  <si>
    <t>Zahlung erfassen →</t>
  </si>
  <si>
    <t>Buchung-ID</t>
  </si>
  <si>
    <t>Gast auswählen</t>
  </si>
  <si>
    <t>Gebucht am</t>
  </si>
  <si>
    <t>Anreise</t>
  </si>
  <si>
    <t>Abreise</t>
  </si>
  <si>
    <t>Personen</t>
  </si>
  <si>
    <t>Status</t>
  </si>
  <si>
    <t>Reinigung abweichend</t>
  </si>
  <si>
    <t>Rabatt</t>
  </si>
  <si>
    <t>Festpreis optional</t>
  </si>
  <si>
    <t>Nächte</t>
  </si>
  <si>
    <t>Übernachtungen</t>
  </si>
  <si>
    <t>Extras gesamt</t>
  </si>
  <si>
    <t>Anzahlung fällig</t>
  </si>
  <si>
    <t>Restzahlung</t>
  </si>
  <si>
    <t>Restzahlung fällig</t>
  </si>
  <si>
    <t>Erhalten</t>
  </si>
  <si>
    <t>Offen</t>
  </si>
  <si>
    <t>Zahlungsstatus</t>
  </si>
  <si>
    <t>Jetzt fällig / offen</t>
  </si>
  <si>
    <t>Reinigung berechnet</t>
  </si>
  <si>
    <t>Überzahlung / Erstattung</t>
  </si>
  <si>
    <t>B0001</t>
  </si>
  <si>
    <t>G001 | Anna Beispiel</t>
  </si>
  <si>
    <t>Bestätigt</t>
  </si>
  <si>
    <t>DEMO: Aufenthalt über einen Saisonwechsel</t>
  </si>
  <si>
    <t>B0002</t>
  </si>
  <si>
    <t>G002 | Leon Muster</t>
  </si>
  <si>
    <t>DEMO: Aufenthalt über den Jahreswechsel</t>
  </si>
  <si>
    <t>B0003</t>
  </si>
  <si>
    <t>G003 | Maria Demo</t>
  </si>
  <si>
    <t>Anfrage</t>
  </si>
  <si>
    <t>DEMO: unverbindliche Anfrage</t>
  </si>
  <si>
    <t>B0004</t>
  </si>
  <si>
    <t>B0005</t>
  </si>
  <si>
    <t>B0006</t>
  </si>
  <si>
    <t>B0007</t>
  </si>
  <si>
    <t>B0008</t>
  </si>
  <si>
    <t>B0009</t>
  </si>
  <si>
    <t>B0010</t>
  </si>
  <si>
    <t>B0011</t>
  </si>
  <si>
    <t>B0012</t>
  </si>
  <si>
    <t>B0013</t>
  </si>
  <si>
    <t>B0014</t>
  </si>
  <si>
    <t>B0015</t>
  </si>
  <si>
    <t>B0016</t>
  </si>
  <si>
    <t>B0017</t>
  </si>
  <si>
    <t>B0018</t>
  </si>
  <si>
    <t>B0019</t>
  </si>
  <si>
    <t>B0020</t>
  </si>
  <si>
    <t>B0021</t>
  </si>
  <si>
    <t>B0022</t>
  </si>
  <si>
    <t>B0023</t>
  </si>
  <si>
    <t>B0024</t>
  </si>
  <si>
    <t>B0025</t>
  </si>
  <si>
    <t>B0026</t>
  </si>
  <si>
    <t>B0027</t>
  </si>
  <si>
    <t>B0028</t>
  </si>
  <si>
    <t>B0029</t>
  </si>
  <si>
    <t>B0030</t>
  </si>
  <si>
    <t>B0031</t>
  </si>
  <si>
    <t>B0032</t>
  </si>
  <si>
    <t>B0033</t>
  </si>
  <si>
    <t>B0034</t>
  </si>
  <si>
    <t>B0035</t>
  </si>
  <si>
    <t>B0036</t>
  </si>
  <si>
    <t>B0037</t>
  </si>
  <si>
    <t>B0038</t>
  </si>
  <si>
    <t>B0039</t>
  </si>
  <si>
    <t>B0040</t>
  </si>
  <si>
    <t>B0041</t>
  </si>
  <si>
    <t>B0042</t>
  </si>
  <si>
    <t>B0043</t>
  </si>
  <si>
    <t>B0044</t>
  </si>
  <si>
    <t>B0045</t>
  </si>
  <si>
    <t>B0046</t>
  </si>
  <si>
    <t>B0047</t>
  </si>
  <si>
    <t>B0048</t>
  </si>
  <si>
    <t>B0049</t>
  </si>
  <si>
    <t>B0050</t>
  </si>
  <si>
    <t>B0051</t>
  </si>
  <si>
    <t>B0052</t>
  </si>
  <si>
    <t>B0053</t>
  </si>
  <si>
    <t>B0054</t>
  </si>
  <si>
    <t>B0055</t>
  </si>
  <si>
    <t>B0056</t>
  </si>
  <si>
    <t>B0057</t>
  </si>
  <si>
    <t>B0058</t>
  </si>
  <si>
    <t>B0059</t>
  </si>
  <si>
    <t>B0060</t>
  </si>
  <si>
    <t>B0061</t>
  </si>
  <si>
    <t>B0062</t>
  </si>
  <si>
    <t>B0063</t>
  </si>
  <si>
    <t>B0064</t>
  </si>
  <si>
    <t>B0065</t>
  </si>
  <si>
    <t>B0066</t>
  </si>
  <si>
    <t>B0067</t>
  </si>
  <si>
    <t>B0068</t>
  </si>
  <si>
    <t>B0069</t>
  </si>
  <si>
    <t>B0070</t>
  </si>
  <si>
    <t>B0071</t>
  </si>
  <si>
    <t>B0072</t>
  </si>
  <si>
    <t>B0073</t>
  </si>
  <si>
    <t>B0074</t>
  </si>
  <si>
    <t>B0075</t>
  </si>
  <si>
    <t>B0076</t>
  </si>
  <si>
    <t>B0077</t>
  </si>
  <si>
    <t>B0078</t>
  </si>
  <si>
    <t>B0079</t>
  </si>
  <si>
    <t>B0080</t>
  </si>
  <si>
    <t>B0081</t>
  </si>
  <si>
    <t>B0082</t>
  </si>
  <si>
    <t>B0083</t>
  </si>
  <si>
    <t>B0084</t>
  </si>
  <si>
    <t>B0085</t>
  </si>
  <si>
    <t>B0086</t>
  </si>
  <si>
    <t>B0087</t>
  </si>
  <si>
    <t>B0088</t>
  </si>
  <si>
    <t>B0089</t>
  </si>
  <si>
    <t>B0090</t>
  </si>
  <si>
    <t>B0091</t>
  </si>
  <si>
    <t>B0092</t>
  </si>
  <si>
    <t>B0093</t>
  </si>
  <si>
    <t>B0094</t>
  </si>
  <si>
    <t>B0095</t>
  </si>
  <si>
    <t>B0096</t>
  </si>
  <si>
    <t>B0097</t>
  </si>
  <si>
    <t>B0098</t>
  </si>
  <si>
    <t>B0099</t>
  </si>
  <si>
    <t>B0100</t>
  </si>
  <si>
    <t>05  Extras zuordnen</t>
  </si>
  <si>
    <t>Buchung und Extra auswählen. Menge leer bedeutet 1. Nur bei Bedarf einen abweichenden Einzelpreis eingeben.</t>
  </si>
  <si>
    <t>Zusatzleistungen und Vereinbarungen direkt beim Aufenthalt im Blick behalten – mit feworga.</t>
  </si>
  <si>
    <t>Gast / Aufenthalt</t>
  </si>
  <si>
    <t>Extra auswählen</t>
  </si>
  <si>
    <t>Menge</t>
  </si>
  <si>
    <t>Preis abweichend</t>
  </si>
  <si>
    <t>Faktor</t>
  </si>
  <si>
    <t>Betrag</t>
  </si>
  <si>
    <t>X001 | Wäschepaket</t>
  </si>
  <si>
    <t>DEMO: 4 Wäschepakete</t>
  </si>
  <si>
    <t>X002 | Hund</t>
  </si>
  <si>
    <t>DEMO: 1 Hund für alle Nächte</t>
  </si>
  <si>
    <t>X004 | Brötchenservice</t>
  </si>
  <si>
    <t>DEMO: alle Personen / Nächte</t>
  </si>
  <si>
    <t>06  Zahlungseingänge erfassen</t>
  </si>
  <si>
    <t>Nur tatsächlich erfolgte Zahlungen erfassen. Erstattungen: positiver Betrag und Zahlungsart Erstattung.</t>
  </si>
  <si>
    <t>Offene Beträge und fällige Zahlungen ohne manuellen Tabellenabgleich im Blick – mit feworga.</t>
  </si>
  <si>
    <t>Eingangsdatum</t>
  </si>
  <si>
    <t>Art</t>
  </si>
  <si>
    <t>Zahlungsweg</t>
  </si>
  <si>
    <t>Referenz / Notiz</t>
  </si>
  <si>
    <t>Verbucht</t>
  </si>
  <si>
    <t>Überweisung</t>
  </si>
  <si>
    <t>DEMO: Zahlungseingang</t>
  </si>
  <si>
    <t>DEINE BUCHUNG IM ÜBERBLICK</t>
  </si>
  <si>
    <t>Eine Buchung.
Alles im Blick.</t>
  </si>
  <si>
    <t>Eine vorhandene Buchung-ID auswählen. Gast, Zeitraum, Preise und Zahlungsplan werden automatisch übernommen.</t>
  </si>
  <si>
    <t>Gäste, Zahlungen, Verträge und Aufgaben direkt beim Aufenthalt verwalten – mit feworga.</t>
  </si>
  <si>
    <t>BUCHUNG AUSWÄHLEN</t>
  </si>
  <si>
    <t>Aufenthalt bearbeiten →</t>
  </si>
  <si>
    <t>ANREISE</t>
  </si>
  <si>
    <t>ABREISE</t>
  </si>
  <si>
    <t>NÄCHTE</t>
  </si>
  <si>
    <t>PERSONEN</t>
  </si>
  <si>
    <t>GAST &amp; AUFENTHALT</t>
  </si>
  <si>
    <t>PREISÜBERSICHT</t>
  </si>
  <si>
    <t>Gebuchte Extras</t>
  </si>
  <si>
    <t>ZAHLUNGSPLAN</t>
  </si>
  <si>
    <t>RATE</t>
  </si>
  <si>
    <t>BETRAG</t>
  </si>
  <si>
    <t>FÄLLIG AM</t>
  </si>
  <si>
    <t>BEREITS ERHALTEN</t>
  </si>
  <si>
    <t>Die Restzahlung ist die geplante zweite Rate. „Noch offen“ berücksichtigt alle gültigen Zahlungseingänge und Erstattungen. Anfragen und Stornos zählen nicht als offene Forderung.</t>
  </si>
  <si>
    <t>Berechnungsübersicht, keine Rechnung. Vor Zusagen die Eingabeprüfung kontrollieren. Preise und Fristen ändern sich bei Änderungen an den Stammdaten; bestätigten Stand separat sichern.</t>
  </si>
  <si>
    <t>‹  Zur Startseite</t>
  </si>
  <si>
    <t>DIE GEFÜHRTE FEWORGA-VORLAGE</t>
  </si>
  <si>
    <t>Schritt für Schritt
zur ersten Buchung.</t>
  </si>
  <si>
    <t>Eine Unterkunft verwalten – mit geprüften Eingaben, geschützten Formeln und nachvollziehbaren Rechenregeln.</t>
  </si>
  <si>
    <t>Weniger Tabellenpflege, mehr Überblick: Gäste, Aufenthalte, Zahlungen und Aufgaben zusammen organisieren.</t>
  </si>
  <si>
    <t>Hellgrün: Eingabe  ·  Formeln geschützt</t>
  </si>
  <si>
    <t>01  Grundeinstellungen anpassen</t>
  </si>
  <si>
    <t>Auf Start: Unterkunft, Basispreis, Endreinigung, maximale Personenzahl und Planungsstart ändern. Die Vorlage deckt drei vollständige Kalenderjahre ab.</t>
  </si>
  <si>
    <t>Rechts Anzahlung in Prozent, Tage nach Buchung und Tage vor Anreise einstellen. Die Anzahlung kann sich auf den Gesamtpreis oder nur die Übernachtungen beziehen.</t>
  </si>
  <si>
    <t>02  Gäste und Saisonpreise vorbereiten</t>
  </si>
  <si>
    <t>Im Gästestamm nur die hellgrünen Felder erfassen. Gast-IDs und Formeln sind geschützt. Die Dropdown-Auswahl enthält ID und Name; die Verknüpfung verwendet die feste ID.</t>
  </si>
  <si>
    <t>Bei Jährlich zählen nur Tag und Monat. Beispiel 20.12.2026–05.01.2027 gilt jeden Winter. Bei Einmalig zählen die vollen Datumswerte und das Jahr.</t>
  </si>
  <si>
    <t>Saisonstart und -ende sind eingeschlossen. Einmalige Saison schlägt jährliche Saison. Ohne Treffer gilt der Basispreis. Mehrere Treffer gleicher Priorität erzeugen einen Preiskonflikt.</t>
  </si>
  <si>
    <t>03  Aufenthalt und Extras erfassen</t>
  </si>
  <si>
    <t>In Aufenthalte eine freie Zeile nutzen: Gast, Buchungsdatum, Anreise, Abreise, Personenzahl und Status eingeben. Die Nacht der Abreise wird nicht berechnet.</t>
  </si>
  <si>
    <t>Reinigung leer = Standard-Endreinigung; 0 = keine Reinigung. Rabatt ist ein Betrag, kein Prozentsatz. Festpreis überschreibt den gesamten errechneten Buchungspreis, nicht nur den Nachtpreis.</t>
  </si>
  <si>
    <t>Unter Extras definierst du Leistungen und Berechnung. Unter Buchungsextras wählst du die Buchung und das Extra. Mehrere Zeilen je Buchung sind möglich.</t>
  </si>
  <si>
    <t>Menge leer = 1. Pro Nacht multipliziert mit den Nächten, pro Person mit allen Personen, pro Person/Nacht mit beiden. Für einzelne Wäschepakete: pro Aufenthalt und Menge = Anzahl Pakete.</t>
  </si>
  <si>
    <t>04  Zahlungen und Fälligkeiten</t>
  </si>
  <si>
    <t>Restzahlung fällig = Anreise minus die eingestellten Tage, jedoch frühestens am Buchungstag. Anzahlung fällig = Buchungstag plus Frist, jedoch spätestens am Restzahlungstermin.</t>
  </si>
  <si>
    <t>Bei kurzfristigen Buchungen können beide Raten am Buchungstag fällig sein. Anzahlung + geplante Restzahlung ergeben exakt den Gesamtpreis.</t>
  </si>
  <si>
    <t>Zahlungen: Datum, Zahlungsart und positiven Betrag eingeben. Für Rückzahlungen die Art Erstattung wählen. Ungültige oder in der Zukunft liegende Zahlungseingänge werden noch nicht angerechnet.</t>
  </si>
  <si>
    <t>Anfragen und Stornos werden bei Buchungswert und offenen Forderungen nicht mitgezählt. Bei einem bezahlten Storno erscheint ein Erstattungshinweis; Stornogebühren werden nicht automatisch berechnet.</t>
  </si>
  <si>
    <t>05  Hinweise ernst nehmen</t>
  </si>
  <si>
    <t>Prüfung zeigt unvollständige Angaben, ungültige Preise, zu viele Personen, sich überschneidende bestätigte Aufenthalte und Saisonkonflikte.</t>
  </si>
  <si>
    <t>Abreise und nächste Anreise am selben Tag gelten nicht als Doppelbelegung. Ein Saisonwechsel innerhalb des Aufenthalts wird Nacht für Nacht aufgeteilt.</t>
  </si>
  <si>
    <t>Preis- oder Einstellungsänderungen wirken auf vorhandene Buchungen. Für feste Zusagen den Gesamtpreis in Festpreis übernehmen und Zahlungsfristen / Preisaufschlüsselung separat als Werte oder PDF sichern.</t>
  </si>
  <si>
    <t>Beispieldaten entfernen</t>
  </si>
  <si>
    <t>Beispieldaten leeren: Gäste C9:K11 und Aufenthalte B9:K11. Feste IDs und Formelzellen bleiben erhalten und sind gesperrt.</t>
  </si>
  <si>
    <t>In Buchungsextras A9:A11, C9:E11 und J9:J11 leeren. In Zahlungen A9 sowie C9:G9 leeren.</t>
  </si>
  <si>
    <t>Saisonpreise und Extras enthalten Beispielangebote. Preise und Zeiträume anpassen oder nur die hellgrünen Eingaben dort leeren. IDs und Formeln nicht löschen.</t>
  </si>
  <si>
    <t>Anschließend auf Start prüfen, dass Buchungswert und offene Beträge 0 € zeigen. Im Buchungsblatt kann eine noch leere Buchung gewählt sein.</t>
  </si>
  <si>
    <t>Umfang &amp; sichere Nutzung</t>
  </si>
  <si>
    <t>Vorbereitet für eine Unterkunft, 100 Gäste, 100 Aufenthalte, 30 Saisonregeln, 20 Extra-Arten, 200 Buchungsextra-Zeilen und 200 Zahlungszeilen.</t>
  </si>
  <si>
    <t>Die Tabellen sind filterbar. Neue Daten in den vorbereiteten freien Zeilen erfassen. Formel- und ID-Spalten bleiben geschützt; das Sortieren ganzer Tabellen ist bei aktivem Blattschutz eingeschränkt.</t>
  </si>
  <si>
    <t>Keine Makros, kein Channel Manager, keine automatische Rechnung und keine Steuerberechnung. Alle Preise sind Endbeträge in Euro. Kurtaxe und Kaution sind nicht separat modelliert.</t>
  </si>
  <si>
    <t>Gäste- und Zahlungsdaten nur berechtigten Personen zugänglich machen. Die Datei regelmäßig sichern. Für jede weitere Unterkunft eine eigene Kopie verwenden.</t>
  </si>
  <si>
    <t>Blattschutz &amp; interne Hilfsblätter</t>
  </si>
  <si>
    <t>Der Schutz verhindert versehentliches Überschreiben. Eingaben, Dropdowns, vorhandene Filter und Links bleiben nutzbar. Tagespreise und Listen sind intern und ausgeblendet. Für Anpassungen: Überprüfen → Blattschutz aufheben. Es ist kein Passwort gesetzt.</t>
  </si>
  <si>
    <t>Die Arbeitsmappenstruktur ist ebenfalls ohne Passwort geschützt. Zum Einblenden interner Blätter zuerst Überprüfen → Arbeitsmappe schützen deaktivieren, dann Blattregister → Einblenden. Schutz ist keine Verschlüsselung. Kapazitätserweiterungen erfordern auch angepasste Formeln und Datenbereiche.</t>
  </si>
  <si>
    <t>Excel ist der Einstieg. feworga spart die Tabellenpflege.</t>
  </si>
  <si>
    <t>Gäste, Aufenthalte, Zahlungen, Verträge, Aufgaben und Fristen direkt zusammen verwalten. Weniger doppelte Eingaben und weniger manuelles Nachhalten.</t>
  </si>
  <si>
    <t>Internes Rechenwerk</t>
  </si>
  <si>
    <t>Geschütztes Hilfsblatt: die Preise werden Nacht für Nacht aus Basispreis und Saisonregeln ermittelt.</t>
  </si>
  <si>
    <t>Dieses Hilfsblatt wird im normalen Betrieb nicht benötigt.</t>
  </si>
  <si>
    <t>Datum</t>
  </si>
  <si>
    <t>Tag</t>
  </si>
  <si>
    <t>MMTT</t>
  </si>
  <si>
    <t>Jährliche Treffer</t>
  </si>
  <si>
    <t>Einmalige Treffer</t>
  </si>
  <si>
    <t>Nachtpreis</t>
  </si>
  <si>
    <t>Preisregel</t>
  </si>
  <si>
    <t>Buchungsstatus</t>
  </si>
  <si>
    <t>Berechnung Extras</t>
  </si>
  <si>
    <t>Zahlungsart</t>
  </si>
  <si>
    <t>Saisonart</t>
  </si>
  <si>
    <t>Anzahlungsbasis</t>
  </si>
  <si>
    <t>Hinweis</t>
  </si>
  <si>
    <t>Interne Dropdown-Listen – nicht bearbeiten.</t>
  </si>
  <si>
    <t>Bar</t>
  </si>
  <si>
    <t>Abgeschlossen</t>
  </si>
  <si>
    <t>pro Person</t>
  </si>
  <si>
    <t>Gesamtzahlung</t>
  </si>
  <si>
    <t>PayPal</t>
  </si>
  <si>
    <t>Storniert</t>
  </si>
  <si>
    <t>Erstattung</t>
  </si>
  <si>
    <t>Sonstiges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</si>
</sst>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8" formatCode="dd&quot;.&quot;mm&quot;.&quot;yyyy"/>
    <numFmt numFmtId="169" formatCode="#,##0.00\ &quot;€&quot;"/>
    <numFmt numFmtId="170" formatCode="0\ &quot;Hinweise&quot;"/>
    <numFmt numFmtId="171" formatCode="#,##0.00\ &quot;€&quot;;[Red]\-#,##0.00\ &quot;€&quot;;0.00\ &quot;€&quot;"/>
    <numFmt numFmtId="172" formatCode="0\ &quot;Tage&quot;"/>
    <numFmt numFmtId="173" formatCode="0.###"/>
  </numFmts>
  <fonts count="40">
    <font>
      <sz val="11"/>
      <name val="Carlito"/>
    </font>
    <font>
      <b/>
      <sz val="10"/>
      <color rgb="FFFFFFFF"/>
      <name val="Aptos"/>
    </font>
    <font>
      <b/>
      <sz val="11"/>
      <color rgb="FFFFFFFF"/>
      <name val="Aptos"/>
    </font>
    <font>
      <sz val="10"/>
      <color rgb="FF16221D"/>
      <name val="Aptos"/>
    </font>
    <font>
      <sz val="10"/>
      <color rgb="FF16221D"/>
      <name val="Aptos"/>
    </font>
    <font>
      <b/>
      <sz val="9"/>
      <color rgb="FF225C48"/>
      <name val="Aptos"/>
    </font>
    <font>
      <b/>
      <sz val="21"/>
      <color rgb="FF16221D"/>
      <name val="Georgia"/>
    </font>
    <font>
      <sz val="10"/>
      <color rgb="FF53675D"/>
      <name val="Aptos"/>
    </font>
    <font>
      <sz val="10"/>
      <color rgb="FF174333"/>
      <name val="Aptos"/>
    </font>
    <font>
      <b/>
      <sz val="12"/>
      <color rgb="FFFFFFFF"/>
      <name val="Aptos"/>
    </font>
    <font>
      <sz val="9"/>
      <color rgb="FF225C48"/>
      <name val="Aptos"/>
    </font>
    <font>
      <b/>
      <sz val="10"/>
      <color rgb="FFFFFFFF"/>
      <name val="Aptos"/>
    </font>
    <font>
      <b/>
      <sz val="24"/>
      <color rgb="FF16221D"/>
      <name val="Georgia"/>
    </font>
    <font>
      <sz val="9"/>
      <color rgb="FF53675D"/>
      <name val="Aptos"/>
    </font>
    <font>
      <b/>
      <sz val="23"/>
      <color rgb="FF16221D"/>
      <name val="Aptos"/>
    </font>
    <font>
      <b/>
      <sz val="11"/>
      <color rgb="FF225C48"/>
      <name val="Aptos"/>
    </font>
    <font>
      <b/>
      <sz val="10"/>
      <color rgb="FF16221D"/>
      <name val="Aptos"/>
    </font>
    <font>
      <b/>
      <sz val="10"/>
      <color rgb="FF225C48"/>
      <name val="Aptos"/>
    </font>
    <font>
      <b/>
      <sz val="10"/>
      <color rgb="FF174333"/>
      <name val="Aptos"/>
    </font>
    <font>
      <b/>
      <sz val="15"/>
      <color rgb="FF174333"/>
      <name val="Aptos"/>
    </font>
    <font>
      <b/>
      <sz val="11"/>
      <color rgb="FFFFFFFF"/>
      <name val="Aptos"/>
    </font>
    <font>
      <b/>
      <sz val="12"/>
      <color rgb="FF16221D"/>
      <name val="Aptos"/>
    </font>
    <font>
      <b/>
      <sz val="19"/>
      <color rgb="FF16221D"/>
      <name val="Aptos"/>
    </font>
    <font>
      <b/>
      <sz val="15"/>
      <color rgb="FFFFFFFF"/>
      <name val="Aptos"/>
    </font>
    <font>
      <b/>
      <sz val="18"/>
      <color rgb="FF16221D"/>
      <name val="Aptos"/>
    </font>
    <font>
      <b/>
      <sz val="26"/>
      <color rgb="FFFFFFFF"/>
      <name val="Aptos"/>
    </font>
    <font>
      <sz val="11"/>
      <color rgb="FF16221D"/>
      <name val="Aptos"/>
    </font>
    <font>
      <b/>
      <sz val="16"/>
      <color rgb="FF16221D"/>
      <name val="Aptos"/>
    </font>
    <font>
      <b/>
      <sz val="20"/>
      <color rgb="FF16221D"/>
      <name val="Aptos"/>
    </font>
    <font>
      <b/>
      <sz val="20"/>
      <color rgb="FFFFFFFF"/>
      <name val="Aptos"/>
    </font>
    <font>
      <sz val="10"/>
      <color rgb="FF16221D"/>
      <name val="Aptos"/>
    </font>
    <font>
      <b/>
      <sz val="23"/>
      <color rgb="FF16221D"/>
      <name val="Georgia"/>
    </font>
    <font>
      <sz val="10"/>
      <color rgb="FF53675D"/>
      <name val="Aptos"/>
    </font>
    <font>
      <b/>
      <sz val="12"/>
      <color rgb="FFFFFFFF"/>
      <name val="Aptos"/>
    </font>
    <font>
      <sz val="9"/>
      <color rgb="FF225C48"/>
      <name val="Aptos"/>
    </font>
    <font>
      <b/>
      <sz val="13"/>
      <color rgb="FF174333"/>
      <name val="Aptos"/>
    </font>
    <font>
      <b/>
      <sz val="13"/>
      <color rgb="FF174333"/>
      <name val="Aptos"/>
    </font>
    <font>
      <sz val="11"/>
      <color rgb="FF174333"/>
      <name val="Aptos"/>
    </font>
    <font>
      <sz val="11"/>
      <color rgb="FF174333"/>
      <name val="Aptos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F7F5EF"/>
      </patternFill>
    </fill>
    <fill>
      <patternFill patternType="solid">
        <fgColor rgb="FFEEF5E6"/>
      </patternFill>
    </fill>
    <fill>
      <patternFill patternType="solid">
        <fgColor rgb="FF225C48"/>
      </patternFill>
    </fill>
    <fill>
      <patternFill patternType="solid">
        <fgColor rgb="FFFFFFFF"/>
      </patternFill>
    </fill>
    <fill>
      <patternFill patternType="solid">
        <fgColor rgb="FFF2F5F2"/>
      </patternFill>
    </fill>
    <fill>
      <patternFill patternType="solid">
        <fgColor rgb="FF174333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D2DDD5"/>
      </left>
      <right style="thin">
        <color rgb="FFD2DDD5"/>
      </right>
      <top style="thin">
        <color rgb="FFD2DDD5"/>
      </top>
      <bottom style="thin">
        <color rgb="FFD2DDD5"/>
      </bottom>
      <diagonal/>
    </border>
    <border>
      <left style="thin">
        <color rgb="FFD2DDD5"/>
      </left>
      <right/>
      <top style="thin">
        <color rgb="FFD2DDD5"/>
      </top>
      <bottom/>
      <diagonal/>
    </border>
    <border>
      <left/>
      <right/>
      <top style="thin">
        <color rgb="FFD2DDD5"/>
      </top>
      <bottom/>
      <diagonal/>
    </border>
    <border>
      <left/>
      <right style="thin">
        <color rgb="FFD2DDD5"/>
      </right>
      <top style="thin">
        <color rgb="FFD2DDD5"/>
      </top>
      <bottom/>
      <diagonal/>
    </border>
    <border>
      <left style="thin">
        <color rgb="FFD2DDD5"/>
      </left>
      <right/>
      <top/>
      <bottom/>
      <diagonal/>
    </border>
    <border>
      <left/>
      <right style="thin">
        <color rgb="FFD2DDD5"/>
      </right>
      <top/>
      <bottom/>
      <diagonal/>
    </border>
    <border>
      <left style="thin">
        <color rgb="FFD2DDD5"/>
      </left>
      <right/>
      <top/>
      <bottom style="thin">
        <color rgb="FFD2DDD5"/>
      </bottom>
      <diagonal/>
    </border>
    <border>
      <left/>
      <right/>
      <top/>
      <bottom style="thin">
        <color rgb="FFD2DDD5"/>
      </bottom>
      <diagonal/>
    </border>
    <border>
      <left/>
      <right style="thin">
        <color rgb="FFD2DDD5"/>
      </right>
      <top/>
      <bottom style="thin">
        <color rgb="FFD2DDD5"/>
      </bottom>
      <diagonal/>
    </border>
    <border>
      <left style="thin">
        <color rgb="FFD2DDD5"/>
      </left>
      <right/>
      <top style="thin">
        <color rgb="FFD2DDD5"/>
      </top>
      <bottom style="thin">
        <color rgb="FFD2DDD5"/>
      </bottom>
      <diagonal/>
    </border>
    <border>
      <left/>
      <right/>
      <top style="thin">
        <color rgb="FFD2DDD5"/>
      </top>
      <bottom style="thin">
        <color rgb="FFD2DDD5"/>
      </bottom>
      <diagonal/>
    </border>
    <border>
      <left/>
      <right style="thin">
        <color rgb="FFD2DDD5"/>
      </right>
      <top style="thin">
        <color rgb="FFD2DDD5"/>
      </top>
      <bottom style="thin">
        <color rgb="FFD2DDD5"/>
      </bottom>
      <diagonal/>
    </border>
  </borders>
  <cellStyleXfs count="2">
    <xf numFmtId="0" fontId="0" fillId="0" borderId="0"/>
    <xf numFmtId="0" fontId="39" fillId="0" borderId="0"/>
  </cellStyleXfs>
  <cellXfs count="256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left" vertical="center" wrapText="1"/>
    </xf>
    <xf numFmtId="0" fontId="11" fillId="4" borderId="2" xfId="1" applyFont="1" applyFill="1" applyBorder="1" applyAlignment="1">
      <alignment horizontal="left" vertical="center" wrapText="1"/>
    </xf>
    <xf numFmtId="0" fontId="30" fillId="2" borderId="1" xfId="1" applyFont="1" applyFill="1" applyBorder="1" applyAlignment="1">
      <alignment horizontal="left" vertical="center" wrapText="1"/>
    </xf>
    <xf numFmtId="0" fontId="30" fillId="2" borderId="1" xfId="1" applyFont="1" applyFill="1" applyBorder="1" applyAlignment="1">
      <alignment vertical="center"/>
    </xf>
    <xf numFmtId="0" fontId="30" fillId="2" borderId="1" xfId="1" applyFont="1" applyFill="1" applyBorder="1"/>
    <xf numFmtId="0" fontId="10" fillId="2" borderId="1" xfId="1" applyFont="1" applyFill="1" applyBorder="1" applyAlignment="1">
      <alignment horizontal="left" vertical="center" wrapText="1"/>
    </xf>
    <xf numFmtId="49" fontId="13" fillId="6" borderId="2" xfId="1" applyNumberFormat="1" applyFont="1" applyFill="1" applyBorder="1" applyAlignment="1">
      <alignment horizontal="left" vertical="center" wrapText="1"/>
    </xf>
    <xf numFmtId="171" fontId="4" fillId="6" borderId="2" xfId="1" applyNumberFormat="1" applyFont="1" applyFill="1" applyBorder="1" applyAlignment="1">
      <alignment horizontal="right" vertical="center" wrapText="1"/>
    </xf>
    <xf numFmtId="168" fontId="4" fillId="6" borderId="2" xfId="1" applyNumberFormat="1" applyFont="1" applyFill="1" applyBorder="1" applyAlignment="1">
      <alignment horizontal="center" vertical="center" wrapText="1"/>
    </xf>
    <xf numFmtId="168" fontId="13" fillId="6" borderId="2" xfId="1" applyNumberFormat="1" applyFont="1" applyFill="1" applyBorder="1" applyAlignment="1">
      <alignment horizontal="center" vertical="center" wrapText="1"/>
    </xf>
    <xf numFmtId="1" fontId="4" fillId="6" borderId="2" xfId="1" applyNumberFormat="1" applyFont="1" applyFill="1" applyBorder="1" applyAlignment="1">
      <alignment horizontal="left" vertical="center" wrapText="1"/>
    </xf>
    <xf numFmtId="1" fontId="4" fillId="6" borderId="2" xfId="1" applyNumberFormat="1" applyFont="1" applyFill="1" applyBorder="1" applyAlignment="1">
      <alignment horizontal="center" vertical="center" wrapText="1"/>
    </xf>
    <xf numFmtId="173" fontId="4" fillId="6" borderId="2" xfId="1" applyNumberFormat="1" applyFont="1" applyFill="1" applyBorder="1" applyAlignment="1">
      <alignment horizontal="right" vertical="center" wrapText="1"/>
    </xf>
    <xf numFmtId="0" fontId="3" fillId="6" borderId="0" xfId="1" applyFont="1" applyFill="1"/>
    <xf numFmtId="0" fontId="1" fillId="4" borderId="0" xfId="1" applyFont="1" applyFill="1"/>
    <xf numFmtId="0" fontId="4" fillId="3" borderId="2" xfId="1" applyFont="1" applyFill="1" applyBorder="1" applyAlignment="1" applyProtection="1">
      <alignment horizontal="left" vertical="center" wrapText="1"/>
      <protection locked="0"/>
    </xf>
    <xf numFmtId="49" fontId="4" fillId="3" borderId="2" xfId="1" applyNumberFormat="1" applyFont="1" applyFill="1" applyBorder="1" applyAlignment="1" applyProtection="1">
      <alignment horizontal="left" vertical="center" wrapText="1"/>
      <protection locked="0"/>
    </xf>
    <xf numFmtId="168" fontId="4" fillId="3" borderId="2" xfId="1" applyNumberFormat="1" applyFont="1" applyFill="1" applyBorder="1" applyAlignment="1" applyProtection="1">
      <alignment horizontal="center" vertical="center" wrapText="1"/>
      <protection locked="0"/>
    </xf>
    <xf numFmtId="171" fontId="4" fillId="3" borderId="2" xfId="1" applyNumberFormat="1" applyFont="1" applyFill="1" applyBorder="1" applyAlignment="1" applyProtection="1">
      <alignment horizontal="right" vertical="center" wrapText="1"/>
      <protection locked="0"/>
    </xf>
    <xf numFmtId="1" fontId="4" fillId="3" borderId="2" xfId="1" applyNumberFormat="1" applyFont="1" applyFill="1" applyBorder="1" applyAlignment="1" applyProtection="1">
      <alignment horizontal="center" vertical="center" wrapText="1"/>
      <protection locked="0"/>
    </xf>
    <xf numFmtId="49" fontId="13" fillId="3" borderId="2" xfId="1" applyNumberFormat="1" applyFont="1" applyFill="1" applyBorder="1" applyAlignment="1" applyProtection="1">
      <alignment horizontal="left" vertical="center" wrapText="1"/>
      <protection locked="0"/>
    </xf>
    <xf numFmtId="173" fontId="4" fillId="3" borderId="2" xfId="1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center" wrapText="1"/>
    </xf>
    <xf numFmtId="0" fontId="5" fillId="5" borderId="3" xfId="1" applyFont="1" applyFill="1" applyBorder="1" applyAlignment="1">
      <alignment horizontal="left" vertical="center" wrapText="1"/>
    </xf>
    <xf numFmtId="0" fontId="5" fillId="5" borderId="4" xfId="1" applyFont="1" applyFill="1" applyBorder="1" applyAlignment="1">
      <alignment horizontal="left" vertical="center" wrapText="1"/>
    </xf>
    <xf numFmtId="0" fontId="5" fillId="5" borderId="5" xfId="1" applyFont="1" applyFill="1" applyBorder="1" applyAlignment="1">
      <alignment horizontal="left" vertical="center" wrapText="1"/>
    </xf>
    <xf numFmtId="169" fontId="14" fillId="5" borderId="6" xfId="1" applyNumberFormat="1" applyFont="1" applyFill="1" applyBorder="1" applyAlignment="1">
      <alignment horizontal="left" vertical="center" wrapText="1"/>
    </xf>
    <xf numFmtId="169" fontId="14" fillId="5" borderId="1" xfId="1" applyNumberFormat="1" applyFont="1" applyFill="1" applyBorder="1" applyAlignment="1">
      <alignment horizontal="left" vertical="center" wrapText="1"/>
    </xf>
    <xf numFmtId="169" fontId="14" fillId="5" borderId="7" xfId="1" applyNumberFormat="1" applyFont="1" applyFill="1" applyBorder="1" applyAlignment="1">
      <alignment horizontal="left" vertical="center" wrapText="1"/>
    </xf>
    <xf numFmtId="169" fontId="14" fillId="5" borderId="8" xfId="1" applyNumberFormat="1" applyFont="1" applyFill="1" applyBorder="1" applyAlignment="1">
      <alignment horizontal="left" vertical="center" wrapText="1"/>
    </xf>
    <xf numFmtId="169" fontId="14" fillId="5" borderId="9" xfId="1" applyNumberFormat="1" applyFont="1" applyFill="1" applyBorder="1" applyAlignment="1">
      <alignment horizontal="left" vertical="center" wrapText="1"/>
    </xf>
    <xf numFmtId="169" fontId="14" fillId="5" borderId="10" xfId="1" applyNumberFormat="1" applyFont="1" applyFill="1" applyBorder="1" applyAlignment="1">
      <alignment horizontal="left" vertical="center" wrapText="1"/>
    </xf>
    <xf numFmtId="1" fontId="14" fillId="5" borderId="6" xfId="1" applyNumberFormat="1" applyFont="1" applyFill="1" applyBorder="1" applyAlignment="1">
      <alignment horizontal="left" vertical="center" wrapText="1"/>
    </xf>
    <xf numFmtId="1" fontId="14" fillId="5" borderId="1" xfId="1" applyNumberFormat="1" applyFont="1" applyFill="1" applyBorder="1" applyAlignment="1">
      <alignment horizontal="left" vertical="center" wrapText="1"/>
    </xf>
    <xf numFmtId="1" fontId="14" fillId="5" borderId="7" xfId="1" applyNumberFormat="1" applyFont="1" applyFill="1" applyBorder="1" applyAlignment="1">
      <alignment horizontal="left" vertical="center" wrapText="1"/>
    </xf>
    <xf numFmtId="1" fontId="14" fillId="5" borderId="8" xfId="1" applyNumberFormat="1" applyFont="1" applyFill="1" applyBorder="1" applyAlignment="1">
      <alignment horizontal="left" vertical="center" wrapText="1"/>
    </xf>
    <xf numFmtId="1" fontId="14" fillId="5" borderId="9" xfId="1" applyNumberFormat="1" applyFont="1" applyFill="1" applyBorder="1" applyAlignment="1">
      <alignment horizontal="left" vertical="center" wrapText="1"/>
    </xf>
    <xf numFmtId="1" fontId="14" fillId="5" borderId="10" xfId="1" applyNumberFormat="1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left" vertical="center" wrapText="1"/>
    </xf>
    <xf numFmtId="0" fontId="15" fillId="5" borderId="3" xfId="1" applyFont="1" applyFill="1" applyBorder="1" applyAlignment="1">
      <alignment horizontal="left" vertical="center" wrapText="1"/>
    </xf>
    <xf numFmtId="0" fontId="15" fillId="5" borderId="4" xfId="1" applyFont="1" applyFill="1" applyBorder="1" applyAlignment="1">
      <alignment horizontal="left" vertical="center" wrapText="1"/>
    </xf>
    <xf numFmtId="0" fontId="15" fillId="5" borderId="5" xfId="1" applyFont="1" applyFill="1" applyBorder="1" applyAlignment="1">
      <alignment horizontal="left" vertical="center" wrapText="1"/>
    </xf>
    <xf numFmtId="0" fontId="7" fillId="5" borderId="6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horizontal="left" vertical="center" wrapText="1"/>
    </xf>
    <xf numFmtId="0" fontId="7" fillId="5" borderId="7" xfId="1" applyFont="1" applyFill="1" applyBorder="1" applyAlignment="1">
      <alignment horizontal="left" vertical="center" wrapText="1"/>
    </xf>
    <xf numFmtId="0" fontId="7" fillId="5" borderId="8" xfId="1" applyFont="1" applyFill="1" applyBorder="1" applyAlignment="1">
      <alignment horizontal="left" vertical="center" wrapText="1"/>
    </xf>
    <xf numFmtId="0" fontId="7" fillId="5" borderId="9" xfId="1" applyFont="1" applyFill="1" applyBorder="1" applyAlignment="1">
      <alignment horizontal="left" vertical="center" wrapText="1"/>
    </xf>
    <xf numFmtId="0" fontId="7" fillId="5" borderId="10" xfId="1" applyFont="1" applyFill="1" applyBorder="1" applyAlignment="1">
      <alignment horizontal="left" vertical="center" wrapText="1"/>
    </xf>
    <xf numFmtId="0" fontId="4" fillId="5" borderId="11" xfId="1" applyFont="1" applyFill="1" applyBorder="1" applyAlignment="1">
      <alignment horizontal="left" vertical="center" wrapText="1"/>
    </xf>
    <xf numFmtId="0" fontId="4" fillId="5" borderId="12" xfId="1" applyFont="1" applyFill="1" applyBorder="1" applyAlignment="1">
      <alignment horizontal="left" vertical="center" wrapText="1"/>
    </xf>
    <xf numFmtId="0" fontId="4" fillId="5" borderId="13" xfId="1" applyFont="1" applyFill="1" applyBorder="1" applyAlignment="1">
      <alignment horizontal="left" vertical="center" wrapText="1"/>
    </xf>
    <xf numFmtId="0" fontId="16" fillId="3" borderId="11" xfId="1" applyFont="1" applyFill="1" applyBorder="1" applyAlignment="1" applyProtection="1">
      <alignment horizontal="left" vertical="center" wrapText="1"/>
      <protection locked="0"/>
    </xf>
    <xf numFmtId="0" fontId="16" fillId="3" borderId="12" xfId="1" applyFont="1" applyFill="1" applyBorder="1" applyAlignment="1" applyProtection="1">
      <alignment horizontal="left" vertical="center" wrapText="1"/>
      <protection locked="0"/>
    </xf>
    <xf numFmtId="0" fontId="16" fillId="3" borderId="13" xfId="1" applyFont="1" applyFill="1" applyBorder="1" applyAlignment="1" applyProtection="1">
      <alignment horizontal="left" vertical="center" wrapText="1"/>
      <protection locked="0"/>
    </xf>
    <xf numFmtId="171" fontId="16" fillId="3" borderId="11" xfId="1" applyNumberFormat="1" applyFont="1" applyFill="1" applyBorder="1" applyAlignment="1" applyProtection="1">
      <alignment horizontal="right" vertical="center" wrapText="1"/>
      <protection locked="0"/>
    </xf>
    <xf numFmtId="171" fontId="16" fillId="3" borderId="12" xfId="1" applyNumberFormat="1" applyFont="1" applyFill="1" applyBorder="1" applyAlignment="1" applyProtection="1">
      <alignment horizontal="right" vertical="center" wrapText="1"/>
      <protection locked="0"/>
    </xf>
    <xf numFmtId="171" fontId="16" fillId="3" borderId="13" xfId="1" applyNumberFormat="1" applyFont="1" applyFill="1" applyBorder="1" applyAlignment="1" applyProtection="1">
      <alignment horizontal="right" vertical="center" wrapText="1"/>
      <protection locked="0"/>
    </xf>
    <xf numFmtId="1" fontId="16" fillId="3" borderId="11" xfId="1" applyNumberFormat="1" applyFont="1" applyFill="1" applyBorder="1" applyAlignment="1" applyProtection="1">
      <alignment horizontal="right" vertical="center" wrapText="1"/>
      <protection locked="0"/>
    </xf>
    <xf numFmtId="1" fontId="16" fillId="3" borderId="12" xfId="1" applyNumberFormat="1" applyFont="1" applyFill="1" applyBorder="1" applyAlignment="1" applyProtection="1">
      <alignment horizontal="right" vertical="center" wrapText="1"/>
      <protection locked="0"/>
    </xf>
    <xf numFmtId="1" fontId="16" fillId="3" borderId="13" xfId="1" applyNumberFormat="1" applyFont="1" applyFill="1" applyBorder="1" applyAlignment="1" applyProtection="1">
      <alignment horizontal="right" vertical="center" wrapText="1"/>
      <protection locked="0"/>
    </xf>
    <xf numFmtId="168" fontId="16" fillId="6" borderId="11" xfId="1" applyNumberFormat="1" applyFont="1" applyFill="1" applyBorder="1" applyAlignment="1">
      <alignment horizontal="right" vertical="center" wrapText="1"/>
    </xf>
    <xf numFmtId="168" fontId="16" fillId="6" borderId="12" xfId="1" applyNumberFormat="1" applyFont="1" applyFill="1" applyBorder="1" applyAlignment="1">
      <alignment horizontal="right" vertical="center" wrapText="1"/>
    </xf>
    <xf numFmtId="168" fontId="16" fillId="6" borderId="13" xfId="1" applyNumberFormat="1" applyFont="1" applyFill="1" applyBorder="1" applyAlignment="1">
      <alignment horizontal="right" vertical="center" wrapText="1"/>
    </xf>
    <xf numFmtId="9" fontId="16" fillId="3" borderId="11" xfId="1" applyNumberFormat="1" applyFont="1" applyFill="1" applyBorder="1" applyAlignment="1" applyProtection="1">
      <alignment horizontal="right" vertical="center" wrapText="1"/>
      <protection locked="0"/>
    </xf>
    <xf numFmtId="9" fontId="16" fillId="3" borderId="13" xfId="1" applyNumberFormat="1" applyFont="1" applyFill="1" applyBorder="1" applyAlignment="1" applyProtection="1">
      <alignment horizontal="right" vertical="center" wrapText="1"/>
      <protection locked="0"/>
    </xf>
    <xf numFmtId="172" fontId="16" fillId="3" borderId="11" xfId="1" applyNumberFormat="1" applyFont="1" applyFill="1" applyBorder="1" applyAlignment="1" applyProtection="1">
      <alignment horizontal="right" vertical="center" wrapText="1"/>
      <protection locked="0"/>
    </xf>
    <xf numFmtId="172" fontId="16" fillId="3" borderId="13" xfId="1" applyNumberFormat="1" applyFont="1" applyFill="1" applyBorder="1" applyAlignment="1" applyProtection="1">
      <alignment horizontal="right" vertical="center" wrapText="1"/>
      <protection locked="0"/>
    </xf>
    <xf numFmtId="0" fontId="13" fillId="5" borderId="3" xfId="1" applyFont="1" applyFill="1" applyBorder="1" applyAlignment="1">
      <alignment horizontal="left" vertical="center" wrapText="1"/>
    </xf>
    <xf numFmtId="0" fontId="13" fillId="5" borderId="4" xfId="1" applyFont="1" applyFill="1" applyBorder="1" applyAlignment="1">
      <alignment horizontal="left" vertical="center" wrapText="1"/>
    </xf>
    <xf numFmtId="0" fontId="13" fillId="5" borderId="5" xfId="1" applyFont="1" applyFill="1" applyBorder="1" applyAlignment="1">
      <alignment horizontal="left" vertical="center" wrapText="1"/>
    </xf>
    <xf numFmtId="0" fontId="13" fillId="5" borderId="6" xfId="1" applyFont="1" applyFill="1" applyBorder="1" applyAlignment="1">
      <alignment horizontal="left" vertical="center" wrapText="1"/>
    </xf>
    <xf numFmtId="0" fontId="13" fillId="5" borderId="1" xfId="1" applyFont="1" applyFill="1" applyBorder="1" applyAlignment="1">
      <alignment horizontal="left" vertical="center" wrapText="1"/>
    </xf>
    <xf numFmtId="0" fontId="13" fillId="5" borderId="7" xfId="1" applyFont="1" applyFill="1" applyBorder="1" applyAlignment="1">
      <alignment horizontal="left" vertical="center" wrapText="1"/>
    </xf>
    <xf numFmtId="0" fontId="13" fillId="5" borderId="8" xfId="1" applyFont="1" applyFill="1" applyBorder="1" applyAlignment="1">
      <alignment horizontal="left" vertical="center" wrapText="1"/>
    </xf>
    <xf numFmtId="0" fontId="13" fillId="5" borderId="9" xfId="1" applyFont="1" applyFill="1" applyBorder="1" applyAlignment="1">
      <alignment horizontal="left" vertical="center" wrapText="1"/>
    </xf>
    <xf numFmtId="0" fontId="13" fillId="5" borderId="10" xfId="1" applyFont="1" applyFill="1" applyBorder="1" applyAlignment="1">
      <alignment horizontal="left" vertical="center" wrapText="1"/>
    </xf>
    <xf numFmtId="0" fontId="17" fillId="5" borderId="3" xfId="1" applyFont="1" applyFill="1" applyBorder="1" applyAlignment="1">
      <alignment horizontal="center" vertical="center" wrapText="1"/>
    </xf>
    <xf numFmtId="0" fontId="17" fillId="5" borderId="4" xfId="1" applyFont="1" applyFill="1" applyBorder="1" applyAlignment="1">
      <alignment horizontal="center" vertical="center" wrapText="1"/>
    </xf>
    <xf numFmtId="0" fontId="17" fillId="5" borderId="5" xfId="1" applyFont="1" applyFill="1" applyBorder="1" applyAlignment="1">
      <alignment horizontal="center" vertical="center" wrapText="1"/>
    </xf>
    <xf numFmtId="0" fontId="17" fillId="5" borderId="8" xfId="1" applyFont="1" applyFill="1" applyBorder="1" applyAlignment="1">
      <alignment horizontal="center" vertical="center" wrapText="1"/>
    </xf>
    <xf numFmtId="0" fontId="17" fillId="5" borderId="9" xfId="1" applyFont="1" applyFill="1" applyBorder="1" applyAlignment="1">
      <alignment horizontal="center" vertical="center" wrapText="1"/>
    </xf>
    <xf numFmtId="0" fontId="17" fillId="5" borderId="10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left" vertical="center" wrapText="1"/>
    </xf>
    <xf numFmtId="0" fontId="18" fillId="3" borderId="4" xfId="1" applyFont="1" applyFill="1" applyBorder="1" applyAlignment="1">
      <alignment horizontal="left" vertical="center" wrapText="1"/>
    </xf>
    <xf numFmtId="0" fontId="18" fillId="3" borderId="5" xfId="1" applyFont="1" applyFill="1" applyBorder="1" applyAlignment="1">
      <alignment horizontal="left" vertical="center" wrapText="1"/>
    </xf>
    <xf numFmtId="0" fontId="18" fillId="3" borderId="8" xfId="1" applyFont="1" applyFill="1" applyBorder="1" applyAlignment="1">
      <alignment horizontal="left" vertical="center" wrapText="1"/>
    </xf>
    <xf numFmtId="0" fontId="18" fillId="3" borderId="9" xfId="1" applyFont="1" applyFill="1" applyBorder="1" applyAlignment="1">
      <alignment horizontal="left" vertical="center" wrapText="1"/>
    </xf>
    <xf numFmtId="0" fontId="18" fillId="3" borderId="10" xfId="1" applyFont="1" applyFill="1" applyBorder="1" applyAlignment="1">
      <alignment horizontal="left" vertical="center" wrapText="1"/>
    </xf>
    <xf numFmtId="170" fontId="19" fillId="3" borderId="3" xfId="1" applyNumberFormat="1" applyFont="1" applyFill="1" applyBorder="1" applyAlignment="1">
      <alignment horizontal="center" vertical="center" wrapText="1"/>
    </xf>
    <xf numFmtId="170" fontId="19" fillId="3" borderId="4" xfId="1" applyNumberFormat="1" applyFont="1" applyFill="1" applyBorder="1" applyAlignment="1">
      <alignment horizontal="center" vertical="center" wrapText="1"/>
    </xf>
    <xf numFmtId="170" fontId="19" fillId="3" borderId="5" xfId="1" applyNumberFormat="1" applyFont="1" applyFill="1" applyBorder="1" applyAlignment="1">
      <alignment horizontal="center" vertical="center" wrapText="1"/>
    </xf>
    <xf numFmtId="170" fontId="19" fillId="3" borderId="8" xfId="1" applyNumberFormat="1" applyFont="1" applyFill="1" applyBorder="1" applyAlignment="1">
      <alignment horizontal="center" vertical="center" wrapText="1"/>
    </xf>
    <xf numFmtId="170" fontId="19" fillId="3" borderId="9" xfId="1" applyNumberFormat="1" applyFont="1" applyFill="1" applyBorder="1" applyAlignment="1">
      <alignment horizontal="center" vertical="center" wrapText="1"/>
    </xf>
    <xf numFmtId="170" fontId="19" fillId="3" borderId="10" xfId="1" applyNumberFormat="1" applyFont="1" applyFill="1" applyBorder="1" applyAlignment="1">
      <alignment horizontal="center" vertical="center" wrapText="1"/>
    </xf>
    <xf numFmtId="0" fontId="15" fillId="5" borderId="3" xfId="1" applyFont="1" applyFill="1" applyBorder="1" applyAlignment="1">
      <alignment horizontal="center" vertical="center" wrapText="1"/>
    </xf>
    <xf numFmtId="0" fontId="15" fillId="5" borderId="4" xfId="1" applyFont="1" applyFill="1" applyBorder="1" applyAlignment="1">
      <alignment horizontal="center" vertical="center" wrapText="1"/>
    </xf>
    <xf numFmtId="0" fontId="15" fillId="5" borderId="5" xfId="1" applyFont="1" applyFill="1" applyBorder="1" applyAlignment="1">
      <alignment horizontal="center" vertical="center" wrapText="1"/>
    </xf>
    <xf numFmtId="0" fontId="15" fillId="5" borderId="8" xfId="1" applyFont="1" applyFill="1" applyBorder="1" applyAlignment="1">
      <alignment horizontal="center" vertical="center" wrapText="1"/>
    </xf>
    <xf numFmtId="0" fontId="15" fillId="5" borderId="9" xfId="1" applyFont="1" applyFill="1" applyBorder="1" applyAlignment="1">
      <alignment horizontal="center" vertical="center" wrapText="1"/>
    </xf>
    <xf numFmtId="0" fontId="15" fillId="5" borderId="10" xfId="1" applyFont="1" applyFill="1" applyBorder="1" applyAlignment="1">
      <alignment horizontal="center" vertical="center" wrapText="1"/>
    </xf>
    <xf numFmtId="0" fontId="20" fillId="4" borderId="3" xfId="1" applyFont="1" applyFill="1" applyBorder="1" applyAlignment="1">
      <alignment horizontal="center" vertical="center" wrapText="1"/>
    </xf>
    <xf numFmtId="0" fontId="20" fillId="4" borderId="4" xfId="1" applyFont="1" applyFill="1" applyBorder="1" applyAlignment="1">
      <alignment horizontal="center" vertical="center" wrapText="1"/>
    </xf>
    <xf numFmtId="0" fontId="20" fillId="4" borderId="5" xfId="1" applyFont="1" applyFill="1" applyBorder="1" applyAlignment="1">
      <alignment horizontal="center" vertical="center" wrapText="1"/>
    </xf>
    <xf numFmtId="0" fontId="20" fillId="4" borderId="8" xfId="1" applyFont="1" applyFill="1" applyBorder="1" applyAlignment="1">
      <alignment horizontal="center" vertical="center" wrapText="1"/>
    </xf>
    <xf numFmtId="0" fontId="20" fillId="4" borderId="9" xfId="1" applyFont="1" applyFill="1" applyBorder="1" applyAlignment="1">
      <alignment horizontal="center" vertical="center" wrapText="1"/>
    </xf>
    <xf numFmtId="0" fontId="20" fillId="4" borderId="10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10" fillId="5" borderId="1" xfId="1" applyFont="1" applyFill="1" applyBorder="1" applyAlignment="1">
      <alignment horizontal="left" vertical="center" wrapText="1"/>
    </xf>
    <xf numFmtId="0" fontId="17" fillId="5" borderId="1" xfId="1" applyFont="1" applyFill="1" applyBorder="1" applyAlignment="1">
      <alignment horizontal="center" vertical="center" wrapText="1"/>
    </xf>
    <xf numFmtId="49" fontId="21" fillId="3" borderId="11" xfId="1" applyNumberFormat="1" applyFont="1" applyFill="1" applyBorder="1" applyAlignment="1" applyProtection="1">
      <alignment horizontal="center" vertical="center" wrapText="1"/>
      <protection locked="0"/>
    </xf>
    <xf numFmtId="49" fontId="21" fillId="3" borderId="12" xfId="1" applyNumberFormat="1" applyFont="1" applyFill="1" applyBorder="1" applyAlignment="1" applyProtection="1">
      <alignment horizontal="center" vertical="center" wrapText="1"/>
      <protection locked="0"/>
    </xf>
    <xf numFmtId="49" fontId="21" fillId="3" borderId="13" xfId="1" applyNumberFormat="1" applyFont="1" applyFill="1" applyBorder="1" applyAlignment="1" applyProtection="1">
      <alignment horizontal="center" vertical="center" wrapText="1"/>
      <protection locked="0"/>
    </xf>
    <xf numFmtId="0" fontId="17" fillId="5" borderId="11" xfId="1" applyFont="1" applyFill="1" applyBorder="1" applyAlignment="1">
      <alignment horizontal="center" vertical="center" wrapText="1"/>
    </xf>
    <xf numFmtId="0" fontId="17" fillId="5" borderId="12" xfId="1" applyFont="1" applyFill="1" applyBorder="1" applyAlignment="1">
      <alignment horizontal="center" vertical="center" wrapText="1"/>
    </xf>
    <xf numFmtId="0" fontId="17" fillId="5" borderId="13" xfId="1" applyFont="1" applyFill="1" applyBorder="1" applyAlignment="1">
      <alignment horizontal="center" vertical="center" wrapText="1"/>
    </xf>
    <xf numFmtId="0" fontId="22" fillId="5" borderId="3" xfId="1" applyFont="1" applyFill="1" applyBorder="1" applyAlignment="1">
      <alignment horizontal="left" vertical="center" wrapText="1"/>
    </xf>
    <xf numFmtId="0" fontId="22" fillId="5" borderId="4" xfId="1" applyFont="1" applyFill="1" applyBorder="1" applyAlignment="1">
      <alignment horizontal="left" vertical="center" wrapText="1"/>
    </xf>
    <xf numFmtId="0" fontId="22" fillId="5" borderId="5" xfId="1" applyFont="1" applyFill="1" applyBorder="1" applyAlignment="1">
      <alignment horizontal="left" vertical="center" wrapText="1"/>
    </xf>
    <xf numFmtId="0" fontId="22" fillId="5" borderId="8" xfId="1" applyFont="1" applyFill="1" applyBorder="1" applyAlignment="1">
      <alignment horizontal="left" vertical="center" wrapText="1"/>
    </xf>
    <xf numFmtId="0" fontId="22" fillId="5" borderId="9" xfId="1" applyFont="1" applyFill="1" applyBorder="1" applyAlignment="1">
      <alignment horizontal="left" vertical="center" wrapText="1"/>
    </xf>
    <xf numFmtId="0" fontId="22" fillId="5" borderId="10" xfId="1" applyFont="1" applyFill="1" applyBorder="1" applyAlignment="1">
      <alignment horizontal="left" vertical="center" wrapText="1"/>
    </xf>
    <xf numFmtId="0" fontId="23" fillId="4" borderId="3" xfId="1" applyFont="1" applyFill="1" applyBorder="1" applyAlignment="1">
      <alignment horizontal="center" vertical="center" wrapText="1"/>
    </xf>
    <xf numFmtId="0" fontId="23" fillId="4" borderId="4" xfId="1" applyFont="1" applyFill="1" applyBorder="1" applyAlignment="1">
      <alignment horizontal="center" vertical="center" wrapText="1"/>
    </xf>
    <xf numFmtId="0" fontId="23" fillId="4" borderId="5" xfId="1" applyFont="1" applyFill="1" applyBorder="1" applyAlignment="1">
      <alignment horizontal="center" vertical="center" wrapText="1"/>
    </xf>
    <xf numFmtId="0" fontId="23" fillId="4" borderId="8" xfId="1" applyFont="1" applyFill="1" applyBorder="1" applyAlignment="1">
      <alignment horizontal="center" vertical="center" wrapText="1"/>
    </xf>
    <xf numFmtId="0" fontId="23" fillId="4" borderId="9" xfId="1" applyFont="1" applyFill="1" applyBorder="1" applyAlignment="1">
      <alignment horizontal="center" vertical="center" wrapText="1"/>
    </xf>
    <xf numFmtId="0" fontId="23" fillId="4" borderId="10" xfId="1" applyFont="1" applyFill="1" applyBorder="1" applyAlignment="1">
      <alignment horizontal="center" vertical="center" wrapText="1"/>
    </xf>
    <xf numFmtId="168" fontId="24" fillId="5" borderId="6" xfId="1" applyNumberFormat="1" applyFont="1" applyFill="1" applyBorder="1" applyAlignment="1">
      <alignment horizontal="left" vertical="center" wrapText="1"/>
    </xf>
    <xf numFmtId="168" fontId="24" fillId="5" borderId="1" xfId="1" applyNumberFormat="1" applyFont="1" applyFill="1" applyBorder="1" applyAlignment="1">
      <alignment horizontal="left" vertical="center" wrapText="1"/>
    </xf>
    <xf numFmtId="168" fontId="24" fillId="5" borderId="7" xfId="1" applyNumberFormat="1" applyFont="1" applyFill="1" applyBorder="1" applyAlignment="1">
      <alignment horizontal="left" vertical="center" wrapText="1"/>
    </xf>
    <xf numFmtId="168" fontId="24" fillId="5" borderId="8" xfId="1" applyNumberFormat="1" applyFont="1" applyFill="1" applyBorder="1" applyAlignment="1">
      <alignment horizontal="left" vertical="center" wrapText="1"/>
    </xf>
    <xf numFmtId="168" fontId="24" fillId="5" borderId="9" xfId="1" applyNumberFormat="1" applyFont="1" applyFill="1" applyBorder="1" applyAlignment="1">
      <alignment horizontal="left" vertical="center" wrapText="1"/>
    </xf>
    <xf numFmtId="168" fontId="24" fillId="5" borderId="10" xfId="1" applyNumberFormat="1" applyFont="1" applyFill="1" applyBorder="1" applyAlignment="1">
      <alignment horizontal="left" vertical="center" wrapText="1"/>
    </xf>
    <xf numFmtId="1" fontId="24" fillId="5" borderId="6" xfId="1" applyNumberFormat="1" applyFont="1" applyFill="1" applyBorder="1" applyAlignment="1">
      <alignment horizontal="left" vertical="center" wrapText="1"/>
    </xf>
    <xf numFmtId="1" fontId="24" fillId="5" borderId="1" xfId="1" applyNumberFormat="1" applyFont="1" applyFill="1" applyBorder="1" applyAlignment="1">
      <alignment horizontal="left" vertical="center" wrapText="1"/>
    </xf>
    <xf numFmtId="1" fontId="24" fillId="5" borderId="7" xfId="1" applyNumberFormat="1" applyFont="1" applyFill="1" applyBorder="1" applyAlignment="1">
      <alignment horizontal="left" vertical="center" wrapText="1"/>
    </xf>
    <xf numFmtId="1" fontId="24" fillId="5" borderId="8" xfId="1" applyNumberFormat="1" applyFont="1" applyFill="1" applyBorder="1" applyAlignment="1">
      <alignment horizontal="left" vertical="center" wrapText="1"/>
    </xf>
    <xf numFmtId="1" fontId="24" fillId="5" borderId="9" xfId="1" applyNumberFormat="1" applyFont="1" applyFill="1" applyBorder="1" applyAlignment="1">
      <alignment horizontal="left" vertical="center" wrapText="1"/>
    </xf>
    <xf numFmtId="1" fontId="24" fillId="5" borderId="10" xfId="1" applyNumberFormat="1" applyFont="1" applyFill="1" applyBorder="1" applyAlignment="1">
      <alignment horizontal="left" vertical="center" wrapText="1"/>
    </xf>
    <xf numFmtId="0" fontId="4" fillId="5" borderId="3" xfId="1" applyFont="1" applyFill="1" applyBorder="1" applyAlignment="1">
      <alignment horizontal="left" vertical="center" wrapText="1"/>
    </xf>
    <xf numFmtId="0" fontId="4" fillId="5" borderId="4" xfId="1" applyFont="1" applyFill="1" applyBorder="1" applyAlignment="1">
      <alignment horizontal="left" vertical="center" wrapText="1"/>
    </xf>
    <xf numFmtId="0" fontId="4" fillId="5" borderId="5" xfId="1" applyFont="1" applyFill="1" applyBorder="1" applyAlignment="1">
      <alignment horizontal="left" vertical="center" wrapText="1"/>
    </xf>
    <xf numFmtId="0" fontId="4" fillId="5" borderId="6" xfId="1" applyFont="1" applyFill="1" applyBorder="1" applyAlignment="1">
      <alignment horizontal="left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4" fillId="5" borderId="7" xfId="1" applyFont="1" applyFill="1" applyBorder="1" applyAlignment="1">
      <alignment horizontal="left" vertical="center" wrapText="1"/>
    </xf>
    <xf numFmtId="0" fontId="4" fillId="5" borderId="8" xfId="1" applyFont="1" applyFill="1" applyBorder="1" applyAlignment="1">
      <alignment horizontal="left" vertical="center" wrapText="1"/>
    </xf>
    <xf numFmtId="0" fontId="4" fillId="5" borderId="9" xfId="1" applyFont="1" applyFill="1" applyBorder="1" applyAlignment="1">
      <alignment horizontal="left" vertical="center" wrapText="1"/>
    </xf>
    <xf numFmtId="0" fontId="4" fillId="5" borderId="10" xfId="1" applyFont="1" applyFill="1" applyBorder="1" applyAlignment="1">
      <alignment horizontal="left" vertical="center" wrapText="1"/>
    </xf>
    <xf numFmtId="171" fontId="4" fillId="5" borderId="12" xfId="1" applyNumberFormat="1" applyFont="1" applyFill="1" applyBorder="1" applyAlignment="1">
      <alignment horizontal="right" vertical="center" wrapText="1"/>
    </xf>
    <xf numFmtId="171" fontId="4" fillId="5" borderId="13" xfId="1" applyNumberFormat="1" applyFont="1" applyFill="1" applyBorder="1" applyAlignment="1">
      <alignment horizontal="right" vertical="center" wrapText="1"/>
    </xf>
    <xf numFmtId="0" fontId="13" fillId="6" borderId="3" xfId="1" applyFont="1" applyFill="1" applyBorder="1" applyAlignment="1">
      <alignment horizontal="left" vertical="center" wrapText="1"/>
    </xf>
    <xf numFmtId="0" fontId="13" fillId="6" borderId="4" xfId="1" applyFont="1" applyFill="1" applyBorder="1" applyAlignment="1">
      <alignment horizontal="left" vertical="center" wrapText="1"/>
    </xf>
    <xf numFmtId="0" fontId="13" fillId="6" borderId="5" xfId="1" applyFont="1" applyFill="1" applyBorder="1" applyAlignment="1">
      <alignment horizontal="left" vertical="center" wrapText="1"/>
    </xf>
    <xf numFmtId="0" fontId="13" fillId="6" borderId="6" xfId="1" applyFont="1" applyFill="1" applyBorder="1" applyAlignment="1">
      <alignment horizontal="left" vertical="center" wrapText="1"/>
    </xf>
    <xf numFmtId="0" fontId="13" fillId="6" borderId="1" xfId="1" applyFont="1" applyFill="1" applyBorder="1" applyAlignment="1">
      <alignment horizontal="left" vertical="center" wrapText="1"/>
    </xf>
    <xf numFmtId="0" fontId="13" fillId="6" borderId="7" xfId="1" applyFont="1" applyFill="1" applyBorder="1" applyAlignment="1">
      <alignment horizontal="left" vertical="center" wrapText="1"/>
    </xf>
    <xf numFmtId="0" fontId="13" fillId="6" borderId="8" xfId="1" applyFont="1" applyFill="1" applyBorder="1" applyAlignment="1">
      <alignment horizontal="left" vertical="center" wrapText="1"/>
    </xf>
    <xf numFmtId="0" fontId="13" fillId="6" borderId="9" xfId="1" applyFont="1" applyFill="1" applyBorder="1" applyAlignment="1">
      <alignment horizontal="left" vertical="center" wrapText="1"/>
    </xf>
    <xf numFmtId="0" fontId="13" fillId="6" borderId="10" xfId="1" applyFont="1" applyFill="1" applyBorder="1" applyAlignment="1">
      <alignment horizontal="left" vertical="center" wrapText="1"/>
    </xf>
    <xf numFmtId="171" fontId="25" fillId="4" borderId="3" xfId="1" applyNumberFormat="1" applyFont="1" applyFill="1" applyBorder="1" applyAlignment="1">
      <alignment horizontal="center" vertical="center" wrapText="1"/>
    </xf>
    <xf numFmtId="171" fontId="25" fillId="4" borderId="4" xfId="1" applyNumberFormat="1" applyFont="1" applyFill="1" applyBorder="1" applyAlignment="1">
      <alignment horizontal="center" vertical="center" wrapText="1"/>
    </xf>
    <xf numFmtId="171" fontId="25" fillId="4" borderId="5" xfId="1" applyNumberFormat="1" applyFont="1" applyFill="1" applyBorder="1" applyAlignment="1">
      <alignment horizontal="center" vertical="center" wrapText="1"/>
    </xf>
    <xf numFmtId="171" fontId="25" fillId="4" borderId="6" xfId="1" applyNumberFormat="1" applyFont="1" applyFill="1" applyBorder="1" applyAlignment="1">
      <alignment horizontal="center" vertical="center" wrapText="1"/>
    </xf>
    <xf numFmtId="171" fontId="25" fillId="4" borderId="1" xfId="1" applyNumberFormat="1" applyFont="1" applyFill="1" applyBorder="1" applyAlignment="1">
      <alignment horizontal="center" vertical="center" wrapText="1"/>
    </xf>
    <xf numFmtId="171" fontId="25" fillId="4" borderId="7" xfId="1" applyNumberFormat="1" applyFont="1" applyFill="1" applyBorder="1" applyAlignment="1">
      <alignment horizontal="center" vertical="center" wrapText="1"/>
    </xf>
    <xf numFmtId="171" fontId="25" fillId="4" borderId="8" xfId="1" applyNumberFormat="1" applyFont="1" applyFill="1" applyBorder="1" applyAlignment="1">
      <alignment horizontal="center" vertical="center" wrapText="1"/>
    </xf>
    <xf numFmtId="171" fontId="25" fillId="4" borderId="9" xfId="1" applyNumberFormat="1" applyFont="1" applyFill="1" applyBorder="1" applyAlignment="1">
      <alignment horizontal="center" vertical="center" wrapText="1"/>
    </xf>
    <xf numFmtId="171" fontId="25" fillId="4" borderId="10" xfId="1" applyNumberFormat="1" applyFont="1" applyFill="1" applyBorder="1" applyAlignment="1">
      <alignment horizontal="center" vertical="center" wrapText="1"/>
    </xf>
    <xf numFmtId="0" fontId="26" fillId="5" borderId="3" xfId="1" applyFont="1" applyFill="1" applyBorder="1" applyAlignment="1">
      <alignment horizontal="left" vertical="center" wrapText="1"/>
    </xf>
    <xf numFmtId="0" fontId="26" fillId="5" borderId="4" xfId="1" applyFont="1" applyFill="1" applyBorder="1" applyAlignment="1">
      <alignment horizontal="left" vertical="center" wrapText="1"/>
    </xf>
    <xf numFmtId="0" fontId="26" fillId="5" borderId="5" xfId="1" applyFont="1" applyFill="1" applyBorder="1" applyAlignment="1">
      <alignment horizontal="left" vertical="center" wrapText="1"/>
    </xf>
    <xf numFmtId="0" fontId="26" fillId="5" borderId="6" xfId="1" applyFont="1" applyFill="1" applyBorder="1" applyAlignment="1">
      <alignment horizontal="left" vertical="center" wrapText="1"/>
    </xf>
    <xf numFmtId="0" fontId="26" fillId="5" borderId="1" xfId="1" applyFont="1" applyFill="1" applyBorder="1" applyAlignment="1">
      <alignment horizontal="left" vertical="center" wrapText="1"/>
    </xf>
    <xf numFmtId="0" fontId="26" fillId="5" borderId="7" xfId="1" applyFont="1" applyFill="1" applyBorder="1" applyAlignment="1">
      <alignment horizontal="left" vertical="center" wrapText="1"/>
    </xf>
    <xf numFmtId="0" fontId="26" fillId="5" borderId="8" xfId="1" applyFont="1" applyFill="1" applyBorder="1" applyAlignment="1">
      <alignment horizontal="left" vertical="center" wrapText="1"/>
    </xf>
    <xf numFmtId="0" fontId="26" fillId="5" borderId="9" xfId="1" applyFont="1" applyFill="1" applyBorder="1" applyAlignment="1">
      <alignment horizontal="left" vertical="center" wrapText="1"/>
    </xf>
    <xf numFmtId="0" fontId="26" fillId="5" borderId="10" xfId="1" applyFont="1" applyFill="1" applyBorder="1" applyAlignment="1">
      <alignment horizontal="left" vertical="center" wrapText="1"/>
    </xf>
    <xf numFmtId="171" fontId="27" fillId="5" borderId="3" xfId="1" applyNumberFormat="1" applyFont="1" applyFill="1" applyBorder="1" applyAlignment="1">
      <alignment horizontal="right" vertical="center" wrapText="1"/>
    </xf>
    <xf numFmtId="171" fontId="27" fillId="5" borderId="4" xfId="1" applyNumberFormat="1" applyFont="1" applyFill="1" applyBorder="1" applyAlignment="1">
      <alignment horizontal="right" vertical="center" wrapText="1"/>
    </xf>
    <xf numFmtId="171" fontId="27" fillId="5" borderId="5" xfId="1" applyNumberFormat="1" applyFont="1" applyFill="1" applyBorder="1" applyAlignment="1">
      <alignment horizontal="right" vertical="center" wrapText="1"/>
    </xf>
    <xf numFmtId="171" fontId="27" fillId="5" borderId="6" xfId="1" applyNumberFormat="1" applyFont="1" applyFill="1" applyBorder="1" applyAlignment="1">
      <alignment horizontal="right" vertical="center" wrapText="1"/>
    </xf>
    <xf numFmtId="171" fontId="27" fillId="5" borderId="1" xfId="1" applyNumberFormat="1" applyFont="1" applyFill="1" applyBorder="1" applyAlignment="1">
      <alignment horizontal="right" vertical="center" wrapText="1"/>
    </xf>
    <xf numFmtId="171" fontId="27" fillId="5" borderId="7" xfId="1" applyNumberFormat="1" applyFont="1" applyFill="1" applyBorder="1" applyAlignment="1">
      <alignment horizontal="right" vertical="center" wrapText="1"/>
    </xf>
    <xf numFmtId="171" fontId="27" fillId="5" borderId="8" xfId="1" applyNumberFormat="1" applyFont="1" applyFill="1" applyBorder="1" applyAlignment="1">
      <alignment horizontal="right" vertical="center" wrapText="1"/>
    </xf>
    <xf numFmtId="171" fontId="27" fillId="5" borderId="9" xfId="1" applyNumberFormat="1" applyFont="1" applyFill="1" applyBorder="1" applyAlignment="1">
      <alignment horizontal="right" vertical="center" wrapText="1"/>
    </xf>
    <xf numFmtId="171" fontId="27" fillId="5" borderId="10" xfId="1" applyNumberFormat="1" applyFont="1" applyFill="1" applyBorder="1" applyAlignment="1">
      <alignment horizontal="right" vertical="center" wrapText="1"/>
    </xf>
    <xf numFmtId="168" fontId="27" fillId="5" borderId="3" xfId="1" applyNumberFormat="1" applyFont="1" applyFill="1" applyBorder="1" applyAlignment="1">
      <alignment horizontal="center" vertical="center" wrapText="1"/>
    </xf>
    <xf numFmtId="168" fontId="27" fillId="5" borderId="4" xfId="1" applyNumberFormat="1" applyFont="1" applyFill="1" applyBorder="1" applyAlignment="1">
      <alignment horizontal="center" vertical="center" wrapText="1"/>
    </xf>
    <xf numFmtId="168" fontId="27" fillId="5" borderId="5" xfId="1" applyNumberFormat="1" applyFont="1" applyFill="1" applyBorder="1" applyAlignment="1">
      <alignment horizontal="center" vertical="center" wrapText="1"/>
    </xf>
    <xf numFmtId="168" fontId="27" fillId="5" borderId="6" xfId="1" applyNumberFormat="1" applyFont="1" applyFill="1" applyBorder="1" applyAlignment="1">
      <alignment horizontal="center" vertical="center" wrapText="1"/>
    </xf>
    <xf numFmtId="168" fontId="27" fillId="5" borderId="1" xfId="1" applyNumberFormat="1" applyFont="1" applyFill="1" applyBorder="1" applyAlignment="1">
      <alignment horizontal="center" vertical="center" wrapText="1"/>
    </xf>
    <xf numFmtId="168" fontId="27" fillId="5" borderId="7" xfId="1" applyNumberFormat="1" applyFont="1" applyFill="1" applyBorder="1" applyAlignment="1">
      <alignment horizontal="center" vertical="center" wrapText="1"/>
    </xf>
    <xf numFmtId="168" fontId="27" fillId="5" borderId="8" xfId="1" applyNumberFormat="1" applyFont="1" applyFill="1" applyBorder="1" applyAlignment="1">
      <alignment horizontal="center" vertical="center" wrapText="1"/>
    </xf>
    <xf numFmtId="168" fontId="27" fillId="5" borderId="9" xfId="1" applyNumberFormat="1" applyFont="1" applyFill="1" applyBorder="1" applyAlignment="1">
      <alignment horizontal="center" vertical="center" wrapText="1"/>
    </xf>
    <xf numFmtId="168" fontId="27" fillId="5" borderId="10" xfId="1" applyNumberFormat="1" applyFont="1" applyFill="1" applyBorder="1" applyAlignment="1">
      <alignment horizontal="center" vertical="center" wrapText="1"/>
    </xf>
    <xf numFmtId="0" fontId="16" fillId="5" borderId="3" xfId="1" applyFont="1" applyFill="1" applyBorder="1" applyAlignment="1">
      <alignment horizontal="left" vertical="center" wrapText="1"/>
    </xf>
    <xf numFmtId="0" fontId="16" fillId="5" borderId="4" xfId="1" applyFont="1" applyFill="1" applyBorder="1" applyAlignment="1">
      <alignment horizontal="left" vertical="center" wrapText="1"/>
    </xf>
    <xf numFmtId="0" fontId="16" fillId="5" borderId="8" xfId="1" applyFont="1" applyFill="1" applyBorder="1" applyAlignment="1">
      <alignment horizontal="left" vertical="center" wrapText="1"/>
    </xf>
    <xf numFmtId="0" fontId="16" fillId="5" borderId="9" xfId="1" applyFont="1" applyFill="1" applyBorder="1" applyAlignment="1">
      <alignment horizontal="left" vertical="center" wrapText="1"/>
    </xf>
    <xf numFmtId="171" fontId="28" fillId="5" borderId="4" xfId="1" applyNumberFormat="1" applyFont="1" applyFill="1" applyBorder="1" applyAlignment="1">
      <alignment horizontal="right" vertical="center" wrapText="1"/>
    </xf>
    <xf numFmtId="171" fontId="28" fillId="5" borderId="5" xfId="1" applyNumberFormat="1" applyFont="1" applyFill="1" applyBorder="1" applyAlignment="1">
      <alignment horizontal="right" vertical="center" wrapText="1"/>
    </xf>
    <xf numFmtId="171" fontId="28" fillId="5" borderId="9" xfId="1" applyNumberFormat="1" applyFont="1" applyFill="1" applyBorder="1" applyAlignment="1">
      <alignment horizontal="right" vertical="center" wrapText="1"/>
    </xf>
    <xf numFmtId="171" fontId="28" fillId="5" borderId="10" xfId="1" applyNumberFormat="1" applyFont="1" applyFill="1" applyBorder="1" applyAlignment="1">
      <alignment horizontal="right" vertical="center" wrapText="1"/>
    </xf>
    <xf numFmtId="0" fontId="11" fillId="7" borderId="3" xfId="1" applyFont="1" applyFill="1" applyBorder="1" applyAlignment="1">
      <alignment horizontal="left" vertical="center" wrapText="1"/>
    </xf>
    <xf numFmtId="0" fontId="11" fillId="7" borderId="4" xfId="1" applyFont="1" applyFill="1" applyBorder="1" applyAlignment="1">
      <alignment horizontal="left" vertical="center" wrapText="1"/>
    </xf>
    <xf numFmtId="0" fontId="11" fillId="7" borderId="8" xfId="1" applyFont="1" applyFill="1" applyBorder="1" applyAlignment="1">
      <alignment horizontal="left" vertical="center" wrapText="1"/>
    </xf>
    <xf numFmtId="0" fontId="11" fillId="7" borderId="9" xfId="1" applyFont="1" applyFill="1" applyBorder="1" applyAlignment="1">
      <alignment horizontal="left" vertical="center" wrapText="1"/>
    </xf>
    <xf numFmtId="171" fontId="29" fillId="7" borderId="4" xfId="1" applyNumberFormat="1" applyFont="1" applyFill="1" applyBorder="1" applyAlignment="1">
      <alignment horizontal="right" vertical="center" wrapText="1"/>
    </xf>
    <xf numFmtId="171" fontId="29" fillId="7" borderId="5" xfId="1" applyNumberFormat="1" applyFont="1" applyFill="1" applyBorder="1" applyAlignment="1">
      <alignment horizontal="right" vertical="center" wrapText="1"/>
    </xf>
    <xf numFmtId="171" fontId="29" fillId="7" borderId="9" xfId="1" applyNumberFormat="1" applyFont="1" applyFill="1" applyBorder="1" applyAlignment="1">
      <alignment horizontal="right" vertical="center" wrapText="1"/>
    </xf>
    <xf numFmtId="171" fontId="29" fillId="7" borderId="10" xfId="1" applyNumberFormat="1" applyFont="1" applyFill="1" applyBorder="1" applyAlignment="1">
      <alignment horizontal="right" vertical="center" wrapText="1"/>
    </xf>
    <xf numFmtId="0" fontId="31" fillId="2" borderId="1" xfId="1" applyFont="1" applyFill="1" applyBorder="1" applyAlignment="1">
      <alignment horizontal="left" vertical="center" wrapText="1"/>
    </xf>
    <xf numFmtId="0" fontId="30" fillId="2" borderId="1" xfId="1" applyFont="1" applyFill="1" applyBorder="1" applyAlignment="1">
      <alignment horizontal="left" vertical="center" wrapText="1"/>
    </xf>
    <xf numFmtId="0" fontId="32" fillId="2" borderId="1" xfId="1" applyFont="1" applyFill="1" applyBorder="1" applyAlignment="1">
      <alignment horizontal="left" vertical="center" wrapText="1"/>
    </xf>
    <xf numFmtId="0" fontId="33" fillId="4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34" fillId="2" borderId="1" xfId="1" applyFont="1" applyFill="1" applyBorder="1" applyAlignment="1">
      <alignment horizontal="left" vertical="center" wrapText="1"/>
    </xf>
    <xf numFmtId="0" fontId="20" fillId="4" borderId="1" xfId="1" applyFont="1" applyFill="1" applyBorder="1" applyAlignment="1">
      <alignment horizontal="left" vertical="center" wrapText="1"/>
    </xf>
    <xf numFmtId="0" fontId="2" fillId="4" borderId="1" xfId="1" applyFont="1" applyFill="1" applyBorder="1" applyAlignment="1">
      <alignment horizontal="left" vertical="center" wrapText="1"/>
    </xf>
    <xf numFmtId="0" fontId="30" fillId="5" borderId="4" xfId="1" applyFont="1" applyFill="1" applyBorder="1" applyAlignment="1">
      <alignment horizontal="left" vertical="center" wrapText="1"/>
    </xf>
    <xf numFmtId="0" fontId="30" fillId="5" borderId="5" xfId="1" applyFont="1" applyFill="1" applyBorder="1" applyAlignment="1">
      <alignment horizontal="left" vertical="center" wrapText="1"/>
    </xf>
    <xf numFmtId="0" fontId="30" fillId="5" borderId="9" xfId="1" applyFont="1" applyFill="1" applyBorder="1" applyAlignment="1">
      <alignment horizontal="left" vertical="center" wrapText="1"/>
    </xf>
    <xf numFmtId="0" fontId="30" fillId="5" borderId="10" xfId="1" applyFont="1" applyFill="1" applyBorder="1" applyAlignment="1">
      <alignment horizontal="left" vertical="center" wrapText="1"/>
    </xf>
    <xf numFmtId="0" fontId="2" fillId="4" borderId="1" xfId="1" applyFont="1" applyFill="1" applyBorder="1" applyAlignment="1">
      <alignment vertical="center"/>
    </xf>
    <xf numFmtId="0" fontId="30" fillId="5" borderId="4" xfId="1" applyFont="1" applyFill="1" applyBorder="1" applyAlignment="1">
      <alignment vertical="center"/>
    </xf>
    <xf numFmtId="0" fontId="30" fillId="5" borderId="5" xfId="1" applyFont="1" applyFill="1" applyBorder="1" applyAlignment="1">
      <alignment vertical="center"/>
    </xf>
    <xf numFmtId="0" fontId="30" fillId="5" borderId="1" xfId="1" applyFont="1" applyFill="1" applyBorder="1" applyAlignment="1">
      <alignment horizontal="left" vertical="center" wrapText="1"/>
    </xf>
    <xf numFmtId="0" fontId="30" fillId="5" borderId="7" xfId="1" applyFont="1" applyFill="1" applyBorder="1" applyAlignment="1">
      <alignment horizontal="left" vertical="center" wrapText="1"/>
    </xf>
    <xf numFmtId="0" fontId="30" fillId="5" borderId="1" xfId="1" applyFont="1" applyFill="1" applyBorder="1" applyAlignment="1">
      <alignment vertical="center"/>
    </xf>
    <xf numFmtId="0" fontId="30" fillId="5" borderId="7" xfId="1" applyFont="1" applyFill="1" applyBorder="1" applyAlignment="1">
      <alignment vertical="center"/>
    </xf>
    <xf numFmtId="0" fontId="30" fillId="5" borderId="9" xfId="1" applyFont="1" applyFill="1" applyBorder="1" applyAlignment="1">
      <alignment vertical="center"/>
    </xf>
    <xf numFmtId="0" fontId="30" fillId="5" borderId="10" xfId="1" applyFont="1" applyFill="1" applyBorder="1" applyAlignment="1">
      <alignment vertical="center"/>
    </xf>
    <xf numFmtId="0" fontId="35" fillId="2" borderId="1" xfId="1" applyFont="1" applyFill="1" applyBorder="1" applyAlignment="1">
      <alignment horizontal="left" vertical="center" wrapText="1"/>
    </xf>
    <xf numFmtId="0" fontId="36" fillId="2" borderId="1" xfId="1" applyFont="1" applyFill="1" applyBorder="1" applyAlignment="1">
      <alignment horizontal="left" vertical="center" wrapText="1"/>
    </xf>
    <xf numFmtId="0" fontId="37" fillId="3" borderId="3" xfId="1" applyFont="1" applyFill="1" applyBorder="1" applyAlignment="1">
      <alignment horizontal="left" vertical="center" wrapText="1"/>
    </xf>
    <xf numFmtId="0" fontId="37" fillId="3" borderId="4" xfId="1" applyFont="1" applyFill="1" applyBorder="1" applyAlignment="1">
      <alignment horizontal="left" vertical="center" wrapText="1"/>
    </xf>
    <xf numFmtId="0" fontId="38" fillId="3" borderId="4" xfId="1" applyFont="1" applyFill="1" applyBorder="1" applyAlignment="1">
      <alignment vertical="center"/>
    </xf>
    <xf numFmtId="0" fontId="38" fillId="3" borderId="5" xfId="1" applyFont="1" applyFill="1" applyBorder="1" applyAlignment="1">
      <alignment vertical="center"/>
    </xf>
    <xf numFmtId="0" fontId="37" fillId="3" borderId="6" xfId="1" applyFont="1" applyFill="1" applyBorder="1" applyAlignment="1">
      <alignment horizontal="left" vertical="center" wrapText="1"/>
    </xf>
    <xf numFmtId="0" fontId="37" fillId="3" borderId="1" xfId="1" applyFont="1" applyFill="1" applyBorder="1" applyAlignment="1">
      <alignment horizontal="left" vertical="center" wrapText="1"/>
    </xf>
    <xf numFmtId="0" fontId="38" fillId="3" borderId="1" xfId="1" applyFont="1" applyFill="1" applyBorder="1" applyAlignment="1">
      <alignment vertical="center"/>
    </xf>
    <xf numFmtId="0" fontId="38" fillId="3" borderId="7" xfId="1" applyFont="1" applyFill="1" applyBorder="1" applyAlignment="1">
      <alignment vertical="center"/>
    </xf>
    <xf numFmtId="0" fontId="37" fillId="3" borderId="8" xfId="1" applyFont="1" applyFill="1" applyBorder="1" applyAlignment="1">
      <alignment horizontal="left" vertical="center" wrapText="1"/>
    </xf>
    <xf numFmtId="0" fontId="37" fillId="3" borderId="9" xfId="1" applyFont="1" applyFill="1" applyBorder="1" applyAlignment="1">
      <alignment horizontal="left" vertical="center" wrapText="1"/>
    </xf>
    <xf numFmtId="0" fontId="38" fillId="3" borderId="9" xfId="1" applyFont="1" applyFill="1" applyBorder="1"/>
    <xf numFmtId="0" fontId="38" fillId="3" borderId="10" xfId="1" applyFont="1" applyFill="1" applyBorder="1"/>
    <xf numFmtId="0" fontId="33" fillId="4" borderId="1" xfId="1" applyFont="1" applyFill="1" applyBorder="1" applyAlignment="1">
      <alignment horizontal="center"/>
    </xf>
  </cellXfs>
  <cellStyles count="2">
    <cellStyle name="Normal" xfId="1" xr:uid="{00000000-0005-0000-0000-000000000000}"/>
    <cellStyle name="Standard" xfId="0" builtinId="0"/>
  </cellStyles>
  <dxfs count="11">
    <dxf>
      <font>
        <b/>
        <color rgb="FF922F35"/>
      </font>
      <fill>
        <patternFill patternType="solid">
          <fgColor rgb="FFFBECEB"/>
          <bgColor indexed="64"/>
        </patternFill>
      </fill>
    </dxf>
    <dxf>
      <font>
        <b/>
        <color rgb="FF922F35"/>
      </font>
      <fill>
        <patternFill patternType="solid">
          <fgColor rgb="FFFBECEB"/>
          <bgColor indexed="64"/>
        </patternFill>
      </fill>
    </dxf>
    <dxf>
      <font>
        <b/>
        <color rgb="FF922F35"/>
      </font>
      <fill>
        <patternFill patternType="solid">
          <fgColor rgb="FFFBECEB"/>
          <bgColor indexed="64"/>
        </patternFill>
      </fill>
    </dxf>
    <dxf>
      <font>
        <b/>
        <color rgb="FF922F35"/>
      </font>
      <fill>
        <patternFill patternType="solid">
          <fgColor rgb="FFFBECEB"/>
          <bgColor indexed="64"/>
        </patternFill>
      </fill>
    </dxf>
    <dxf>
      <font>
        <b/>
        <color rgb="FF922F35"/>
      </font>
      <fill>
        <patternFill patternType="solid">
          <fgColor rgb="FFFBECEB"/>
          <bgColor indexed="64"/>
        </patternFill>
      </fill>
    </dxf>
    <dxf>
      <font>
        <b/>
        <color rgb="FF174333"/>
      </font>
      <fill>
        <patternFill patternType="solid">
          <fgColor rgb="FFDCEADB"/>
          <bgColor indexed="64"/>
        </patternFill>
      </fill>
    </dxf>
    <dxf>
      <font>
        <b/>
        <color rgb="FF922F35"/>
      </font>
      <fill>
        <patternFill patternType="solid">
          <fgColor rgb="FFFBECEB"/>
          <bgColor indexed="64"/>
        </patternFill>
      </fill>
    </dxf>
    <dxf>
      <font>
        <b/>
        <color rgb="FF922F35"/>
      </font>
      <fill>
        <patternFill patternType="solid">
          <fgColor rgb="FFFBECEB"/>
          <bgColor indexed="64"/>
        </patternFill>
      </fill>
    </dxf>
    <dxf>
      <font>
        <b/>
        <color rgb="FF922F35"/>
      </font>
      <fill>
        <patternFill patternType="solid">
          <fgColor rgb="FFFBECEB"/>
          <bgColor indexed="64"/>
        </patternFill>
      </fill>
    </dxf>
    <dxf>
      <font>
        <b/>
        <color rgb="FF922F35"/>
      </font>
      <fill>
        <patternFill patternType="solid">
          <fgColor rgb="FFFBECEB"/>
          <bgColor indexed="64"/>
        </patternFill>
      </fill>
    </dxf>
    <dxf>
      <font>
        <b/>
        <color rgb="FF922F35"/>
      </font>
      <fill>
        <patternFill patternType="solid">
          <fgColor rgb="FFFBECEB"/>
          <bgColor indexed="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feworga.de/?ref=excel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feworga.de/?ref=excel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feworga.de/?ref=excel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feworga.de/?ref=excel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feworga.de/?ref=excel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feworga.de/?ref=excel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feworga.de/?ref=excel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feworga.de/?ref=excel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feworga.de/?ref=exce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221560</xdr:colOff>
      <xdr:row>0</xdr:row>
      <xdr:rowOff>38100</xdr:rowOff>
    </xdr:from>
    <xdr:ext cx="699880" cy="699880"/>
    <xdr:pic>
      <xdr:nvPicPr>
        <xdr:cNvPr id="2" name="feworga – Original-SVG" descr="Unveränderte Originaldatei logo.svg von feworga">
          <a:hlinkClick xmlns:r="http://schemas.openxmlformats.org/officeDocument/2006/relationships" r:id="rId1" tooltip="feworga.de öffne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844929</xdr:colOff>
      <xdr:row>0</xdr:row>
      <xdr:rowOff>38100</xdr:rowOff>
    </xdr:from>
    <xdr:ext cx="605666" cy="605666"/>
    <xdr:pic>
      <xdr:nvPicPr>
        <xdr:cNvPr id="2" name="feworga – Original-SVG" descr="Unveränderte Originaldatei logo.svg von feworga">
          <a:hlinkClick xmlns:r="http://schemas.openxmlformats.org/officeDocument/2006/relationships" r:id="rId1" tooltip="feworga.de öffnen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63879</xdr:colOff>
      <xdr:row>0</xdr:row>
      <xdr:rowOff>38100</xdr:rowOff>
    </xdr:from>
    <xdr:ext cx="605666" cy="605666"/>
    <xdr:pic>
      <xdr:nvPicPr>
        <xdr:cNvPr id="2" name="feworga – Original-SVG" descr="Unveränderte Originaldatei logo.svg von feworga">
          <a:hlinkClick xmlns:r="http://schemas.openxmlformats.org/officeDocument/2006/relationships" r:id="rId1" tooltip="feworga.de öffnen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63879</xdr:colOff>
      <xdr:row>0</xdr:row>
      <xdr:rowOff>38100</xdr:rowOff>
    </xdr:from>
    <xdr:ext cx="605666" cy="605666"/>
    <xdr:pic>
      <xdr:nvPicPr>
        <xdr:cNvPr id="2" name="feworga – Original-SVG" descr="Unveränderte Originaldatei logo.svg von feworga">
          <a:hlinkClick xmlns:r="http://schemas.openxmlformats.org/officeDocument/2006/relationships" r:id="rId1" tooltip="feworga.de öffnen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844929</xdr:colOff>
      <xdr:row>0</xdr:row>
      <xdr:rowOff>38100</xdr:rowOff>
    </xdr:from>
    <xdr:ext cx="605666" cy="605666"/>
    <xdr:pic>
      <xdr:nvPicPr>
        <xdr:cNvPr id="2" name="feworga – Original-SVG" descr="Unveränderte Originaldatei logo.svg von feworga">
          <a:hlinkClick xmlns:r="http://schemas.openxmlformats.org/officeDocument/2006/relationships" r:id="rId1" tooltip="feworga.de öffnen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844929</xdr:colOff>
      <xdr:row>0</xdr:row>
      <xdr:rowOff>38100</xdr:rowOff>
    </xdr:from>
    <xdr:ext cx="605666" cy="605666"/>
    <xdr:pic>
      <xdr:nvPicPr>
        <xdr:cNvPr id="2" name="feworga – Original-SVG" descr="Unveränderte Originaldatei logo.svg von feworga">
          <a:hlinkClick xmlns:r="http://schemas.openxmlformats.org/officeDocument/2006/relationships" r:id="rId1" tooltip="feworga.de öffnen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844929</xdr:colOff>
      <xdr:row>0</xdr:row>
      <xdr:rowOff>38100</xdr:rowOff>
    </xdr:from>
    <xdr:ext cx="605666" cy="605666"/>
    <xdr:pic>
      <xdr:nvPicPr>
        <xdr:cNvPr id="2" name="feworga – Original-SVG" descr="Unveränderte Originaldatei logo.svg von feworga">
          <a:hlinkClick xmlns:r="http://schemas.openxmlformats.org/officeDocument/2006/relationships" r:id="rId1" tooltip="feworga.de öffnen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221560</xdr:colOff>
      <xdr:row>0</xdr:row>
      <xdr:rowOff>38100</xdr:rowOff>
    </xdr:from>
    <xdr:ext cx="699880" cy="699880"/>
    <xdr:pic>
      <xdr:nvPicPr>
        <xdr:cNvPr id="2" name="feworga – Original-SVG" descr="Unveränderte Originaldatei logo.svg von feworga">
          <a:hlinkClick xmlns:r="http://schemas.openxmlformats.org/officeDocument/2006/relationships" r:id="rId1" tooltip="feworga.de öffnen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221560</xdr:colOff>
      <xdr:row>0</xdr:row>
      <xdr:rowOff>38100</xdr:rowOff>
    </xdr:from>
    <xdr:ext cx="699880" cy="699880"/>
    <xdr:pic>
      <xdr:nvPicPr>
        <xdr:cNvPr id="2" name="feworga – Original-SVG" descr="Unveränderte Originaldatei logo.svg von feworga">
          <a:hlinkClick xmlns:r="http://schemas.openxmlformats.org/officeDocument/2006/relationships" r:id="rId1" tooltip="feworga.de öffnen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Gaeste" displayName="tblGaeste" ref="A8:L108" totalsRowShown="0">
  <autoFilter ref="A8:L108" xr:uid="{00000000-0009-0000-0100-000001000000}"/>
  <tableColumns count="12">
    <tableColumn id="1" xr3:uid="{00000000-0010-0000-0000-000001000000}" name="Gast-ID"/>
    <tableColumn id="2" xr3:uid="{00000000-0010-0000-0000-000002000000}" name="Auswahl für Aufenthalte"/>
    <tableColumn id="3" xr3:uid="{00000000-0010-0000-0000-000003000000}" name="Vorname"/>
    <tableColumn id="4" xr3:uid="{00000000-0010-0000-0000-000004000000}" name="Nachname"/>
    <tableColumn id="5" xr3:uid="{00000000-0010-0000-0000-000005000000}" name="E-Mail"/>
    <tableColumn id="6" xr3:uid="{00000000-0010-0000-0000-000006000000}" name="Telefon"/>
    <tableColumn id="7" xr3:uid="{00000000-0010-0000-0000-000007000000}" name="Straße / Hausnummer"/>
    <tableColumn id="8" xr3:uid="{00000000-0010-0000-0000-000008000000}" name="PLZ"/>
    <tableColumn id="9" xr3:uid="{00000000-0010-0000-0000-000009000000}" name="Ort"/>
    <tableColumn id="10" xr3:uid="{00000000-0010-0000-0000-00000A000000}" name="Land"/>
    <tableColumn id="11" xr3:uid="{00000000-0010-0000-0000-00000B000000}" name="Notiz"/>
    <tableColumn id="12" xr3:uid="{00000000-0010-0000-0000-00000C000000}" name="Prüfung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Saisonpreise" displayName="tblSaisonpreise" ref="A8:K38" totalsRowShown="0">
  <autoFilter ref="A8:K38" xr:uid="{00000000-0009-0000-0100-000002000000}"/>
  <tableColumns count="11">
    <tableColumn id="1" xr3:uid="{00000000-0010-0000-0100-000001000000}" name="Saison-ID"/>
    <tableColumn id="2" xr3:uid="{00000000-0010-0000-0100-000002000000}" name="Saison"/>
    <tableColumn id="3" xr3:uid="{00000000-0010-0000-0100-000003000000}" name="Gültigkeit"/>
    <tableColumn id="4" xr3:uid="{00000000-0010-0000-0100-000004000000}" name="Von"/>
    <tableColumn id="5" xr3:uid="{00000000-0010-0000-0100-000005000000}" name="Bis einschließlich"/>
    <tableColumn id="6" xr3:uid="{00000000-0010-0000-0100-000006000000}" name="Preis / Nacht"/>
    <tableColumn id="7" xr3:uid="{00000000-0010-0000-0100-000007000000}" name="Notiz"/>
    <tableColumn id="8" xr3:uid="{00000000-0010-0000-0100-000008000000}" name="Start MMTT"/>
    <tableColumn id="9" xr3:uid="{00000000-0010-0000-0100-000009000000}" name="Ende MMTT"/>
    <tableColumn id="10" xr3:uid="{00000000-0010-0000-0100-00000A000000}" name="Jahreswechsel"/>
    <tableColumn id="11" xr3:uid="{00000000-0010-0000-0100-00000B000000}" name="Prüfung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Extras" displayName="tblExtras" ref="A8:G28" totalsRowShown="0">
  <autoFilter ref="A8:G28" xr:uid="{00000000-0009-0000-0100-000003000000}"/>
  <tableColumns count="7">
    <tableColumn id="1" xr3:uid="{00000000-0010-0000-0200-000001000000}" name="Extra-ID"/>
    <tableColumn id="2" xr3:uid="{00000000-0010-0000-0200-000002000000}" name="Auswahl für Buchungen"/>
    <tableColumn id="3" xr3:uid="{00000000-0010-0000-0200-000003000000}" name="Extra"/>
    <tableColumn id="4" xr3:uid="{00000000-0010-0000-0200-000004000000}" name="Berechnung"/>
    <tableColumn id="5" xr3:uid="{00000000-0010-0000-0200-000005000000}" name="Einzelpreis"/>
    <tableColumn id="6" xr3:uid="{00000000-0010-0000-0200-000006000000}" name="Hinweis zur Menge"/>
    <tableColumn id="7" xr3:uid="{00000000-0010-0000-0200-000007000000}" name="Prüfung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Aufenthalte" displayName="tblAufenthalte" ref="A8:Z108" totalsRowShown="0">
  <autoFilter ref="A8:Z108" xr:uid="{00000000-0009-0000-0100-000004000000}"/>
  <tableColumns count="26">
    <tableColumn id="1" xr3:uid="{00000000-0010-0000-0300-000001000000}" name="Buchung-ID"/>
    <tableColumn id="2" xr3:uid="{00000000-0010-0000-0300-000002000000}" name="Gast auswählen"/>
    <tableColumn id="3" xr3:uid="{00000000-0010-0000-0300-000003000000}" name="Gebucht am"/>
    <tableColumn id="4" xr3:uid="{00000000-0010-0000-0300-000004000000}" name="Anreise"/>
    <tableColumn id="5" xr3:uid="{00000000-0010-0000-0300-000005000000}" name="Abreise"/>
    <tableColumn id="6" xr3:uid="{00000000-0010-0000-0300-000006000000}" name="Personen"/>
    <tableColumn id="7" xr3:uid="{00000000-0010-0000-0300-000007000000}" name="Status"/>
    <tableColumn id="8" xr3:uid="{00000000-0010-0000-0300-000008000000}" name="Reinigung abweichend"/>
    <tableColumn id="9" xr3:uid="{00000000-0010-0000-0300-000009000000}" name="Rabatt"/>
    <tableColumn id="10" xr3:uid="{00000000-0010-0000-0300-00000A000000}" name="Festpreis optional"/>
    <tableColumn id="11" xr3:uid="{00000000-0010-0000-0300-00000B000000}" name="Notiz"/>
    <tableColumn id="12" xr3:uid="{00000000-0010-0000-0300-00000C000000}" name="Nächte"/>
    <tableColumn id="13" xr3:uid="{00000000-0010-0000-0300-00000D000000}" name="Übernachtungen"/>
    <tableColumn id="14" xr3:uid="{00000000-0010-0000-0300-00000E000000}" name="Extras gesamt"/>
    <tableColumn id="15" xr3:uid="{00000000-0010-0000-0300-00000F000000}" name="Gesamtpreis"/>
    <tableColumn id="16" xr3:uid="{00000000-0010-0000-0300-000010000000}" name="Anzahlung"/>
    <tableColumn id="17" xr3:uid="{00000000-0010-0000-0300-000011000000}" name="Anzahlung fällig"/>
    <tableColumn id="18" xr3:uid="{00000000-0010-0000-0300-000012000000}" name="Restzahlung"/>
    <tableColumn id="19" xr3:uid="{00000000-0010-0000-0300-000013000000}" name="Restzahlung fällig"/>
    <tableColumn id="20" xr3:uid="{00000000-0010-0000-0300-000014000000}" name="Erhalten"/>
    <tableColumn id="21" xr3:uid="{00000000-0010-0000-0300-000015000000}" name="Offen"/>
    <tableColumn id="22" xr3:uid="{00000000-0010-0000-0300-000016000000}" name="Zahlungsstatus"/>
    <tableColumn id="23" xr3:uid="{00000000-0010-0000-0300-000017000000}" name="Prüfung"/>
    <tableColumn id="24" xr3:uid="{00000000-0010-0000-0300-000018000000}" name="Jetzt fällig / offen"/>
    <tableColumn id="25" xr3:uid="{00000000-0010-0000-0300-000019000000}" name="Reinigung berechnet"/>
    <tableColumn id="26" xr3:uid="{00000000-0010-0000-0300-00001A000000}" name="Überzahlung / Erstattung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Buchungsextras" displayName="tblBuchungsextras" ref="A8:K208" totalsRowShown="0">
  <autoFilter ref="A8:K208" xr:uid="{00000000-0009-0000-0100-000005000000}"/>
  <tableColumns count="11">
    <tableColumn id="1" xr3:uid="{00000000-0010-0000-0400-000001000000}" name="Buchung-ID"/>
    <tableColumn id="2" xr3:uid="{00000000-0010-0000-0400-000002000000}" name="Gast / Aufenthalt"/>
    <tableColumn id="3" xr3:uid="{00000000-0010-0000-0400-000003000000}" name="Extra auswählen"/>
    <tableColumn id="4" xr3:uid="{00000000-0010-0000-0400-000004000000}" name="Menge"/>
    <tableColumn id="5" xr3:uid="{00000000-0010-0000-0400-000005000000}" name="Preis abweichend"/>
    <tableColumn id="6" xr3:uid="{00000000-0010-0000-0400-000006000000}" name="Berechnung"/>
    <tableColumn id="7" xr3:uid="{00000000-0010-0000-0400-000007000000}" name="Einzelpreis"/>
    <tableColumn id="8" xr3:uid="{00000000-0010-0000-0400-000008000000}" name="Faktor"/>
    <tableColumn id="9" xr3:uid="{00000000-0010-0000-0400-000009000000}" name="Betrag"/>
    <tableColumn id="10" xr3:uid="{00000000-0010-0000-0400-00000A000000}" name="Notiz"/>
    <tableColumn id="11" xr3:uid="{00000000-0010-0000-0400-00000B000000}" name="Prüfung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blZahlungen" displayName="tblZahlungen" ref="A8:I208" totalsRowShown="0">
  <autoFilter ref="A8:I208" xr:uid="{00000000-0009-0000-0100-000006000000}"/>
  <tableColumns count="9">
    <tableColumn id="1" xr3:uid="{00000000-0010-0000-0500-000001000000}" name="Buchung-ID"/>
    <tableColumn id="2" xr3:uid="{00000000-0010-0000-0500-000002000000}" name="Gast / Aufenthalt"/>
    <tableColumn id="3" xr3:uid="{00000000-0010-0000-0500-000003000000}" name="Eingangsdatum"/>
    <tableColumn id="4" xr3:uid="{00000000-0010-0000-0500-000004000000}" name="Art"/>
    <tableColumn id="5" xr3:uid="{00000000-0010-0000-0500-000005000000}" name="Betrag"/>
    <tableColumn id="6" xr3:uid="{00000000-0010-0000-0500-000006000000}" name="Zahlungsweg"/>
    <tableColumn id="7" xr3:uid="{00000000-0010-0000-0500-000007000000}" name="Referenz / Notiz"/>
    <tableColumn id="8" xr3:uid="{00000000-0010-0000-0500-000008000000}" name="Verbucht"/>
    <tableColumn id="9" xr3:uid="{00000000-0010-0000-0500-000009000000}" name="Prüfung"/>
  </tableColumns>
  <tableStyleInfo name="TableStyleLight1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blTagespreise" displayName="tblTagespreise" ref="A8:H1104" totalsRowShown="0">
  <autoFilter ref="A8:H1104" xr:uid="{00000000-0009-0000-0100-000007000000}"/>
  <tableColumns count="8">
    <tableColumn id="1" xr3:uid="{00000000-0010-0000-0600-000001000000}" name="Datum"/>
    <tableColumn id="2" xr3:uid="{00000000-0010-0000-0600-000002000000}" name="Tag"/>
    <tableColumn id="3" xr3:uid="{00000000-0010-0000-0600-000003000000}" name="MMTT"/>
    <tableColumn id="4" xr3:uid="{00000000-0010-0000-0600-000004000000}" name="Jährliche Treffer"/>
    <tableColumn id="5" xr3:uid="{00000000-0010-0000-0600-000005000000}" name="Einmalige Treffer"/>
    <tableColumn id="6" xr3:uid="{00000000-0010-0000-0600-000006000000}" name="Nachtpreis"/>
    <tableColumn id="7" xr3:uid="{00000000-0010-0000-0600-000007000000}" name="Preisregel"/>
    <tableColumn id="8" xr3:uid="{00000000-0010-0000-0600-000008000000}" name="Prüfung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feworga">
      <a:dk1>
        <a:srgbClr val="16221D"/>
      </a:dk1>
      <a:lt1>
        <a:srgbClr val="FFFFFF"/>
      </a:lt1>
      <a:dk2>
        <a:srgbClr val="174333"/>
      </a:dk2>
      <a:lt2>
        <a:srgbClr val="F7F5EF"/>
      </a:lt2>
      <a:accent1>
        <a:srgbClr val="225C48"/>
      </a:accent1>
      <a:accent2>
        <a:srgbClr val="8FAA8F"/>
      </a:accent2>
      <a:accent3>
        <a:srgbClr val="D9EFB0"/>
      </a:accent3>
      <a:accent4>
        <a:srgbClr val="174333"/>
      </a:accent4>
      <a:accent5>
        <a:srgbClr val="6E867C"/>
      </a:accent5>
      <a:accent6>
        <a:srgbClr val="B6C9B8"/>
      </a:accent6>
      <a:hlink>
        <a:srgbClr val="225C48"/>
      </a:hlink>
      <a:folHlink>
        <a:srgbClr val="174333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feworg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feworga.de/?ref=excel" TargetMode="External"/><Relationship Id="rId1" Type="http://schemas.openxmlformats.org/officeDocument/2006/relationships/hyperlink" Target="https://feworga.de/?ref=exce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hyperlink" Target="https://feworga.de/?ref=exce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hyperlink" Target="https://feworga.de/?ref=exce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hyperlink" Target="https://feworga.de/?ref=exce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hyperlink" Target="https://feworga.de/?ref=exce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6.xml"/><Relationship Id="rId1" Type="http://schemas.openxmlformats.org/officeDocument/2006/relationships/hyperlink" Target="https://feworga.de/?ref=exce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7.xml"/><Relationship Id="rId1" Type="http://schemas.openxmlformats.org/officeDocument/2006/relationships/hyperlink" Target="https://feworga.de/?ref=exce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hyperlink" Target="https://feworga.de/?ref=excel" TargetMode="External"/><Relationship Id="rId1" Type="http://schemas.openxmlformats.org/officeDocument/2006/relationships/hyperlink" Target="https://feworga.de/?ref=exce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hyperlink" Target="https://feworga.de/?ref=excel" TargetMode="External"/><Relationship Id="rId1" Type="http://schemas.openxmlformats.org/officeDocument/2006/relationships/hyperlink" Target="https://feworga.de/?ref=excel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hyperlink" Target="https://feworga.de/?ref=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4333"/>
    <pageSetUpPr fitToPage="1"/>
  </sheetPr>
  <dimension ref="A1:N54"/>
  <sheetViews>
    <sheetView showGridLines="0" tabSelected="1" zoomScale="90" workbookViewId="0"/>
  </sheetViews>
  <sheetFormatPr baseColWidth="10" defaultColWidth="9.140625" defaultRowHeight="14.15"/>
  <cols>
    <col min="1" max="1" width="3" customWidth="1"/>
    <col min="2" max="13" width="10.5" customWidth="1"/>
    <col min="14" max="14" width="3" customWidth="1"/>
  </cols>
  <sheetData>
    <row r="1" spans="1:14" ht="20.05" customHeight="1">
      <c r="A1" s="1"/>
      <c r="B1" s="25" t="s">
        <v>0</v>
      </c>
      <c r="C1" s="25"/>
      <c r="D1" s="25"/>
      <c r="E1" s="25"/>
      <c r="F1" s="25"/>
      <c r="G1" s="25"/>
      <c r="H1" s="25"/>
      <c r="I1" s="27"/>
      <c r="J1" s="27"/>
      <c r="K1" s="27"/>
      <c r="L1" s="27"/>
      <c r="M1" s="27"/>
      <c r="N1" s="1"/>
    </row>
    <row r="2" spans="1:14" ht="27" customHeight="1">
      <c r="A2" s="1"/>
      <c r="B2" s="26" t="s">
        <v>1</v>
      </c>
      <c r="C2" s="26"/>
      <c r="D2" s="26"/>
      <c r="E2" s="26"/>
      <c r="F2" s="26"/>
      <c r="G2" s="26"/>
      <c r="H2" s="26"/>
      <c r="I2" s="27"/>
      <c r="J2" s="27"/>
      <c r="K2" s="27"/>
      <c r="L2" s="27"/>
      <c r="M2" s="27"/>
      <c r="N2" s="1"/>
    </row>
    <row r="3" spans="1:14" ht="27" customHeight="1">
      <c r="A3" s="1"/>
      <c r="B3" s="26"/>
      <c r="C3" s="26"/>
      <c r="D3" s="26"/>
      <c r="E3" s="26"/>
      <c r="F3" s="26"/>
      <c r="G3" s="26"/>
      <c r="H3" s="26"/>
      <c r="I3" s="27"/>
      <c r="J3" s="27"/>
      <c r="K3" s="27"/>
      <c r="L3" s="27"/>
      <c r="M3" s="27"/>
      <c r="N3" s="1"/>
    </row>
    <row r="4" spans="1:14" ht="33" customHeight="1">
      <c r="A4" s="1"/>
      <c r="B4" s="28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1"/>
    </row>
    <row r="5" spans="1:14" ht="40" customHeight="1">
      <c r="A5" s="1"/>
      <c r="B5" s="29" t="s">
        <v>3</v>
      </c>
      <c r="C5" s="29"/>
      <c r="D5" s="29"/>
      <c r="E5" s="29"/>
      <c r="F5" s="29"/>
      <c r="G5" s="29"/>
      <c r="H5" s="29"/>
      <c r="I5" s="29"/>
      <c r="J5" s="29"/>
      <c r="K5" s="30" t="s">
        <v>4</v>
      </c>
      <c r="L5" s="30"/>
      <c r="M5" s="30"/>
      <c r="N5" s="1"/>
    </row>
    <row r="6" spans="1:14" ht="28" customHeight="1">
      <c r="A6" s="1"/>
      <c r="B6" s="31" t="s">
        <v>5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1"/>
    </row>
    <row r="7" spans="1:14" ht="24" customHeight="1">
      <c r="A7" s="1"/>
      <c r="B7" s="32" t="s">
        <v>6</v>
      </c>
      <c r="C7" s="33"/>
      <c r="D7" s="34"/>
      <c r="E7" s="32" t="s">
        <v>7</v>
      </c>
      <c r="F7" s="33"/>
      <c r="G7" s="34"/>
      <c r="H7" s="32" t="s">
        <v>8</v>
      </c>
      <c r="I7" s="33"/>
      <c r="J7" s="34"/>
      <c r="K7" s="32" t="s">
        <v>9</v>
      </c>
      <c r="L7" s="33"/>
      <c r="M7" s="34"/>
      <c r="N7" s="1"/>
    </row>
    <row r="8" spans="1:14" ht="19" customHeight="1">
      <c r="A8" s="1"/>
      <c r="B8" s="35">
        <f>SUMIF(Aufenthalte!$G$9:$G$108,"Bestätigt",Aufenthalte!$O$9:$O$108)+SUMIF(Aufenthalte!$G$9:$G$108,"Abgeschlossen",Aufenthalte!$O$9:$O$108)</f>
        <v>1971</v>
      </c>
      <c r="C8" s="36"/>
      <c r="D8" s="37"/>
      <c r="E8" s="35">
        <f ca="1">SUM(Aufenthalte!$U$9:$U$108)</f>
        <v>1633.2</v>
      </c>
      <c r="F8" s="36"/>
      <c r="G8" s="37"/>
      <c r="H8" s="35">
        <f ca="1">SUM(Aufenthalte!$X$9:$X$108)</f>
        <v>1041.7</v>
      </c>
      <c r="I8" s="36"/>
      <c r="J8" s="37"/>
      <c r="K8" s="41">
        <f>COUNTIF(Aufenthalte!$G$9:$G$108,"Bestätigt")+COUNTIF(Aufenthalte!$G$9:$G$108,"Abgeschlossen")</f>
        <v>2</v>
      </c>
      <c r="L8" s="42"/>
      <c r="M8" s="43"/>
      <c r="N8" s="1"/>
    </row>
    <row r="9" spans="1:14" ht="19" customHeight="1">
      <c r="A9" s="1"/>
      <c r="B9" s="38"/>
      <c r="C9" s="39"/>
      <c r="D9" s="40"/>
      <c r="E9" s="38"/>
      <c r="F9" s="39"/>
      <c r="G9" s="40"/>
      <c r="H9" s="38"/>
      <c r="I9" s="39"/>
      <c r="J9" s="40"/>
      <c r="K9" s="44"/>
      <c r="L9" s="45"/>
      <c r="M9" s="46"/>
      <c r="N9" s="1"/>
    </row>
    <row r="10" spans="1:14" ht="13" customHeight="1">
      <c r="A10" s="1"/>
      <c r="B10" s="31" t="s">
        <v>10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1"/>
    </row>
    <row r="11" spans="1:14" ht="13" customHeight="1">
      <c r="A11" s="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"/>
    </row>
    <row r="12" spans="1:14" ht="25" customHeight="1">
      <c r="A12" s="1"/>
      <c r="B12" s="47" t="s">
        <v>11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1"/>
    </row>
    <row r="13" spans="1:14" ht="9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6.05" customHeight="1">
      <c r="A14" s="1"/>
      <c r="B14" s="48" t="s">
        <v>12</v>
      </c>
      <c r="C14" s="49"/>
      <c r="D14" s="49"/>
      <c r="E14" s="49"/>
      <c r="F14" s="49"/>
      <c r="G14" s="50"/>
      <c r="H14" s="48" t="s">
        <v>13</v>
      </c>
      <c r="I14" s="49"/>
      <c r="J14" s="49"/>
      <c r="K14" s="49"/>
      <c r="L14" s="49"/>
      <c r="M14" s="50"/>
      <c r="N14" s="1"/>
    </row>
    <row r="15" spans="1:14" ht="22" customHeight="1">
      <c r="A15" s="1"/>
      <c r="B15" s="51" t="s">
        <v>14</v>
      </c>
      <c r="C15" s="52"/>
      <c r="D15" s="52"/>
      <c r="E15" s="52"/>
      <c r="F15" s="52"/>
      <c r="G15" s="53"/>
      <c r="H15" s="51" t="s">
        <v>15</v>
      </c>
      <c r="I15" s="52"/>
      <c r="J15" s="52"/>
      <c r="K15" s="52"/>
      <c r="L15" s="52"/>
      <c r="M15" s="53"/>
      <c r="N15" s="1"/>
    </row>
    <row r="16" spans="1:14" ht="22" customHeight="1">
      <c r="A16" s="1"/>
      <c r="B16" s="54"/>
      <c r="C16" s="55"/>
      <c r="D16" s="55"/>
      <c r="E16" s="55"/>
      <c r="F16" s="55"/>
      <c r="G16" s="56"/>
      <c r="H16" s="54"/>
      <c r="I16" s="55"/>
      <c r="J16" s="55"/>
      <c r="K16" s="55"/>
      <c r="L16" s="55"/>
      <c r="M16" s="56"/>
      <c r="N16" s="1"/>
    </row>
    <row r="17" spans="1:14" ht="9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26.05" customHeight="1">
      <c r="A18" s="1"/>
      <c r="B18" s="48" t="s">
        <v>16</v>
      </c>
      <c r="C18" s="49"/>
      <c r="D18" s="49"/>
      <c r="E18" s="49"/>
      <c r="F18" s="49"/>
      <c r="G18" s="50"/>
      <c r="H18" s="48" t="s">
        <v>17</v>
      </c>
      <c r="I18" s="49"/>
      <c r="J18" s="49"/>
      <c r="K18" s="49"/>
      <c r="L18" s="49"/>
      <c r="M18" s="50"/>
      <c r="N18" s="1"/>
    </row>
    <row r="19" spans="1:14" ht="22" customHeight="1">
      <c r="A19" s="1"/>
      <c r="B19" s="51" t="s">
        <v>18</v>
      </c>
      <c r="C19" s="52"/>
      <c r="D19" s="52"/>
      <c r="E19" s="52"/>
      <c r="F19" s="52"/>
      <c r="G19" s="53"/>
      <c r="H19" s="51" t="s">
        <v>19</v>
      </c>
      <c r="I19" s="52"/>
      <c r="J19" s="52"/>
      <c r="K19" s="52"/>
      <c r="L19" s="52"/>
      <c r="M19" s="53"/>
      <c r="N19" s="1"/>
    </row>
    <row r="20" spans="1:14" ht="22" customHeight="1">
      <c r="A20" s="1"/>
      <c r="B20" s="54"/>
      <c r="C20" s="55"/>
      <c r="D20" s="55"/>
      <c r="E20" s="55"/>
      <c r="F20" s="55"/>
      <c r="G20" s="56"/>
      <c r="H20" s="54"/>
      <c r="I20" s="55"/>
      <c r="J20" s="55"/>
      <c r="K20" s="55"/>
      <c r="L20" s="55"/>
      <c r="M20" s="56"/>
      <c r="N20" s="1"/>
    </row>
    <row r="21" spans="1:14" ht="11.0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1.0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6.05" customHeight="1">
      <c r="A23" s="1"/>
      <c r="B23" s="47" t="s">
        <v>20</v>
      </c>
      <c r="C23" s="47"/>
      <c r="D23" s="47"/>
      <c r="E23" s="47"/>
      <c r="F23" s="47"/>
      <c r="G23" s="47"/>
      <c r="H23" s="1"/>
      <c r="I23" s="47" t="s">
        <v>21</v>
      </c>
      <c r="J23" s="47"/>
      <c r="K23" s="47"/>
      <c r="L23" s="47"/>
      <c r="M23" s="47"/>
      <c r="N23" s="1"/>
    </row>
    <row r="24" spans="1:14" ht="8.0500000000000007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30" customHeight="1">
      <c r="A25" s="1"/>
      <c r="B25" s="57" t="s">
        <v>22</v>
      </c>
      <c r="C25" s="58"/>
      <c r="D25" s="59"/>
      <c r="E25" s="60" t="s">
        <v>23</v>
      </c>
      <c r="F25" s="61"/>
      <c r="G25" s="62"/>
      <c r="H25" s="1"/>
      <c r="I25" s="57" t="s">
        <v>24</v>
      </c>
      <c r="J25" s="58"/>
      <c r="K25" s="59"/>
      <c r="L25" s="72">
        <v>0.3</v>
      </c>
      <c r="M25" s="73"/>
      <c r="N25" s="1"/>
    </row>
    <row r="26" spans="1:14" ht="30" customHeight="1">
      <c r="A26" s="1"/>
      <c r="B26" s="57" t="s">
        <v>25</v>
      </c>
      <c r="C26" s="58"/>
      <c r="D26" s="59"/>
      <c r="E26" s="63">
        <v>95</v>
      </c>
      <c r="F26" s="64"/>
      <c r="G26" s="65"/>
      <c r="H26" s="1"/>
      <c r="I26" s="57" t="s">
        <v>26</v>
      </c>
      <c r="J26" s="58"/>
      <c r="K26" s="59"/>
      <c r="L26" s="74">
        <v>7</v>
      </c>
      <c r="M26" s="75"/>
      <c r="N26" s="1"/>
    </row>
    <row r="27" spans="1:14" ht="30" customHeight="1">
      <c r="A27" s="1"/>
      <c r="B27" s="57" t="s">
        <v>27</v>
      </c>
      <c r="C27" s="58"/>
      <c r="D27" s="59"/>
      <c r="E27" s="63">
        <v>65</v>
      </c>
      <c r="F27" s="64"/>
      <c r="G27" s="65"/>
      <c r="H27" s="1"/>
      <c r="I27" s="57" t="s">
        <v>28</v>
      </c>
      <c r="J27" s="58"/>
      <c r="K27" s="59"/>
      <c r="L27" s="74">
        <v>28</v>
      </c>
      <c r="M27" s="75"/>
      <c r="N27" s="1"/>
    </row>
    <row r="28" spans="1:14" ht="37" customHeight="1">
      <c r="A28" s="1"/>
      <c r="B28" s="57" t="s">
        <v>29</v>
      </c>
      <c r="C28" s="58"/>
      <c r="D28" s="59"/>
      <c r="E28" s="66">
        <v>2026</v>
      </c>
      <c r="F28" s="67"/>
      <c r="G28" s="68"/>
      <c r="H28" s="1"/>
      <c r="I28" s="57" t="s">
        <v>30</v>
      </c>
      <c r="J28" s="58"/>
      <c r="K28" s="59"/>
      <c r="L28" s="60" t="s">
        <v>31</v>
      </c>
      <c r="M28" s="62"/>
      <c r="N28" s="1"/>
    </row>
    <row r="29" spans="1:14" ht="30" customHeight="1">
      <c r="A29" s="1"/>
      <c r="B29" s="57" t="s">
        <v>32</v>
      </c>
      <c r="C29" s="58"/>
      <c r="D29" s="59"/>
      <c r="E29" s="69">
        <f>DATE(E28+3,1,1)-1</f>
        <v>47118</v>
      </c>
      <c r="F29" s="70"/>
      <c r="G29" s="71"/>
      <c r="H29" s="1"/>
      <c r="I29" s="1"/>
      <c r="J29" s="1"/>
      <c r="K29" s="1"/>
      <c r="L29" s="1"/>
      <c r="M29" s="1"/>
      <c r="N29" s="1"/>
    </row>
    <row r="30" spans="1:14" ht="30" customHeight="1">
      <c r="A30" s="1"/>
      <c r="B30" s="57" t="s">
        <v>33</v>
      </c>
      <c r="C30" s="58"/>
      <c r="D30" s="59"/>
      <c r="E30" s="66">
        <v>6</v>
      </c>
      <c r="F30" s="67"/>
      <c r="G30" s="68"/>
      <c r="H30" s="1"/>
      <c r="I30" s="76" t="s">
        <v>34</v>
      </c>
      <c r="J30" s="77"/>
      <c r="K30" s="77"/>
      <c r="L30" s="77"/>
      <c r="M30" s="78"/>
      <c r="N30" s="1"/>
    </row>
    <row r="31" spans="1:14" ht="23.05" customHeight="1">
      <c r="A31" s="1"/>
      <c r="B31" s="1"/>
      <c r="C31" s="1"/>
      <c r="D31" s="1"/>
      <c r="E31" s="1"/>
      <c r="F31" s="1"/>
      <c r="G31" s="1"/>
      <c r="H31" s="1"/>
      <c r="I31" s="79"/>
      <c r="J31" s="80"/>
      <c r="K31" s="80"/>
      <c r="L31" s="80"/>
      <c r="M31" s="81"/>
      <c r="N31" s="1"/>
    </row>
    <row r="32" spans="1:14" ht="23.05" customHeight="1">
      <c r="A32" s="1"/>
      <c r="B32" s="76" t="s">
        <v>35</v>
      </c>
      <c r="C32" s="77"/>
      <c r="D32" s="77"/>
      <c r="E32" s="77"/>
      <c r="F32" s="77"/>
      <c r="G32" s="78"/>
      <c r="H32" s="1"/>
      <c r="I32" s="79"/>
      <c r="J32" s="80"/>
      <c r="K32" s="80"/>
      <c r="L32" s="80"/>
      <c r="M32" s="81"/>
      <c r="N32" s="1"/>
    </row>
    <row r="33" spans="1:14" ht="23.05" customHeight="1">
      <c r="A33" s="1"/>
      <c r="B33" s="82"/>
      <c r="C33" s="83"/>
      <c r="D33" s="83"/>
      <c r="E33" s="83"/>
      <c r="F33" s="83"/>
      <c r="G33" s="84"/>
      <c r="H33" s="1"/>
      <c r="I33" s="82"/>
      <c r="J33" s="83"/>
      <c r="K33" s="83"/>
      <c r="L33" s="83"/>
      <c r="M33" s="84"/>
      <c r="N33" s="1"/>
    </row>
    <row r="34" spans="1:14" ht="23.0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9" customHeight="1">
      <c r="A35" s="1"/>
      <c r="B35" s="85" t="s">
        <v>36</v>
      </c>
      <c r="C35" s="86"/>
      <c r="D35" s="87"/>
      <c r="E35" s="85" t="s">
        <v>37</v>
      </c>
      <c r="F35" s="86"/>
      <c r="G35" s="87"/>
      <c r="H35" s="1"/>
      <c r="I35" s="85" t="s">
        <v>38</v>
      </c>
      <c r="J35" s="86"/>
      <c r="K35" s="86"/>
      <c r="L35" s="86"/>
      <c r="M35" s="87"/>
      <c r="N35" s="1"/>
    </row>
    <row r="36" spans="1:14" ht="19" customHeight="1">
      <c r="A36" s="1"/>
      <c r="B36" s="88"/>
      <c r="C36" s="89"/>
      <c r="D36" s="90"/>
      <c r="E36" s="88"/>
      <c r="F36" s="89"/>
      <c r="G36" s="90"/>
      <c r="H36" s="1"/>
      <c r="I36" s="88"/>
      <c r="J36" s="89"/>
      <c r="K36" s="89"/>
      <c r="L36" s="89"/>
      <c r="M36" s="90"/>
      <c r="N36" s="1"/>
    </row>
    <row r="37" spans="1:14" ht="23.0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26.05" customHeight="1">
      <c r="A38" s="1"/>
      <c r="B38" s="47" t="s">
        <v>39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1"/>
    </row>
    <row r="39" spans="1:14" ht="23.0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20.05" customHeight="1">
      <c r="A40" s="1"/>
      <c r="B40" s="91" t="str">
        <f ca="1">IF(J40=0,"Alles plausibel. Du kannst loslegen.","Bitte die markierten Eingaben prüfen.")</f>
        <v>Alles plausibel. Du kannst loslegen.</v>
      </c>
      <c r="C40" s="92"/>
      <c r="D40" s="92"/>
      <c r="E40" s="92"/>
      <c r="F40" s="92"/>
      <c r="G40" s="92"/>
      <c r="H40" s="92"/>
      <c r="I40" s="93"/>
      <c r="J40" s="97">
        <f ca="1">SUMPRODUCT((Gäste!$L$9:$L$108&lt;&gt;"")*(Gäste!$L$9:$L$108&lt;&gt;"OK"))+SUMPRODUCT((Saisonpreise!$K$9:$K$38&lt;&gt;"")*(Saisonpreise!$K$9:$K$38&lt;&gt;"OK"))+SUMPRODUCT((Extras!$G$9:$G$28&lt;&gt;"")*(Extras!$G$9:$G$28&lt;&gt;"OK"))+SUMPRODUCT((Aufenthalte!$W$9:$W$108&lt;&gt;"")*(Aufenthalte!$W$9:$W$108&lt;&gt;"OK"))+SUMPRODUCT((Buchungsextras!$K$9:$K$208&lt;&gt;"")*(Buchungsextras!$K$9:$K$208&lt;&gt;"OK"))+SUMPRODUCT((Zahlungen!$I$9:$I$208&lt;&gt;"")*(Zahlungen!$I$9:$I$208&lt;&gt;"OK"))+COUNTIF(Tagespreise!$H$9:$H$1104,"Konflikt")</f>
        <v>0</v>
      </c>
      <c r="K40" s="98"/>
      <c r="L40" s="98"/>
      <c r="M40" s="99"/>
      <c r="N40" s="1"/>
    </row>
    <row r="41" spans="1:14" ht="20.05" customHeight="1">
      <c r="A41" s="1"/>
      <c r="B41" s="94"/>
      <c r="C41" s="95"/>
      <c r="D41" s="95"/>
      <c r="E41" s="95"/>
      <c r="F41" s="95"/>
      <c r="G41" s="95"/>
      <c r="H41" s="95"/>
      <c r="I41" s="96"/>
      <c r="J41" s="100"/>
      <c r="K41" s="101"/>
      <c r="L41" s="101"/>
      <c r="M41" s="102"/>
      <c r="N41" s="1"/>
    </row>
    <row r="42" spans="1:14" ht="23.0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8" customHeight="1">
      <c r="A43" s="1"/>
      <c r="B43" s="76" t="s">
        <v>40</v>
      </c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8"/>
      <c r="N43" s="1"/>
    </row>
    <row r="44" spans="1:14" ht="18" customHeight="1">
      <c r="A44" s="1"/>
      <c r="B44" s="82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4"/>
      <c r="N44" s="1"/>
    </row>
    <row r="45" spans="1:14" ht="23.0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8" customHeight="1">
      <c r="A46" s="1"/>
      <c r="B46" s="76" t="s">
        <v>41</v>
      </c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8"/>
      <c r="N46" s="1"/>
    </row>
    <row r="47" spans="1:14" ht="18" customHeight="1">
      <c r="A47" s="1"/>
      <c r="B47" s="79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1"/>
      <c r="N47" s="1"/>
    </row>
    <row r="48" spans="1:14" ht="18" customHeight="1">
      <c r="A48" s="1"/>
      <c r="B48" s="82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4"/>
      <c r="N48" s="1"/>
    </row>
    <row r="49" spans="1:14" ht="23.0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9" customHeight="1">
      <c r="A50" s="1"/>
      <c r="B50" s="103" t="s">
        <v>42</v>
      </c>
      <c r="C50" s="104"/>
      <c r="D50" s="104"/>
      <c r="E50" s="104"/>
      <c r="F50" s="104"/>
      <c r="G50" s="105"/>
      <c r="H50" s="1"/>
      <c r="I50" s="109" t="s">
        <v>4</v>
      </c>
      <c r="J50" s="110"/>
      <c r="K50" s="110"/>
      <c r="L50" s="110"/>
      <c r="M50" s="111"/>
      <c r="N50" s="1"/>
    </row>
    <row r="51" spans="1:14" ht="19" customHeight="1">
      <c r="A51" s="1"/>
      <c r="B51" s="106"/>
      <c r="C51" s="107"/>
      <c r="D51" s="107"/>
      <c r="E51" s="107"/>
      <c r="F51" s="107"/>
      <c r="G51" s="108"/>
      <c r="H51" s="1"/>
      <c r="I51" s="112"/>
      <c r="J51" s="113"/>
      <c r="K51" s="113"/>
      <c r="L51" s="113"/>
      <c r="M51" s="114"/>
      <c r="N51" s="1"/>
    </row>
    <row r="52" spans="1:14" ht="23.0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4.05" customHeight="1">
      <c r="A53" s="1"/>
      <c r="B53" s="31" t="s">
        <v>43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1"/>
    </row>
    <row r="54" spans="1:14" ht="14.05" customHeight="1">
      <c r="A54" s="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1"/>
    </row>
  </sheetData>
  <sheetProtection sheet="1" objects="1" scenarios="1" autoFilter="0"/>
  <mergeCells count="60">
    <mergeCell ref="B50:G51"/>
    <mergeCell ref="I50:M51"/>
    <mergeCell ref="B53:M54"/>
    <mergeCell ref="B38:M38"/>
    <mergeCell ref="B40:I41"/>
    <mergeCell ref="J40:M41"/>
    <mergeCell ref="B43:M44"/>
    <mergeCell ref="B46:M48"/>
    <mergeCell ref="I28:K28"/>
    <mergeCell ref="L28:M28"/>
    <mergeCell ref="I30:M33"/>
    <mergeCell ref="B32:G33"/>
    <mergeCell ref="B35:D36"/>
    <mergeCell ref="E35:G36"/>
    <mergeCell ref="I35:M36"/>
    <mergeCell ref="I25:K25"/>
    <mergeCell ref="L25:M25"/>
    <mergeCell ref="I26:K26"/>
    <mergeCell ref="L26:M26"/>
    <mergeCell ref="I27:K27"/>
    <mergeCell ref="L27:M27"/>
    <mergeCell ref="B28:D28"/>
    <mergeCell ref="E28:G28"/>
    <mergeCell ref="B29:D29"/>
    <mergeCell ref="E29:G29"/>
    <mergeCell ref="B30:D30"/>
    <mergeCell ref="E30:G30"/>
    <mergeCell ref="B25:D25"/>
    <mergeCell ref="E25:G25"/>
    <mergeCell ref="B26:D26"/>
    <mergeCell ref="E26:G26"/>
    <mergeCell ref="B27:D27"/>
    <mergeCell ref="E27:G27"/>
    <mergeCell ref="B18:G18"/>
    <mergeCell ref="B19:G20"/>
    <mergeCell ref="H18:M18"/>
    <mergeCell ref="H19:M20"/>
    <mergeCell ref="B23:G23"/>
    <mergeCell ref="I23:M23"/>
    <mergeCell ref="B10:M11"/>
    <mergeCell ref="B12:M12"/>
    <mergeCell ref="B14:G14"/>
    <mergeCell ref="B15:G16"/>
    <mergeCell ref="H14:M14"/>
    <mergeCell ref="H15:M16"/>
    <mergeCell ref="B6:M6"/>
    <mergeCell ref="B7:D7"/>
    <mergeCell ref="B8:D9"/>
    <mergeCell ref="E7:G7"/>
    <mergeCell ref="E8:G9"/>
    <mergeCell ref="H7:J7"/>
    <mergeCell ref="H8:J9"/>
    <mergeCell ref="K7:M7"/>
    <mergeCell ref="K8:M9"/>
    <mergeCell ref="B1:H1"/>
    <mergeCell ref="B2:H3"/>
    <mergeCell ref="I1:M3"/>
    <mergeCell ref="B4:M4"/>
    <mergeCell ref="B5:J5"/>
    <mergeCell ref="K5:M5"/>
  </mergeCells>
  <conditionalFormatting sqref="B40:M41">
    <cfRule type="expression" dxfId="10" priority="1" stopIfTrue="1">
      <formula>$J$40&gt;0</formula>
    </cfRule>
  </conditionalFormatting>
  <dataValidations count="6">
    <dataValidation type="list" allowBlank="1" showInputMessage="1" showErrorMessage="1" errorTitle="Bitte aus der Liste wählen" error="Bitte einen Wert aus der Dropdown-Liste auswählen." promptTitle="feworga · Eingabe" prompt="Den Pfeil öffnen und einen vorhandenen Eintrag auswählen." sqref="L28:M28" xr:uid="{00000000-0002-0000-0000-000000000000}">
      <formula1>Anzahlungsbasis</formula1>
    </dataValidation>
    <dataValidation type="decimal" allowBlank="1" showInputMessage="1" showErrorMessage="1" errorTitle="Bitte Eingabe prüfen" error="Bitte einen Betrag ab 0 eingeben." promptTitle="feworga · Eingabe" prompt="Datum als TT.MM.JJJJ; Beträge als Zahl. Keine Währungszeichen eintippen." sqref="E26:G27" xr:uid="{00000000-0002-0000-0000-000001000000}">
      <formula1>0</formula1>
      <formula2>1000000</formula2>
    </dataValidation>
    <dataValidation type="whole" allowBlank="1" showInputMessage="1" showErrorMessage="1" errorTitle="Bitte Eingabe prüfen" error="Bitte ein ganzes Startjahr zwischen 2020 und 2097 eingeben." promptTitle="feworga · Eingabe" prompt="Datum als TT.MM.JJJJ; Beträge als Zahl. Keine Währungszeichen eintippen." sqref="E28:G28" xr:uid="{00000000-0002-0000-0000-000003000000}">
      <formula1>2020</formula1>
      <formula2>2097</formula2>
    </dataValidation>
    <dataValidation type="whole" allowBlank="1" showInputMessage="1" showErrorMessage="1" errorTitle="Bitte Eingabe prüfen" error="Bitte eine ganze Personenzahl zwischen 1 und 100 eingeben." promptTitle="feworga · Eingabe" prompt="Datum als TT.MM.JJJJ; Beträge als Zahl. Keine Währungszeichen eintippen." sqref="E30:G30" xr:uid="{00000000-0002-0000-0000-000004000000}">
      <formula1>1</formula1>
      <formula2>100</formula2>
    </dataValidation>
    <dataValidation type="decimal" allowBlank="1" showInputMessage="1" showErrorMessage="1" errorTitle="Bitte Eingabe prüfen" error="Bitte einen Prozentsatz von 0 % bis 100 % eingeben, zum Beispiel 30 %." promptTitle="feworga · Eingabe" prompt="Datum als TT.MM.JJJJ; Beträge als Zahl. Keine Währungszeichen eintippen." sqref="L25:M25" xr:uid="{00000000-0002-0000-0000-000005000000}">
      <formula1>0</formula1>
      <formula2>1</formula2>
    </dataValidation>
    <dataValidation type="whole" allowBlank="1" showInputMessage="1" showErrorMessage="1" errorTitle="Bitte Eingabe prüfen" error="Bitte 0 bis 365 ganze Tage eingeben." promptTitle="feworga · Eingabe" prompt="Datum als TT.MM.JJJJ; Beträge als Zahl. Keine Währungszeichen eintippen." sqref="L26:M27" xr:uid="{00000000-0002-0000-0000-000006000000}">
      <formula1>0</formula1>
      <formula2>365</formula2>
    </dataValidation>
  </dataValidations>
  <hyperlinks>
    <hyperlink ref="K5:M5" r:id="rId1" tooltip="feworga.de öffnen" display="feworga.de" xr:uid="{00000000-0004-0000-0000-000000000000}"/>
    <hyperlink ref="B14:G14" location="'Saisonpreise'!A1" tooltip="01  Preise &amp; Saisonregeln  →" display="01  Preise &amp; Saisonregeln  →" xr:uid="{00000000-0004-0000-0000-000001000000}"/>
    <hyperlink ref="H14:M14" location="'Gäste'!A1" tooltip="02  Gäste aufnehmen  →" display="02  Gäste aufnehmen  →" xr:uid="{00000000-0004-0000-0000-000002000000}"/>
    <hyperlink ref="B18:G18" location="'Aufenthalte'!A1" tooltip="03  Aufenthalt anlegen  →" display="03  Aufenthalt anlegen  →" xr:uid="{00000000-0004-0000-0000-000003000000}"/>
    <hyperlink ref="H18:M18" location="'Buchungsextras'!A1" tooltip="04  Extras &amp; Zahlungen  →" display="04  Extras &amp; Zahlungen  →" xr:uid="{00000000-0004-0000-0000-000004000000}"/>
    <hyperlink ref="B35:D36" location="'Extras'!A1" tooltip="Extras definieren →" display="Extras definieren →" xr:uid="{00000000-0004-0000-0000-000005000000}"/>
    <hyperlink ref="E35:G36" location="'Zahlungen'!A1" tooltip="Zahlungen erfassen →" display="Zahlungen erfassen →" xr:uid="{00000000-0004-0000-0000-000006000000}"/>
    <hyperlink ref="I35:M36" location="'Buchungsblatt'!A1" tooltip="Buchungsblatt öffnen →" display="Buchungsblatt öffnen →" xr:uid="{00000000-0004-0000-0000-000007000000}"/>
    <hyperlink ref="B50:G51" location="'Anleitung'!A1" tooltip="Anleitung &amp; sichere Nutzung →" display="Anleitung &amp; sichere Nutzung →" xr:uid="{00000000-0004-0000-0000-000008000000}"/>
    <hyperlink ref="I50:M51" r:id="rId2" tooltip="feworga.de öffnen" display="feworga.de" xr:uid="{00000000-0004-0000-0000-000009000000}"/>
  </hyperlinks>
  <printOptions horizontalCentered="1"/>
  <pageMargins left="0.3" right="0.3" top="0.35" bottom="0.35" header="0.15" footer="0.15"/>
  <pageSetup paperSize="9" orientation="portrait"/>
  <headerFooter>
    <oddFooter>&amp;Lfeworga · Ferienhausverwaltung&amp;C&amp;P / &amp;N&amp;RStart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25C48"/>
    <pageSetUpPr fitToPage="1"/>
  </sheetPr>
  <dimension ref="A1:L108"/>
  <sheetViews>
    <sheetView showGridLines="0" zoomScale="85" workbookViewId="0">
      <selection activeCell="E12" sqref="E12"/>
    </sheetView>
  </sheetViews>
  <sheetFormatPr baseColWidth="10" defaultColWidth="9.140625" defaultRowHeight="14.15"/>
  <cols>
    <col min="1" max="1" width="12" customWidth="1"/>
    <col min="2" max="2" width="32" customWidth="1"/>
    <col min="3" max="3" width="18" customWidth="1"/>
    <col min="4" max="4" width="20" customWidth="1"/>
    <col min="5" max="5" width="31" customWidth="1"/>
    <col min="6" max="6" width="20" customWidth="1"/>
    <col min="7" max="7" width="30" customWidth="1"/>
    <col min="8" max="8" width="12" customWidth="1"/>
    <col min="9" max="9" width="22" customWidth="1"/>
    <col min="10" max="10" width="17" customWidth="1"/>
    <col min="11" max="11" width="34" customWidth="1"/>
    <col min="12" max="12" width="28" customWidth="1"/>
  </cols>
  <sheetData>
    <row r="1" spans="1:12" ht="20.05" customHeight="1">
      <c r="A1" s="27"/>
      <c r="B1" s="27"/>
      <c r="C1" s="25" t="s">
        <v>44</v>
      </c>
      <c r="D1" s="25"/>
      <c r="E1" s="25"/>
      <c r="F1" s="25"/>
      <c r="G1" s="25"/>
      <c r="H1" s="25"/>
      <c r="I1" s="25"/>
      <c r="J1" s="25"/>
      <c r="K1" s="25"/>
      <c r="L1" s="25"/>
    </row>
    <row r="2" spans="1:12" ht="24" customHeight="1">
      <c r="A2" s="27"/>
      <c r="B2" s="27"/>
      <c r="C2" s="115" t="s">
        <v>45</v>
      </c>
      <c r="D2" s="115"/>
      <c r="E2" s="115"/>
      <c r="F2" s="115"/>
      <c r="G2" s="115"/>
      <c r="H2" s="115"/>
      <c r="I2" s="115"/>
      <c r="J2" s="115"/>
      <c r="K2" s="115"/>
      <c r="L2" s="115"/>
    </row>
    <row r="3" spans="1:12" ht="24" customHeight="1">
      <c r="A3" s="27"/>
      <c r="B3" s="27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2" ht="34" customHeight="1">
      <c r="A4" s="28" t="s">
        <v>46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38.049999999999997" customHeight="1">
      <c r="A5" s="29" t="s">
        <v>47</v>
      </c>
      <c r="B5" s="29"/>
      <c r="C5" s="29"/>
      <c r="D5" s="29"/>
      <c r="E5" s="29"/>
      <c r="F5" s="29"/>
      <c r="G5" s="29"/>
      <c r="H5" s="29"/>
      <c r="I5" s="29"/>
      <c r="J5" s="29"/>
      <c r="K5" s="30" t="s">
        <v>4</v>
      </c>
      <c r="L5" s="30"/>
    </row>
    <row r="6" spans="1:12" ht="27" customHeight="1">
      <c r="A6" s="116" t="s">
        <v>48</v>
      </c>
      <c r="B6" s="116"/>
      <c r="C6" s="116" t="s">
        <v>49</v>
      </c>
      <c r="D6" s="116"/>
      <c r="E6" s="116"/>
      <c r="F6" s="116"/>
      <c r="G6" s="116"/>
      <c r="H6" s="116"/>
      <c r="I6" s="116"/>
      <c r="J6" s="116"/>
      <c r="K6" s="116"/>
      <c r="L6" s="116"/>
    </row>
    <row r="7" spans="1:12" ht="1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40" customHeight="1">
      <c r="A8" s="4" t="s">
        <v>50</v>
      </c>
      <c r="B8" s="4" t="s">
        <v>51</v>
      </c>
      <c r="C8" s="4" t="s">
        <v>52</v>
      </c>
      <c r="D8" s="4" t="s">
        <v>53</v>
      </c>
      <c r="E8" s="4" t="s">
        <v>54</v>
      </c>
      <c r="F8" s="4" t="s">
        <v>55</v>
      </c>
      <c r="G8" s="4" t="s">
        <v>56</v>
      </c>
      <c r="H8" s="4" t="s">
        <v>57</v>
      </c>
      <c r="I8" s="4" t="s">
        <v>58</v>
      </c>
      <c r="J8" s="4" t="s">
        <v>59</v>
      </c>
      <c r="K8" s="4" t="s">
        <v>60</v>
      </c>
      <c r="L8" s="4" t="s">
        <v>61</v>
      </c>
    </row>
    <row r="9" spans="1:12" ht="31" customHeight="1">
      <c r="A9" s="9" t="s">
        <v>62</v>
      </c>
      <c r="B9" s="3" t="str">
        <f t="shared" ref="B9:B40" si="0">IF(COUNTA(C9:D9)=0,"",A9&amp;" | "&amp;TRIM(C9&amp;" "&amp;D9))</f>
        <v>G001 | Anna Beispiel</v>
      </c>
      <c r="C9" s="18" t="s">
        <v>63</v>
      </c>
      <c r="D9" s="18" t="s">
        <v>64</v>
      </c>
      <c r="E9" s="18" t="s">
        <v>65</v>
      </c>
      <c r="F9" s="19"/>
      <c r="G9" s="19"/>
      <c r="H9" s="19"/>
      <c r="I9" s="18" t="s">
        <v>66</v>
      </c>
      <c r="J9" s="18" t="s">
        <v>67</v>
      </c>
      <c r="K9" s="18" t="s">
        <v>68</v>
      </c>
      <c r="L9" s="3" t="str">
        <f t="shared" ref="L9:L40" si="1">IF(COUNTA(C9:K9)=0,"",IF(COUNTIF($A$9:$A$108,A9)&gt;1,"Doppelte Gast-ID",IF(D9="","Nachname fehlt","OK")))</f>
        <v>OK</v>
      </c>
    </row>
    <row r="10" spans="1:12" ht="31" customHeight="1">
      <c r="A10" s="9" t="s">
        <v>69</v>
      </c>
      <c r="B10" s="3" t="str">
        <f t="shared" si="0"/>
        <v>G002 | Leon Muster</v>
      </c>
      <c r="C10" s="18" t="s">
        <v>70</v>
      </c>
      <c r="D10" s="18" t="s">
        <v>71</v>
      </c>
      <c r="E10" s="18" t="s">
        <v>72</v>
      </c>
      <c r="F10" s="19"/>
      <c r="G10" s="19"/>
      <c r="H10" s="19"/>
      <c r="I10" s="18" t="s">
        <v>73</v>
      </c>
      <c r="J10" s="18" t="s">
        <v>67</v>
      </c>
      <c r="K10" s="18" t="s">
        <v>68</v>
      </c>
      <c r="L10" s="3" t="str">
        <f t="shared" si="1"/>
        <v>OK</v>
      </c>
    </row>
    <row r="11" spans="1:12" ht="31" customHeight="1">
      <c r="A11" s="9" t="s">
        <v>74</v>
      </c>
      <c r="B11" s="3" t="str">
        <f t="shared" si="0"/>
        <v>G003 | Maria Demo</v>
      </c>
      <c r="C11" s="18" t="s">
        <v>75</v>
      </c>
      <c r="D11" s="18" t="s">
        <v>76</v>
      </c>
      <c r="E11" s="18" t="s">
        <v>77</v>
      </c>
      <c r="F11" s="19"/>
      <c r="G11" s="19"/>
      <c r="H11" s="19"/>
      <c r="I11" s="18" t="s">
        <v>78</v>
      </c>
      <c r="J11" s="18" t="s">
        <v>67</v>
      </c>
      <c r="K11" s="18" t="s">
        <v>68</v>
      </c>
      <c r="L11" s="3" t="str">
        <f t="shared" si="1"/>
        <v>OK</v>
      </c>
    </row>
    <row r="12" spans="1:12" ht="31" customHeight="1">
      <c r="A12" s="9" t="s">
        <v>79</v>
      </c>
      <c r="B12" s="3" t="str">
        <f t="shared" si="0"/>
        <v/>
      </c>
      <c r="C12" s="18"/>
      <c r="D12" s="18"/>
      <c r="E12" s="18"/>
      <c r="F12" s="19"/>
      <c r="G12" s="19"/>
      <c r="H12" s="19"/>
      <c r="I12" s="18"/>
      <c r="J12" s="18"/>
      <c r="K12" s="18"/>
      <c r="L12" s="3" t="str">
        <f t="shared" si="1"/>
        <v/>
      </c>
    </row>
    <row r="13" spans="1:12" ht="31" customHeight="1">
      <c r="A13" s="9" t="s">
        <v>80</v>
      </c>
      <c r="B13" s="3" t="str">
        <f t="shared" si="0"/>
        <v/>
      </c>
      <c r="C13" s="18"/>
      <c r="D13" s="18"/>
      <c r="E13" s="18"/>
      <c r="F13" s="19"/>
      <c r="G13" s="19"/>
      <c r="H13" s="19"/>
      <c r="I13" s="18"/>
      <c r="J13" s="18"/>
      <c r="K13" s="18"/>
      <c r="L13" s="3" t="str">
        <f t="shared" si="1"/>
        <v/>
      </c>
    </row>
    <row r="14" spans="1:12" ht="31" customHeight="1">
      <c r="A14" s="9" t="s">
        <v>81</v>
      </c>
      <c r="B14" s="3" t="str">
        <f t="shared" si="0"/>
        <v/>
      </c>
      <c r="C14" s="18"/>
      <c r="D14" s="18"/>
      <c r="E14" s="18"/>
      <c r="F14" s="19"/>
      <c r="G14" s="19"/>
      <c r="H14" s="19"/>
      <c r="I14" s="18"/>
      <c r="J14" s="18"/>
      <c r="K14" s="18"/>
      <c r="L14" s="3" t="str">
        <f t="shared" si="1"/>
        <v/>
      </c>
    </row>
    <row r="15" spans="1:12" ht="31" customHeight="1">
      <c r="A15" s="9" t="s">
        <v>82</v>
      </c>
      <c r="B15" s="3" t="str">
        <f t="shared" si="0"/>
        <v/>
      </c>
      <c r="C15" s="18"/>
      <c r="D15" s="18"/>
      <c r="E15" s="18"/>
      <c r="F15" s="19"/>
      <c r="G15" s="19"/>
      <c r="H15" s="19"/>
      <c r="I15" s="18"/>
      <c r="J15" s="18"/>
      <c r="K15" s="18"/>
      <c r="L15" s="3" t="str">
        <f t="shared" si="1"/>
        <v/>
      </c>
    </row>
    <row r="16" spans="1:12" ht="31" customHeight="1">
      <c r="A16" s="9" t="s">
        <v>83</v>
      </c>
      <c r="B16" s="3" t="str">
        <f t="shared" si="0"/>
        <v/>
      </c>
      <c r="C16" s="18"/>
      <c r="D16" s="18"/>
      <c r="E16" s="18"/>
      <c r="F16" s="19"/>
      <c r="G16" s="19"/>
      <c r="H16" s="19"/>
      <c r="I16" s="18"/>
      <c r="J16" s="18"/>
      <c r="K16" s="18"/>
      <c r="L16" s="3" t="str">
        <f t="shared" si="1"/>
        <v/>
      </c>
    </row>
    <row r="17" spans="1:12" ht="31" customHeight="1">
      <c r="A17" s="9" t="s">
        <v>84</v>
      </c>
      <c r="B17" s="3" t="str">
        <f t="shared" si="0"/>
        <v/>
      </c>
      <c r="C17" s="18"/>
      <c r="D17" s="18"/>
      <c r="E17" s="18"/>
      <c r="F17" s="19"/>
      <c r="G17" s="19"/>
      <c r="H17" s="19"/>
      <c r="I17" s="18"/>
      <c r="J17" s="18"/>
      <c r="K17" s="18"/>
      <c r="L17" s="3" t="str">
        <f t="shared" si="1"/>
        <v/>
      </c>
    </row>
    <row r="18" spans="1:12" ht="31" customHeight="1">
      <c r="A18" s="9" t="s">
        <v>85</v>
      </c>
      <c r="B18" s="3" t="str">
        <f t="shared" si="0"/>
        <v/>
      </c>
      <c r="C18" s="18"/>
      <c r="D18" s="18"/>
      <c r="E18" s="18"/>
      <c r="F18" s="19"/>
      <c r="G18" s="19"/>
      <c r="H18" s="19"/>
      <c r="I18" s="18"/>
      <c r="J18" s="18"/>
      <c r="K18" s="18"/>
      <c r="L18" s="3" t="str">
        <f t="shared" si="1"/>
        <v/>
      </c>
    </row>
    <row r="19" spans="1:12" ht="31" customHeight="1">
      <c r="A19" s="9" t="s">
        <v>86</v>
      </c>
      <c r="B19" s="3" t="str">
        <f t="shared" si="0"/>
        <v/>
      </c>
      <c r="C19" s="18"/>
      <c r="D19" s="18"/>
      <c r="E19" s="18"/>
      <c r="F19" s="19"/>
      <c r="G19" s="19"/>
      <c r="H19" s="19"/>
      <c r="I19" s="18"/>
      <c r="J19" s="18"/>
      <c r="K19" s="18"/>
      <c r="L19" s="3" t="str">
        <f t="shared" si="1"/>
        <v/>
      </c>
    </row>
    <row r="20" spans="1:12" ht="31" customHeight="1">
      <c r="A20" s="9" t="s">
        <v>87</v>
      </c>
      <c r="B20" s="3" t="str">
        <f t="shared" si="0"/>
        <v/>
      </c>
      <c r="C20" s="18"/>
      <c r="D20" s="18"/>
      <c r="E20" s="18"/>
      <c r="F20" s="19"/>
      <c r="G20" s="19"/>
      <c r="H20" s="19"/>
      <c r="I20" s="18"/>
      <c r="J20" s="18"/>
      <c r="K20" s="18"/>
      <c r="L20" s="3" t="str">
        <f t="shared" si="1"/>
        <v/>
      </c>
    </row>
    <row r="21" spans="1:12" ht="31" customHeight="1">
      <c r="A21" s="9" t="s">
        <v>88</v>
      </c>
      <c r="B21" s="3" t="str">
        <f t="shared" si="0"/>
        <v/>
      </c>
      <c r="C21" s="18"/>
      <c r="D21" s="18"/>
      <c r="E21" s="18"/>
      <c r="F21" s="19"/>
      <c r="G21" s="19"/>
      <c r="H21" s="19"/>
      <c r="I21" s="18"/>
      <c r="J21" s="18"/>
      <c r="K21" s="18"/>
      <c r="L21" s="3" t="str">
        <f t="shared" si="1"/>
        <v/>
      </c>
    </row>
    <row r="22" spans="1:12" ht="31" customHeight="1">
      <c r="A22" s="9" t="s">
        <v>89</v>
      </c>
      <c r="B22" s="3" t="str">
        <f t="shared" si="0"/>
        <v/>
      </c>
      <c r="C22" s="18"/>
      <c r="D22" s="18"/>
      <c r="E22" s="18"/>
      <c r="F22" s="19"/>
      <c r="G22" s="19"/>
      <c r="H22" s="19"/>
      <c r="I22" s="18"/>
      <c r="J22" s="18"/>
      <c r="K22" s="18"/>
      <c r="L22" s="3" t="str">
        <f t="shared" si="1"/>
        <v/>
      </c>
    </row>
    <row r="23" spans="1:12" ht="31" customHeight="1">
      <c r="A23" s="9" t="s">
        <v>90</v>
      </c>
      <c r="B23" s="3" t="str">
        <f t="shared" si="0"/>
        <v/>
      </c>
      <c r="C23" s="18"/>
      <c r="D23" s="18"/>
      <c r="E23" s="18"/>
      <c r="F23" s="19"/>
      <c r="G23" s="19"/>
      <c r="H23" s="19"/>
      <c r="I23" s="18"/>
      <c r="J23" s="18"/>
      <c r="K23" s="18"/>
      <c r="L23" s="3" t="str">
        <f t="shared" si="1"/>
        <v/>
      </c>
    </row>
    <row r="24" spans="1:12" ht="31" customHeight="1">
      <c r="A24" s="9" t="s">
        <v>91</v>
      </c>
      <c r="B24" s="3" t="str">
        <f t="shared" si="0"/>
        <v/>
      </c>
      <c r="C24" s="18"/>
      <c r="D24" s="18"/>
      <c r="E24" s="18"/>
      <c r="F24" s="19"/>
      <c r="G24" s="19"/>
      <c r="H24" s="19"/>
      <c r="I24" s="18"/>
      <c r="J24" s="18"/>
      <c r="K24" s="18"/>
      <c r="L24" s="3" t="str">
        <f t="shared" si="1"/>
        <v/>
      </c>
    </row>
    <row r="25" spans="1:12" ht="31" customHeight="1">
      <c r="A25" s="9" t="s">
        <v>92</v>
      </c>
      <c r="B25" s="3" t="str">
        <f t="shared" si="0"/>
        <v/>
      </c>
      <c r="C25" s="18"/>
      <c r="D25" s="18"/>
      <c r="E25" s="18"/>
      <c r="F25" s="19"/>
      <c r="G25" s="19"/>
      <c r="H25" s="19"/>
      <c r="I25" s="18"/>
      <c r="J25" s="18"/>
      <c r="K25" s="18"/>
      <c r="L25" s="3" t="str">
        <f t="shared" si="1"/>
        <v/>
      </c>
    </row>
    <row r="26" spans="1:12" ht="31" customHeight="1">
      <c r="A26" s="9" t="s">
        <v>93</v>
      </c>
      <c r="B26" s="3" t="str">
        <f t="shared" si="0"/>
        <v/>
      </c>
      <c r="C26" s="18"/>
      <c r="D26" s="18"/>
      <c r="E26" s="18"/>
      <c r="F26" s="19"/>
      <c r="G26" s="19"/>
      <c r="H26" s="19"/>
      <c r="I26" s="18"/>
      <c r="J26" s="18"/>
      <c r="K26" s="18"/>
      <c r="L26" s="3" t="str">
        <f t="shared" si="1"/>
        <v/>
      </c>
    </row>
    <row r="27" spans="1:12" ht="31" customHeight="1">
      <c r="A27" s="9" t="s">
        <v>94</v>
      </c>
      <c r="B27" s="3" t="str">
        <f t="shared" si="0"/>
        <v/>
      </c>
      <c r="C27" s="18"/>
      <c r="D27" s="18"/>
      <c r="E27" s="18"/>
      <c r="F27" s="19"/>
      <c r="G27" s="19"/>
      <c r="H27" s="19"/>
      <c r="I27" s="18"/>
      <c r="J27" s="18"/>
      <c r="K27" s="18"/>
      <c r="L27" s="3" t="str">
        <f t="shared" si="1"/>
        <v/>
      </c>
    </row>
    <row r="28" spans="1:12" ht="31" customHeight="1">
      <c r="A28" s="9" t="s">
        <v>95</v>
      </c>
      <c r="B28" s="3" t="str">
        <f t="shared" si="0"/>
        <v/>
      </c>
      <c r="C28" s="18"/>
      <c r="D28" s="18"/>
      <c r="E28" s="18"/>
      <c r="F28" s="19"/>
      <c r="G28" s="19"/>
      <c r="H28" s="19"/>
      <c r="I28" s="18"/>
      <c r="J28" s="18"/>
      <c r="K28" s="18"/>
      <c r="L28" s="3" t="str">
        <f t="shared" si="1"/>
        <v/>
      </c>
    </row>
    <row r="29" spans="1:12" ht="31" customHeight="1">
      <c r="A29" s="9" t="s">
        <v>96</v>
      </c>
      <c r="B29" s="3" t="str">
        <f t="shared" si="0"/>
        <v/>
      </c>
      <c r="C29" s="18"/>
      <c r="D29" s="18"/>
      <c r="E29" s="18"/>
      <c r="F29" s="19"/>
      <c r="G29" s="19"/>
      <c r="H29" s="19"/>
      <c r="I29" s="18"/>
      <c r="J29" s="18"/>
      <c r="K29" s="18"/>
      <c r="L29" s="3" t="str">
        <f t="shared" si="1"/>
        <v/>
      </c>
    </row>
    <row r="30" spans="1:12" ht="31" customHeight="1">
      <c r="A30" s="9" t="s">
        <v>97</v>
      </c>
      <c r="B30" s="3" t="str">
        <f t="shared" si="0"/>
        <v/>
      </c>
      <c r="C30" s="18"/>
      <c r="D30" s="18"/>
      <c r="E30" s="18"/>
      <c r="F30" s="19"/>
      <c r="G30" s="19"/>
      <c r="H30" s="19"/>
      <c r="I30" s="18"/>
      <c r="J30" s="18"/>
      <c r="K30" s="18"/>
      <c r="L30" s="3" t="str">
        <f t="shared" si="1"/>
        <v/>
      </c>
    </row>
    <row r="31" spans="1:12" ht="31" customHeight="1">
      <c r="A31" s="9" t="s">
        <v>98</v>
      </c>
      <c r="B31" s="3" t="str">
        <f t="shared" si="0"/>
        <v/>
      </c>
      <c r="C31" s="18"/>
      <c r="D31" s="18"/>
      <c r="E31" s="18"/>
      <c r="F31" s="19"/>
      <c r="G31" s="19"/>
      <c r="H31" s="19"/>
      <c r="I31" s="18"/>
      <c r="J31" s="18"/>
      <c r="K31" s="18"/>
      <c r="L31" s="3" t="str">
        <f t="shared" si="1"/>
        <v/>
      </c>
    </row>
    <row r="32" spans="1:12" ht="31" customHeight="1">
      <c r="A32" s="9" t="s">
        <v>99</v>
      </c>
      <c r="B32" s="3" t="str">
        <f t="shared" si="0"/>
        <v/>
      </c>
      <c r="C32" s="18"/>
      <c r="D32" s="18"/>
      <c r="E32" s="18"/>
      <c r="F32" s="19"/>
      <c r="G32" s="19"/>
      <c r="H32" s="19"/>
      <c r="I32" s="18"/>
      <c r="J32" s="18"/>
      <c r="K32" s="18"/>
      <c r="L32" s="3" t="str">
        <f t="shared" si="1"/>
        <v/>
      </c>
    </row>
    <row r="33" spans="1:12" ht="31" customHeight="1">
      <c r="A33" s="9" t="s">
        <v>100</v>
      </c>
      <c r="B33" s="3" t="str">
        <f t="shared" si="0"/>
        <v/>
      </c>
      <c r="C33" s="18"/>
      <c r="D33" s="18"/>
      <c r="E33" s="18"/>
      <c r="F33" s="19"/>
      <c r="G33" s="19"/>
      <c r="H33" s="19"/>
      <c r="I33" s="18"/>
      <c r="J33" s="18"/>
      <c r="K33" s="18"/>
      <c r="L33" s="3" t="str">
        <f t="shared" si="1"/>
        <v/>
      </c>
    </row>
    <row r="34" spans="1:12" ht="31" customHeight="1">
      <c r="A34" s="9" t="s">
        <v>101</v>
      </c>
      <c r="B34" s="3" t="str">
        <f t="shared" si="0"/>
        <v/>
      </c>
      <c r="C34" s="18"/>
      <c r="D34" s="18"/>
      <c r="E34" s="18"/>
      <c r="F34" s="19"/>
      <c r="G34" s="19"/>
      <c r="H34" s="19"/>
      <c r="I34" s="18"/>
      <c r="J34" s="18"/>
      <c r="K34" s="18"/>
      <c r="L34" s="3" t="str">
        <f t="shared" si="1"/>
        <v/>
      </c>
    </row>
    <row r="35" spans="1:12" ht="31" customHeight="1">
      <c r="A35" s="9" t="s">
        <v>102</v>
      </c>
      <c r="B35" s="3" t="str">
        <f t="shared" si="0"/>
        <v/>
      </c>
      <c r="C35" s="18"/>
      <c r="D35" s="18"/>
      <c r="E35" s="18"/>
      <c r="F35" s="19"/>
      <c r="G35" s="19"/>
      <c r="H35" s="19"/>
      <c r="I35" s="18"/>
      <c r="J35" s="18"/>
      <c r="K35" s="18"/>
      <c r="L35" s="3" t="str">
        <f t="shared" si="1"/>
        <v/>
      </c>
    </row>
    <row r="36" spans="1:12" ht="31" customHeight="1">
      <c r="A36" s="9" t="s">
        <v>103</v>
      </c>
      <c r="B36" s="3" t="str">
        <f t="shared" si="0"/>
        <v/>
      </c>
      <c r="C36" s="18"/>
      <c r="D36" s="18"/>
      <c r="E36" s="18"/>
      <c r="F36" s="19"/>
      <c r="G36" s="19"/>
      <c r="H36" s="19"/>
      <c r="I36" s="18"/>
      <c r="J36" s="18"/>
      <c r="K36" s="18"/>
      <c r="L36" s="3" t="str">
        <f t="shared" si="1"/>
        <v/>
      </c>
    </row>
    <row r="37" spans="1:12" ht="31" customHeight="1">
      <c r="A37" s="9" t="s">
        <v>104</v>
      </c>
      <c r="B37" s="3" t="str">
        <f t="shared" si="0"/>
        <v/>
      </c>
      <c r="C37" s="18"/>
      <c r="D37" s="18"/>
      <c r="E37" s="18"/>
      <c r="F37" s="19"/>
      <c r="G37" s="19"/>
      <c r="H37" s="19"/>
      <c r="I37" s="18"/>
      <c r="J37" s="18"/>
      <c r="K37" s="18"/>
      <c r="L37" s="3" t="str">
        <f t="shared" si="1"/>
        <v/>
      </c>
    </row>
    <row r="38" spans="1:12" ht="31" customHeight="1">
      <c r="A38" s="9" t="s">
        <v>105</v>
      </c>
      <c r="B38" s="3" t="str">
        <f t="shared" si="0"/>
        <v/>
      </c>
      <c r="C38" s="18"/>
      <c r="D38" s="18"/>
      <c r="E38" s="18"/>
      <c r="F38" s="19"/>
      <c r="G38" s="19"/>
      <c r="H38" s="19"/>
      <c r="I38" s="18"/>
      <c r="J38" s="18"/>
      <c r="K38" s="18"/>
      <c r="L38" s="3" t="str">
        <f t="shared" si="1"/>
        <v/>
      </c>
    </row>
    <row r="39" spans="1:12" ht="31" customHeight="1">
      <c r="A39" s="9" t="s">
        <v>106</v>
      </c>
      <c r="B39" s="3" t="str">
        <f t="shared" si="0"/>
        <v/>
      </c>
      <c r="C39" s="18"/>
      <c r="D39" s="18"/>
      <c r="E39" s="18"/>
      <c r="F39" s="19"/>
      <c r="G39" s="19"/>
      <c r="H39" s="19"/>
      <c r="I39" s="18"/>
      <c r="J39" s="18"/>
      <c r="K39" s="18"/>
      <c r="L39" s="3" t="str">
        <f t="shared" si="1"/>
        <v/>
      </c>
    </row>
    <row r="40" spans="1:12" ht="31" customHeight="1">
      <c r="A40" s="9" t="s">
        <v>107</v>
      </c>
      <c r="B40" s="3" t="str">
        <f t="shared" si="0"/>
        <v/>
      </c>
      <c r="C40" s="18"/>
      <c r="D40" s="18"/>
      <c r="E40" s="18"/>
      <c r="F40" s="19"/>
      <c r="G40" s="19"/>
      <c r="H40" s="19"/>
      <c r="I40" s="18"/>
      <c r="J40" s="18"/>
      <c r="K40" s="18"/>
      <c r="L40" s="3" t="str">
        <f t="shared" si="1"/>
        <v/>
      </c>
    </row>
    <row r="41" spans="1:12" ht="31" customHeight="1">
      <c r="A41" s="9" t="s">
        <v>108</v>
      </c>
      <c r="B41" s="3" t="str">
        <f t="shared" ref="B41:B72" si="2">IF(COUNTA(C41:D41)=0,"",A41&amp;" | "&amp;TRIM(C41&amp;" "&amp;D41))</f>
        <v/>
      </c>
      <c r="C41" s="18"/>
      <c r="D41" s="18"/>
      <c r="E41" s="18"/>
      <c r="F41" s="19"/>
      <c r="G41" s="19"/>
      <c r="H41" s="19"/>
      <c r="I41" s="18"/>
      <c r="J41" s="18"/>
      <c r="K41" s="18"/>
      <c r="L41" s="3" t="str">
        <f t="shared" ref="L41:L72" si="3">IF(COUNTA(C41:K41)=0,"",IF(COUNTIF($A$9:$A$108,A41)&gt;1,"Doppelte Gast-ID",IF(D41="","Nachname fehlt","OK")))</f>
        <v/>
      </c>
    </row>
    <row r="42" spans="1:12" ht="31" customHeight="1">
      <c r="A42" s="9" t="s">
        <v>109</v>
      </c>
      <c r="B42" s="3" t="str">
        <f t="shared" si="2"/>
        <v/>
      </c>
      <c r="C42" s="18"/>
      <c r="D42" s="18"/>
      <c r="E42" s="18"/>
      <c r="F42" s="19"/>
      <c r="G42" s="19"/>
      <c r="H42" s="19"/>
      <c r="I42" s="18"/>
      <c r="J42" s="18"/>
      <c r="K42" s="18"/>
      <c r="L42" s="3" t="str">
        <f t="shared" si="3"/>
        <v/>
      </c>
    </row>
    <row r="43" spans="1:12" ht="31" customHeight="1">
      <c r="A43" s="9" t="s">
        <v>110</v>
      </c>
      <c r="B43" s="3" t="str">
        <f t="shared" si="2"/>
        <v/>
      </c>
      <c r="C43" s="18"/>
      <c r="D43" s="18"/>
      <c r="E43" s="18"/>
      <c r="F43" s="19"/>
      <c r="G43" s="19"/>
      <c r="H43" s="19"/>
      <c r="I43" s="18"/>
      <c r="J43" s="18"/>
      <c r="K43" s="18"/>
      <c r="L43" s="3" t="str">
        <f t="shared" si="3"/>
        <v/>
      </c>
    </row>
    <row r="44" spans="1:12" ht="31" customHeight="1">
      <c r="A44" s="9" t="s">
        <v>111</v>
      </c>
      <c r="B44" s="3" t="str">
        <f t="shared" si="2"/>
        <v/>
      </c>
      <c r="C44" s="18"/>
      <c r="D44" s="18"/>
      <c r="E44" s="18"/>
      <c r="F44" s="19"/>
      <c r="G44" s="19"/>
      <c r="H44" s="19"/>
      <c r="I44" s="18"/>
      <c r="J44" s="18"/>
      <c r="K44" s="18"/>
      <c r="L44" s="3" t="str">
        <f t="shared" si="3"/>
        <v/>
      </c>
    </row>
    <row r="45" spans="1:12" ht="31" customHeight="1">
      <c r="A45" s="9" t="s">
        <v>112</v>
      </c>
      <c r="B45" s="3" t="str">
        <f t="shared" si="2"/>
        <v/>
      </c>
      <c r="C45" s="18"/>
      <c r="D45" s="18"/>
      <c r="E45" s="18"/>
      <c r="F45" s="19"/>
      <c r="G45" s="19"/>
      <c r="H45" s="19"/>
      <c r="I45" s="18"/>
      <c r="J45" s="18"/>
      <c r="K45" s="18"/>
      <c r="L45" s="3" t="str">
        <f t="shared" si="3"/>
        <v/>
      </c>
    </row>
    <row r="46" spans="1:12" ht="31" customHeight="1">
      <c r="A46" s="9" t="s">
        <v>113</v>
      </c>
      <c r="B46" s="3" t="str">
        <f t="shared" si="2"/>
        <v/>
      </c>
      <c r="C46" s="18"/>
      <c r="D46" s="18"/>
      <c r="E46" s="18"/>
      <c r="F46" s="19"/>
      <c r="G46" s="19"/>
      <c r="H46" s="19"/>
      <c r="I46" s="18"/>
      <c r="J46" s="18"/>
      <c r="K46" s="18"/>
      <c r="L46" s="3" t="str">
        <f t="shared" si="3"/>
        <v/>
      </c>
    </row>
    <row r="47" spans="1:12" ht="31" customHeight="1">
      <c r="A47" s="9" t="s">
        <v>114</v>
      </c>
      <c r="B47" s="3" t="str">
        <f t="shared" si="2"/>
        <v/>
      </c>
      <c r="C47" s="18"/>
      <c r="D47" s="18"/>
      <c r="E47" s="18"/>
      <c r="F47" s="19"/>
      <c r="G47" s="19"/>
      <c r="H47" s="19"/>
      <c r="I47" s="18"/>
      <c r="J47" s="18"/>
      <c r="K47" s="18"/>
      <c r="L47" s="3" t="str">
        <f t="shared" si="3"/>
        <v/>
      </c>
    </row>
    <row r="48" spans="1:12" ht="31" customHeight="1">
      <c r="A48" s="9" t="s">
        <v>115</v>
      </c>
      <c r="B48" s="3" t="str">
        <f t="shared" si="2"/>
        <v/>
      </c>
      <c r="C48" s="18"/>
      <c r="D48" s="18"/>
      <c r="E48" s="18"/>
      <c r="F48" s="19"/>
      <c r="G48" s="19"/>
      <c r="H48" s="19"/>
      <c r="I48" s="18"/>
      <c r="J48" s="18"/>
      <c r="K48" s="18"/>
      <c r="L48" s="3" t="str">
        <f t="shared" si="3"/>
        <v/>
      </c>
    </row>
    <row r="49" spans="1:12" ht="31" customHeight="1">
      <c r="A49" s="9" t="s">
        <v>116</v>
      </c>
      <c r="B49" s="3" t="str">
        <f t="shared" si="2"/>
        <v/>
      </c>
      <c r="C49" s="18"/>
      <c r="D49" s="18"/>
      <c r="E49" s="18"/>
      <c r="F49" s="19"/>
      <c r="G49" s="19"/>
      <c r="H49" s="19"/>
      <c r="I49" s="18"/>
      <c r="J49" s="18"/>
      <c r="K49" s="18"/>
      <c r="L49" s="3" t="str">
        <f t="shared" si="3"/>
        <v/>
      </c>
    </row>
    <row r="50" spans="1:12" ht="31" customHeight="1">
      <c r="A50" s="9" t="s">
        <v>117</v>
      </c>
      <c r="B50" s="3" t="str">
        <f t="shared" si="2"/>
        <v/>
      </c>
      <c r="C50" s="18"/>
      <c r="D50" s="18"/>
      <c r="E50" s="18"/>
      <c r="F50" s="19"/>
      <c r="G50" s="19"/>
      <c r="H50" s="19"/>
      <c r="I50" s="18"/>
      <c r="J50" s="18"/>
      <c r="K50" s="18"/>
      <c r="L50" s="3" t="str">
        <f t="shared" si="3"/>
        <v/>
      </c>
    </row>
    <row r="51" spans="1:12" ht="31" customHeight="1">
      <c r="A51" s="9" t="s">
        <v>118</v>
      </c>
      <c r="B51" s="3" t="str">
        <f t="shared" si="2"/>
        <v/>
      </c>
      <c r="C51" s="18"/>
      <c r="D51" s="18"/>
      <c r="E51" s="18"/>
      <c r="F51" s="19"/>
      <c r="G51" s="19"/>
      <c r="H51" s="19"/>
      <c r="I51" s="18"/>
      <c r="J51" s="18"/>
      <c r="K51" s="18"/>
      <c r="L51" s="3" t="str">
        <f t="shared" si="3"/>
        <v/>
      </c>
    </row>
    <row r="52" spans="1:12" ht="31" customHeight="1">
      <c r="A52" s="9" t="s">
        <v>119</v>
      </c>
      <c r="B52" s="3" t="str">
        <f t="shared" si="2"/>
        <v/>
      </c>
      <c r="C52" s="18"/>
      <c r="D52" s="18"/>
      <c r="E52" s="18"/>
      <c r="F52" s="19"/>
      <c r="G52" s="19"/>
      <c r="H52" s="19"/>
      <c r="I52" s="18"/>
      <c r="J52" s="18"/>
      <c r="K52" s="18"/>
      <c r="L52" s="3" t="str">
        <f t="shared" si="3"/>
        <v/>
      </c>
    </row>
    <row r="53" spans="1:12" ht="31" customHeight="1">
      <c r="A53" s="9" t="s">
        <v>120</v>
      </c>
      <c r="B53" s="3" t="str">
        <f t="shared" si="2"/>
        <v/>
      </c>
      <c r="C53" s="18"/>
      <c r="D53" s="18"/>
      <c r="E53" s="18"/>
      <c r="F53" s="19"/>
      <c r="G53" s="19"/>
      <c r="H53" s="19"/>
      <c r="I53" s="18"/>
      <c r="J53" s="18"/>
      <c r="K53" s="18"/>
      <c r="L53" s="3" t="str">
        <f t="shared" si="3"/>
        <v/>
      </c>
    </row>
    <row r="54" spans="1:12" ht="31" customHeight="1">
      <c r="A54" s="9" t="s">
        <v>121</v>
      </c>
      <c r="B54" s="3" t="str">
        <f t="shared" si="2"/>
        <v/>
      </c>
      <c r="C54" s="18"/>
      <c r="D54" s="18"/>
      <c r="E54" s="18"/>
      <c r="F54" s="19"/>
      <c r="G54" s="19"/>
      <c r="H54" s="19"/>
      <c r="I54" s="18"/>
      <c r="J54" s="18"/>
      <c r="K54" s="18"/>
      <c r="L54" s="3" t="str">
        <f t="shared" si="3"/>
        <v/>
      </c>
    </row>
    <row r="55" spans="1:12" ht="31" customHeight="1">
      <c r="A55" s="9" t="s">
        <v>122</v>
      </c>
      <c r="B55" s="3" t="str">
        <f t="shared" si="2"/>
        <v/>
      </c>
      <c r="C55" s="18"/>
      <c r="D55" s="18"/>
      <c r="E55" s="18"/>
      <c r="F55" s="19"/>
      <c r="G55" s="19"/>
      <c r="H55" s="19"/>
      <c r="I55" s="18"/>
      <c r="J55" s="18"/>
      <c r="K55" s="18"/>
      <c r="L55" s="3" t="str">
        <f t="shared" si="3"/>
        <v/>
      </c>
    </row>
    <row r="56" spans="1:12" ht="31" customHeight="1">
      <c r="A56" s="9" t="s">
        <v>123</v>
      </c>
      <c r="B56" s="3" t="str">
        <f t="shared" si="2"/>
        <v/>
      </c>
      <c r="C56" s="18"/>
      <c r="D56" s="18"/>
      <c r="E56" s="18"/>
      <c r="F56" s="19"/>
      <c r="G56" s="19"/>
      <c r="H56" s="19"/>
      <c r="I56" s="18"/>
      <c r="J56" s="18"/>
      <c r="K56" s="18"/>
      <c r="L56" s="3" t="str">
        <f t="shared" si="3"/>
        <v/>
      </c>
    </row>
    <row r="57" spans="1:12" ht="31" customHeight="1">
      <c r="A57" s="9" t="s">
        <v>124</v>
      </c>
      <c r="B57" s="3" t="str">
        <f t="shared" si="2"/>
        <v/>
      </c>
      <c r="C57" s="18"/>
      <c r="D57" s="18"/>
      <c r="E57" s="18"/>
      <c r="F57" s="19"/>
      <c r="G57" s="19"/>
      <c r="H57" s="19"/>
      <c r="I57" s="18"/>
      <c r="J57" s="18"/>
      <c r="K57" s="18"/>
      <c r="L57" s="3" t="str">
        <f t="shared" si="3"/>
        <v/>
      </c>
    </row>
    <row r="58" spans="1:12" ht="31" customHeight="1">
      <c r="A58" s="9" t="s">
        <v>125</v>
      </c>
      <c r="B58" s="3" t="str">
        <f t="shared" si="2"/>
        <v/>
      </c>
      <c r="C58" s="18"/>
      <c r="D58" s="18"/>
      <c r="E58" s="18"/>
      <c r="F58" s="19"/>
      <c r="G58" s="19"/>
      <c r="H58" s="19"/>
      <c r="I58" s="18"/>
      <c r="J58" s="18"/>
      <c r="K58" s="18"/>
      <c r="L58" s="3" t="str">
        <f t="shared" si="3"/>
        <v/>
      </c>
    </row>
    <row r="59" spans="1:12" ht="31" customHeight="1">
      <c r="A59" s="9" t="s">
        <v>126</v>
      </c>
      <c r="B59" s="3" t="str">
        <f t="shared" si="2"/>
        <v/>
      </c>
      <c r="C59" s="18"/>
      <c r="D59" s="18"/>
      <c r="E59" s="18"/>
      <c r="F59" s="19"/>
      <c r="G59" s="19"/>
      <c r="H59" s="19"/>
      <c r="I59" s="18"/>
      <c r="J59" s="18"/>
      <c r="K59" s="18"/>
      <c r="L59" s="3" t="str">
        <f t="shared" si="3"/>
        <v/>
      </c>
    </row>
    <row r="60" spans="1:12" ht="31" customHeight="1">
      <c r="A60" s="9" t="s">
        <v>127</v>
      </c>
      <c r="B60" s="3" t="str">
        <f t="shared" si="2"/>
        <v/>
      </c>
      <c r="C60" s="18"/>
      <c r="D60" s="18"/>
      <c r="E60" s="18"/>
      <c r="F60" s="19"/>
      <c r="G60" s="19"/>
      <c r="H60" s="19"/>
      <c r="I60" s="18"/>
      <c r="J60" s="18"/>
      <c r="K60" s="18"/>
      <c r="L60" s="3" t="str">
        <f t="shared" si="3"/>
        <v/>
      </c>
    </row>
    <row r="61" spans="1:12" ht="31" customHeight="1">
      <c r="A61" s="9" t="s">
        <v>128</v>
      </c>
      <c r="B61" s="3" t="str">
        <f t="shared" si="2"/>
        <v/>
      </c>
      <c r="C61" s="18"/>
      <c r="D61" s="18"/>
      <c r="E61" s="18"/>
      <c r="F61" s="19"/>
      <c r="G61" s="19"/>
      <c r="H61" s="19"/>
      <c r="I61" s="18"/>
      <c r="J61" s="18"/>
      <c r="K61" s="18"/>
      <c r="L61" s="3" t="str">
        <f t="shared" si="3"/>
        <v/>
      </c>
    </row>
    <row r="62" spans="1:12" ht="31" customHeight="1">
      <c r="A62" s="9" t="s">
        <v>129</v>
      </c>
      <c r="B62" s="3" t="str">
        <f t="shared" si="2"/>
        <v/>
      </c>
      <c r="C62" s="18"/>
      <c r="D62" s="18"/>
      <c r="E62" s="18"/>
      <c r="F62" s="19"/>
      <c r="G62" s="19"/>
      <c r="H62" s="19"/>
      <c r="I62" s="18"/>
      <c r="J62" s="18"/>
      <c r="K62" s="18"/>
      <c r="L62" s="3" t="str">
        <f t="shared" si="3"/>
        <v/>
      </c>
    </row>
    <row r="63" spans="1:12" ht="31" customHeight="1">
      <c r="A63" s="9" t="s">
        <v>130</v>
      </c>
      <c r="B63" s="3" t="str">
        <f t="shared" si="2"/>
        <v/>
      </c>
      <c r="C63" s="18"/>
      <c r="D63" s="18"/>
      <c r="E63" s="18"/>
      <c r="F63" s="19"/>
      <c r="G63" s="19"/>
      <c r="H63" s="19"/>
      <c r="I63" s="18"/>
      <c r="J63" s="18"/>
      <c r="K63" s="18"/>
      <c r="L63" s="3" t="str">
        <f t="shared" si="3"/>
        <v/>
      </c>
    </row>
    <row r="64" spans="1:12" ht="31" customHeight="1">
      <c r="A64" s="9" t="s">
        <v>131</v>
      </c>
      <c r="B64" s="3" t="str">
        <f t="shared" si="2"/>
        <v/>
      </c>
      <c r="C64" s="18"/>
      <c r="D64" s="18"/>
      <c r="E64" s="18"/>
      <c r="F64" s="19"/>
      <c r="G64" s="19"/>
      <c r="H64" s="19"/>
      <c r="I64" s="18"/>
      <c r="J64" s="18"/>
      <c r="K64" s="18"/>
      <c r="L64" s="3" t="str">
        <f t="shared" si="3"/>
        <v/>
      </c>
    </row>
    <row r="65" spans="1:12" ht="31" customHeight="1">
      <c r="A65" s="9" t="s">
        <v>132</v>
      </c>
      <c r="B65" s="3" t="str">
        <f t="shared" si="2"/>
        <v/>
      </c>
      <c r="C65" s="18"/>
      <c r="D65" s="18"/>
      <c r="E65" s="18"/>
      <c r="F65" s="19"/>
      <c r="G65" s="19"/>
      <c r="H65" s="19"/>
      <c r="I65" s="18"/>
      <c r="J65" s="18"/>
      <c r="K65" s="18"/>
      <c r="L65" s="3" t="str">
        <f t="shared" si="3"/>
        <v/>
      </c>
    </row>
    <row r="66" spans="1:12" ht="31" customHeight="1">
      <c r="A66" s="9" t="s">
        <v>133</v>
      </c>
      <c r="B66" s="3" t="str">
        <f t="shared" si="2"/>
        <v/>
      </c>
      <c r="C66" s="18"/>
      <c r="D66" s="18"/>
      <c r="E66" s="18"/>
      <c r="F66" s="19"/>
      <c r="G66" s="19"/>
      <c r="H66" s="19"/>
      <c r="I66" s="18"/>
      <c r="J66" s="18"/>
      <c r="K66" s="18"/>
      <c r="L66" s="3" t="str">
        <f t="shared" si="3"/>
        <v/>
      </c>
    </row>
    <row r="67" spans="1:12" ht="31" customHeight="1">
      <c r="A67" s="9" t="s">
        <v>134</v>
      </c>
      <c r="B67" s="3" t="str">
        <f t="shared" si="2"/>
        <v/>
      </c>
      <c r="C67" s="18"/>
      <c r="D67" s="18"/>
      <c r="E67" s="18"/>
      <c r="F67" s="19"/>
      <c r="G67" s="19"/>
      <c r="H67" s="19"/>
      <c r="I67" s="18"/>
      <c r="J67" s="18"/>
      <c r="K67" s="18"/>
      <c r="L67" s="3" t="str">
        <f t="shared" si="3"/>
        <v/>
      </c>
    </row>
    <row r="68" spans="1:12" ht="31" customHeight="1">
      <c r="A68" s="9" t="s">
        <v>135</v>
      </c>
      <c r="B68" s="3" t="str">
        <f t="shared" si="2"/>
        <v/>
      </c>
      <c r="C68" s="18"/>
      <c r="D68" s="18"/>
      <c r="E68" s="18"/>
      <c r="F68" s="19"/>
      <c r="G68" s="19"/>
      <c r="H68" s="19"/>
      <c r="I68" s="18"/>
      <c r="J68" s="18"/>
      <c r="K68" s="18"/>
      <c r="L68" s="3" t="str">
        <f t="shared" si="3"/>
        <v/>
      </c>
    </row>
    <row r="69" spans="1:12" ht="31" customHeight="1">
      <c r="A69" s="9" t="s">
        <v>136</v>
      </c>
      <c r="B69" s="3" t="str">
        <f t="shared" si="2"/>
        <v/>
      </c>
      <c r="C69" s="18"/>
      <c r="D69" s="18"/>
      <c r="E69" s="18"/>
      <c r="F69" s="19"/>
      <c r="G69" s="19"/>
      <c r="H69" s="19"/>
      <c r="I69" s="18"/>
      <c r="J69" s="18"/>
      <c r="K69" s="18"/>
      <c r="L69" s="3" t="str">
        <f t="shared" si="3"/>
        <v/>
      </c>
    </row>
    <row r="70" spans="1:12" ht="31" customHeight="1">
      <c r="A70" s="9" t="s">
        <v>137</v>
      </c>
      <c r="B70" s="3" t="str">
        <f t="shared" si="2"/>
        <v/>
      </c>
      <c r="C70" s="18"/>
      <c r="D70" s="18"/>
      <c r="E70" s="18"/>
      <c r="F70" s="19"/>
      <c r="G70" s="19"/>
      <c r="H70" s="19"/>
      <c r="I70" s="18"/>
      <c r="J70" s="18"/>
      <c r="K70" s="18"/>
      <c r="L70" s="3" t="str">
        <f t="shared" si="3"/>
        <v/>
      </c>
    </row>
    <row r="71" spans="1:12" ht="31" customHeight="1">
      <c r="A71" s="9" t="s">
        <v>138</v>
      </c>
      <c r="B71" s="3" t="str">
        <f t="shared" si="2"/>
        <v/>
      </c>
      <c r="C71" s="18"/>
      <c r="D71" s="18"/>
      <c r="E71" s="18"/>
      <c r="F71" s="19"/>
      <c r="G71" s="19"/>
      <c r="H71" s="19"/>
      <c r="I71" s="18"/>
      <c r="J71" s="18"/>
      <c r="K71" s="18"/>
      <c r="L71" s="3" t="str">
        <f t="shared" si="3"/>
        <v/>
      </c>
    </row>
    <row r="72" spans="1:12" ht="31" customHeight="1">
      <c r="A72" s="9" t="s">
        <v>139</v>
      </c>
      <c r="B72" s="3" t="str">
        <f t="shared" si="2"/>
        <v/>
      </c>
      <c r="C72" s="18"/>
      <c r="D72" s="18"/>
      <c r="E72" s="18"/>
      <c r="F72" s="19"/>
      <c r="G72" s="19"/>
      <c r="H72" s="19"/>
      <c r="I72" s="18"/>
      <c r="J72" s="18"/>
      <c r="K72" s="18"/>
      <c r="L72" s="3" t="str">
        <f t="shared" si="3"/>
        <v/>
      </c>
    </row>
    <row r="73" spans="1:12" ht="31" customHeight="1">
      <c r="A73" s="9" t="s">
        <v>140</v>
      </c>
      <c r="B73" s="3" t="str">
        <f t="shared" ref="B73:B104" si="4">IF(COUNTA(C73:D73)=0,"",A73&amp;" | "&amp;TRIM(C73&amp;" "&amp;D73))</f>
        <v/>
      </c>
      <c r="C73" s="18"/>
      <c r="D73" s="18"/>
      <c r="E73" s="18"/>
      <c r="F73" s="19"/>
      <c r="G73" s="19"/>
      <c r="H73" s="19"/>
      <c r="I73" s="18"/>
      <c r="J73" s="18"/>
      <c r="K73" s="18"/>
      <c r="L73" s="3" t="str">
        <f t="shared" ref="L73:L104" si="5">IF(COUNTA(C73:K73)=0,"",IF(COUNTIF($A$9:$A$108,A73)&gt;1,"Doppelte Gast-ID",IF(D73="","Nachname fehlt","OK")))</f>
        <v/>
      </c>
    </row>
    <row r="74" spans="1:12" ht="31" customHeight="1">
      <c r="A74" s="9" t="s">
        <v>141</v>
      </c>
      <c r="B74" s="3" t="str">
        <f t="shared" si="4"/>
        <v/>
      </c>
      <c r="C74" s="18"/>
      <c r="D74" s="18"/>
      <c r="E74" s="18"/>
      <c r="F74" s="19"/>
      <c r="G74" s="19"/>
      <c r="H74" s="19"/>
      <c r="I74" s="18"/>
      <c r="J74" s="18"/>
      <c r="K74" s="18"/>
      <c r="L74" s="3" t="str">
        <f t="shared" si="5"/>
        <v/>
      </c>
    </row>
    <row r="75" spans="1:12" ht="31" customHeight="1">
      <c r="A75" s="9" t="s">
        <v>142</v>
      </c>
      <c r="B75" s="3" t="str">
        <f t="shared" si="4"/>
        <v/>
      </c>
      <c r="C75" s="18"/>
      <c r="D75" s="18"/>
      <c r="E75" s="18"/>
      <c r="F75" s="19"/>
      <c r="G75" s="19"/>
      <c r="H75" s="19"/>
      <c r="I75" s="18"/>
      <c r="J75" s="18"/>
      <c r="K75" s="18"/>
      <c r="L75" s="3" t="str">
        <f t="shared" si="5"/>
        <v/>
      </c>
    </row>
    <row r="76" spans="1:12" ht="31" customHeight="1">
      <c r="A76" s="9" t="s">
        <v>143</v>
      </c>
      <c r="B76" s="3" t="str">
        <f t="shared" si="4"/>
        <v/>
      </c>
      <c r="C76" s="18"/>
      <c r="D76" s="18"/>
      <c r="E76" s="18"/>
      <c r="F76" s="19"/>
      <c r="G76" s="19"/>
      <c r="H76" s="19"/>
      <c r="I76" s="18"/>
      <c r="J76" s="18"/>
      <c r="K76" s="18"/>
      <c r="L76" s="3" t="str">
        <f t="shared" si="5"/>
        <v/>
      </c>
    </row>
    <row r="77" spans="1:12" ht="31" customHeight="1">
      <c r="A77" s="9" t="s">
        <v>144</v>
      </c>
      <c r="B77" s="3" t="str">
        <f t="shared" si="4"/>
        <v/>
      </c>
      <c r="C77" s="18"/>
      <c r="D77" s="18"/>
      <c r="E77" s="18"/>
      <c r="F77" s="19"/>
      <c r="G77" s="19"/>
      <c r="H77" s="19"/>
      <c r="I77" s="18"/>
      <c r="J77" s="18"/>
      <c r="K77" s="18"/>
      <c r="L77" s="3" t="str">
        <f t="shared" si="5"/>
        <v/>
      </c>
    </row>
    <row r="78" spans="1:12" ht="31" customHeight="1">
      <c r="A78" s="9" t="s">
        <v>145</v>
      </c>
      <c r="B78" s="3" t="str">
        <f t="shared" si="4"/>
        <v/>
      </c>
      <c r="C78" s="18"/>
      <c r="D78" s="18"/>
      <c r="E78" s="18"/>
      <c r="F78" s="19"/>
      <c r="G78" s="19"/>
      <c r="H78" s="19"/>
      <c r="I78" s="18"/>
      <c r="J78" s="18"/>
      <c r="K78" s="18"/>
      <c r="L78" s="3" t="str">
        <f t="shared" si="5"/>
        <v/>
      </c>
    </row>
    <row r="79" spans="1:12" ht="31" customHeight="1">
      <c r="A79" s="9" t="s">
        <v>146</v>
      </c>
      <c r="B79" s="3" t="str">
        <f t="shared" si="4"/>
        <v/>
      </c>
      <c r="C79" s="18"/>
      <c r="D79" s="18"/>
      <c r="E79" s="18"/>
      <c r="F79" s="19"/>
      <c r="G79" s="19"/>
      <c r="H79" s="19"/>
      <c r="I79" s="18"/>
      <c r="J79" s="18"/>
      <c r="K79" s="18"/>
      <c r="L79" s="3" t="str">
        <f t="shared" si="5"/>
        <v/>
      </c>
    </row>
    <row r="80" spans="1:12" ht="31" customHeight="1">
      <c r="A80" s="9" t="s">
        <v>147</v>
      </c>
      <c r="B80" s="3" t="str">
        <f t="shared" si="4"/>
        <v/>
      </c>
      <c r="C80" s="18"/>
      <c r="D80" s="18"/>
      <c r="E80" s="18"/>
      <c r="F80" s="19"/>
      <c r="G80" s="19"/>
      <c r="H80" s="19"/>
      <c r="I80" s="18"/>
      <c r="J80" s="18"/>
      <c r="K80" s="18"/>
      <c r="L80" s="3" t="str">
        <f t="shared" si="5"/>
        <v/>
      </c>
    </row>
    <row r="81" spans="1:12" ht="31" customHeight="1">
      <c r="A81" s="9" t="s">
        <v>148</v>
      </c>
      <c r="B81" s="3" t="str">
        <f t="shared" si="4"/>
        <v/>
      </c>
      <c r="C81" s="18"/>
      <c r="D81" s="18"/>
      <c r="E81" s="18"/>
      <c r="F81" s="19"/>
      <c r="G81" s="19"/>
      <c r="H81" s="19"/>
      <c r="I81" s="18"/>
      <c r="J81" s="18"/>
      <c r="K81" s="18"/>
      <c r="L81" s="3" t="str">
        <f t="shared" si="5"/>
        <v/>
      </c>
    </row>
    <row r="82" spans="1:12" ht="31" customHeight="1">
      <c r="A82" s="9" t="s">
        <v>149</v>
      </c>
      <c r="B82" s="3" t="str">
        <f t="shared" si="4"/>
        <v/>
      </c>
      <c r="C82" s="18"/>
      <c r="D82" s="18"/>
      <c r="E82" s="18"/>
      <c r="F82" s="19"/>
      <c r="G82" s="19"/>
      <c r="H82" s="19"/>
      <c r="I82" s="18"/>
      <c r="J82" s="18"/>
      <c r="K82" s="18"/>
      <c r="L82" s="3" t="str">
        <f t="shared" si="5"/>
        <v/>
      </c>
    </row>
    <row r="83" spans="1:12" ht="31" customHeight="1">
      <c r="A83" s="9" t="s">
        <v>150</v>
      </c>
      <c r="B83" s="3" t="str">
        <f t="shared" si="4"/>
        <v/>
      </c>
      <c r="C83" s="18"/>
      <c r="D83" s="18"/>
      <c r="E83" s="18"/>
      <c r="F83" s="19"/>
      <c r="G83" s="19"/>
      <c r="H83" s="19"/>
      <c r="I83" s="18"/>
      <c r="J83" s="18"/>
      <c r="K83" s="18"/>
      <c r="L83" s="3" t="str">
        <f t="shared" si="5"/>
        <v/>
      </c>
    </row>
    <row r="84" spans="1:12" ht="31" customHeight="1">
      <c r="A84" s="9" t="s">
        <v>151</v>
      </c>
      <c r="B84" s="3" t="str">
        <f t="shared" si="4"/>
        <v/>
      </c>
      <c r="C84" s="18"/>
      <c r="D84" s="18"/>
      <c r="E84" s="18"/>
      <c r="F84" s="19"/>
      <c r="G84" s="19"/>
      <c r="H84" s="19"/>
      <c r="I84" s="18"/>
      <c r="J84" s="18"/>
      <c r="K84" s="18"/>
      <c r="L84" s="3" t="str">
        <f t="shared" si="5"/>
        <v/>
      </c>
    </row>
    <row r="85" spans="1:12" ht="31" customHeight="1">
      <c r="A85" s="9" t="s">
        <v>152</v>
      </c>
      <c r="B85" s="3" t="str">
        <f t="shared" si="4"/>
        <v/>
      </c>
      <c r="C85" s="18"/>
      <c r="D85" s="18"/>
      <c r="E85" s="18"/>
      <c r="F85" s="19"/>
      <c r="G85" s="19"/>
      <c r="H85" s="19"/>
      <c r="I85" s="18"/>
      <c r="J85" s="18"/>
      <c r="K85" s="18"/>
      <c r="L85" s="3" t="str">
        <f t="shared" si="5"/>
        <v/>
      </c>
    </row>
    <row r="86" spans="1:12" ht="31" customHeight="1">
      <c r="A86" s="9" t="s">
        <v>153</v>
      </c>
      <c r="B86" s="3" t="str">
        <f t="shared" si="4"/>
        <v/>
      </c>
      <c r="C86" s="18"/>
      <c r="D86" s="18"/>
      <c r="E86" s="18"/>
      <c r="F86" s="19"/>
      <c r="G86" s="19"/>
      <c r="H86" s="19"/>
      <c r="I86" s="18"/>
      <c r="J86" s="18"/>
      <c r="K86" s="18"/>
      <c r="L86" s="3" t="str">
        <f t="shared" si="5"/>
        <v/>
      </c>
    </row>
    <row r="87" spans="1:12" ht="31" customHeight="1">
      <c r="A87" s="9" t="s">
        <v>154</v>
      </c>
      <c r="B87" s="3" t="str">
        <f t="shared" si="4"/>
        <v/>
      </c>
      <c r="C87" s="18"/>
      <c r="D87" s="18"/>
      <c r="E87" s="18"/>
      <c r="F87" s="19"/>
      <c r="G87" s="19"/>
      <c r="H87" s="19"/>
      <c r="I87" s="18"/>
      <c r="J87" s="18"/>
      <c r="K87" s="18"/>
      <c r="L87" s="3" t="str">
        <f t="shared" si="5"/>
        <v/>
      </c>
    </row>
    <row r="88" spans="1:12" ht="31" customHeight="1">
      <c r="A88" s="9" t="s">
        <v>155</v>
      </c>
      <c r="B88" s="3" t="str">
        <f t="shared" si="4"/>
        <v/>
      </c>
      <c r="C88" s="18"/>
      <c r="D88" s="18"/>
      <c r="E88" s="18"/>
      <c r="F88" s="19"/>
      <c r="G88" s="19"/>
      <c r="H88" s="19"/>
      <c r="I88" s="18"/>
      <c r="J88" s="18"/>
      <c r="K88" s="18"/>
      <c r="L88" s="3" t="str">
        <f t="shared" si="5"/>
        <v/>
      </c>
    </row>
    <row r="89" spans="1:12" ht="31" customHeight="1">
      <c r="A89" s="9" t="s">
        <v>156</v>
      </c>
      <c r="B89" s="3" t="str">
        <f t="shared" si="4"/>
        <v/>
      </c>
      <c r="C89" s="18"/>
      <c r="D89" s="18"/>
      <c r="E89" s="18"/>
      <c r="F89" s="19"/>
      <c r="G89" s="19"/>
      <c r="H89" s="19"/>
      <c r="I89" s="18"/>
      <c r="J89" s="18"/>
      <c r="K89" s="18"/>
      <c r="L89" s="3" t="str">
        <f t="shared" si="5"/>
        <v/>
      </c>
    </row>
    <row r="90" spans="1:12" ht="31" customHeight="1">
      <c r="A90" s="9" t="s">
        <v>157</v>
      </c>
      <c r="B90" s="3" t="str">
        <f t="shared" si="4"/>
        <v/>
      </c>
      <c r="C90" s="18"/>
      <c r="D90" s="18"/>
      <c r="E90" s="18"/>
      <c r="F90" s="19"/>
      <c r="G90" s="19"/>
      <c r="H90" s="19"/>
      <c r="I90" s="18"/>
      <c r="J90" s="18"/>
      <c r="K90" s="18"/>
      <c r="L90" s="3" t="str">
        <f t="shared" si="5"/>
        <v/>
      </c>
    </row>
    <row r="91" spans="1:12" ht="31" customHeight="1">
      <c r="A91" s="9" t="s">
        <v>158</v>
      </c>
      <c r="B91" s="3" t="str">
        <f t="shared" si="4"/>
        <v/>
      </c>
      <c r="C91" s="18"/>
      <c r="D91" s="18"/>
      <c r="E91" s="18"/>
      <c r="F91" s="19"/>
      <c r="G91" s="19"/>
      <c r="H91" s="19"/>
      <c r="I91" s="18"/>
      <c r="J91" s="18"/>
      <c r="K91" s="18"/>
      <c r="L91" s="3" t="str">
        <f t="shared" si="5"/>
        <v/>
      </c>
    </row>
    <row r="92" spans="1:12" ht="31" customHeight="1">
      <c r="A92" s="9" t="s">
        <v>159</v>
      </c>
      <c r="B92" s="3" t="str">
        <f t="shared" si="4"/>
        <v/>
      </c>
      <c r="C92" s="18"/>
      <c r="D92" s="18"/>
      <c r="E92" s="18"/>
      <c r="F92" s="19"/>
      <c r="G92" s="19"/>
      <c r="H92" s="19"/>
      <c r="I92" s="18"/>
      <c r="J92" s="18"/>
      <c r="K92" s="18"/>
      <c r="L92" s="3" t="str">
        <f t="shared" si="5"/>
        <v/>
      </c>
    </row>
    <row r="93" spans="1:12" ht="31" customHeight="1">
      <c r="A93" s="9" t="s">
        <v>160</v>
      </c>
      <c r="B93" s="3" t="str">
        <f t="shared" si="4"/>
        <v/>
      </c>
      <c r="C93" s="18"/>
      <c r="D93" s="18"/>
      <c r="E93" s="18"/>
      <c r="F93" s="19"/>
      <c r="G93" s="19"/>
      <c r="H93" s="19"/>
      <c r="I93" s="18"/>
      <c r="J93" s="18"/>
      <c r="K93" s="18"/>
      <c r="L93" s="3" t="str">
        <f t="shared" si="5"/>
        <v/>
      </c>
    </row>
    <row r="94" spans="1:12" ht="31" customHeight="1">
      <c r="A94" s="9" t="s">
        <v>161</v>
      </c>
      <c r="B94" s="3" t="str">
        <f t="shared" si="4"/>
        <v/>
      </c>
      <c r="C94" s="18"/>
      <c r="D94" s="18"/>
      <c r="E94" s="18"/>
      <c r="F94" s="19"/>
      <c r="G94" s="19"/>
      <c r="H94" s="19"/>
      <c r="I94" s="18"/>
      <c r="J94" s="18"/>
      <c r="K94" s="18"/>
      <c r="L94" s="3" t="str">
        <f t="shared" si="5"/>
        <v/>
      </c>
    </row>
    <row r="95" spans="1:12" ht="31" customHeight="1">
      <c r="A95" s="9" t="s">
        <v>162</v>
      </c>
      <c r="B95" s="3" t="str">
        <f t="shared" si="4"/>
        <v/>
      </c>
      <c r="C95" s="18"/>
      <c r="D95" s="18"/>
      <c r="E95" s="18"/>
      <c r="F95" s="19"/>
      <c r="G95" s="19"/>
      <c r="H95" s="19"/>
      <c r="I95" s="18"/>
      <c r="J95" s="18"/>
      <c r="K95" s="18"/>
      <c r="L95" s="3" t="str">
        <f t="shared" si="5"/>
        <v/>
      </c>
    </row>
    <row r="96" spans="1:12" ht="31" customHeight="1">
      <c r="A96" s="9" t="s">
        <v>163</v>
      </c>
      <c r="B96" s="3" t="str">
        <f t="shared" si="4"/>
        <v/>
      </c>
      <c r="C96" s="18"/>
      <c r="D96" s="18"/>
      <c r="E96" s="18"/>
      <c r="F96" s="19"/>
      <c r="G96" s="19"/>
      <c r="H96" s="19"/>
      <c r="I96" s="18"/>
      <c r="J96" s="18"/>
      <c r="K96" s="18"/>
      <c r="L96" s="3" t="str">
        <f t="shared" si="5"/>
        <v/>
      </c>
    </row>
    <row r="97" spans="1:12" ht="31" customHeight="1">
      <c r="A97" s="9" t="s">
        <v>164</v>
      </c>
      <c r="B97" s="3" t="str">
        <f t="shared" si="4"/>
        <v/>
      </c>
      <c r="C97" s="18"/>
      <c r="D97" s="18"/>
      <c r="E97" s="18"/>
      <c r="F97" s="19"/>
      <c r="G97" s="19"/>
      <c r="H97" s="19"/>
      <c r="I97" s="18"/>
      <c r="J97" s="18"/>
      <c r="K97" s="18"/>
      <c r="L97" s="3" t="str">
        <f t="shared" si="5"/>
        <v/>
      </c>
    </row>
    <row r="98" spans="1:12" ht="31" customHeight="1">
      <c r="A98" s="9" t="s">
        <v>165</v>
      </c>
      <c r="B98" s="3" t="str">
        <f t="shared" si="4"/>
        <v/>
      </c>
      <c r="C98" s="18"/>
      <c r="D98" s="18"/>
      <c r="E98" s="18"/>
      <c r="F98" s="19"/>
      <c r="G98" s="19"/>
      <c r="H98" s="19"/>
      <c r="I98" s="18"/>
      <c r="J98" s="18"/>
      <c r="K98" s="18"/>
      <c r="L98" s="3" t="str">
        <f t="shared" si="5"/>
        <v/>
      </c>
    </row>
    <row r="99" spans="1:12" ht="31" customHeight="1">
      <c r="A99" s="9" t="s">
        <v>166</v>
      </c>
      <c r="B99" s="3" t="str">
        <f t="shared" si="4"/>
        <v/>
      </c>
      <c r="C99" s="18"/>
      <c r="D99" s="18"/>
      <c r="E99" s="18"/>
      <c r="F99" s="19"/>
      <c r="G99" s="19"/>
      <c r="H99" s="19"/>
      <c r="I99" s="18"/>
      <c r="J99" s="18"/>
      <c r="K99" s="18"/>
      <c r="L99" s="3" t="str">
        <f t="shared" si="5"/>
        <v/>
      </c>
    </row>
    <row r="100" spans="1:12" ht="31" customHeight="1">
      <c r="A100" s="9" t="s">
        <v>167</v>
      </c>
      <c r="B100" s="3" t="str">
        <f t="shared" si="4"/>
        <v/>
      </c>
      <c r="C100" s="18"/>
      <c r="D100" s="18"/>
      <c r="E100" s="18"/>
      <c r="F100" s="19"/>
      <c r="G100" s="19"/>
      <c r="H100" s="19"/>
      <c r="I100" s="18"/>
      <c r="J100" s="18"/>
      <c r="K100" s="18"/>
      <c r="L100" s="3" t="str">
        <f t="shared" si="5"/>
        <v/>
      </c>
    </row>
    <row r="101" spans="1:12" ht="31" customHeight="1">
      <c r="A101" s="9" t="s">
        <v>168</v>
      </c>
      <c r="B101" s="3" t="str">
        <f t="shared" si="4"/>
        <v/>
      </c>
      <c r="C101" s="18"/>
      <c r="D101" s="18"/>
      <c r="E101" s="18"/>
      <c r="F101" s="19"/>
      <c r="G101" s="19"/>
      <c r="H101" s="19"/>
      <c r="I101" s="18"/>
      <c r="J101" s="18"/>
      <c r="K101" s="18"/>
      <c r="L101" s="3" t="str">
        <f t="shared" si="5"/>
        <v/>
      </c>
    </row>
    <row r="102" spans="1:12" ht="31" customHeight="1">
      <c r="A102" s="9" t="s">
        <v>169</v>
      </c>
      <c r="B102" s="3" t="str">
        <f t="shared" si="4"/>
        <v/>
      </c>
      <c r="C102" s="18"/>
      <c r="D102" s="18"/>
      <c r="E102" s="18"/>
      <c r="F102" s="19"/>
      <c r="G102" s="19"/>
      <c r="H102" s="19"/>
      <c r="I102" s="18"/>
      <c r="J102" s="18"/>
      <c r="K102" s="18"/>
      <c r="L102" s="3" t="str">
        <f t="shared" si="5"/>
        <v/>
      </c>
    </row>
    <row r="103" spans="1:12" ht="31" customHeight="1">
      <c r="A103" s="9" t="s">
        <v>170</v>
      </c>
      <c r="B103" s="3" t="str">
        <f t="shared" si="4"/>
        <v/>
      </c>
      <c r="C103" s="18"/>
      <c r="D103" s="18"/>
      <c r="E103" s="18"/>
      <c r="F103" s="19"/>
      <c r="G103" s="19"/>
      <c r="H103" s="19"/>
      <c r="I103" s="18"/>
      <c r="J103" s="18"/>
      <c r="K103" s="18"/>
      <c r="L103" s="3" t="str">
        <f t="shared" si="5"/>
        <v/>
      </c>
    </row>
    <row r="104" spans="1:12" ht="31" customHeight="1">
      <c r="A104" s="9" t="s">
        <v>171</v>
      </c>
      <c r="B104" s="3" t="str">
        <f t="shared" si="4"/>
        <v/>
      </c>
      <c r="C104" s="18"/>
      <c r="D104" s="18"/>
      <c r="E104" s="18"/>
      <c r="F104" s="19"/>
      <c r="G104" s="19"/>
      <c r="H104" s="19"/>
      <c r="I104" s="18"/>
      <c r="J104" s="18"/>
      <c r="K104" s="18"/>
      <c r="L104" s="3" t="str">
        <f t="shared" si="5"/>
        <v/>
      </c>
    </row>
    <row r="105" spans="1:12" ht="31" customHeight="1">
      <c r="A105" s="9" t="s">
        <v>172</v>
      </c>
      <c r="B105" s="3" t="str">
        <f t="shared" ref="B105:B136" si="6">IF(COUNTA(C105:D105)=0,"",A105&amp;" | "&amp;TRIM(C105&amp;" "&amp;D105))</f>
        <v/>
      </c>
      <c r="C105" s="18"/>
      <c r="D105" s="18"/>
      <c r="E105" s="18"/>
      <c r="F105" s="19"/>
      <c r="G105" s="19"/>
      <c r="H105" s="19"/>
      <c r="I105" s="18"/>
      <c r="J105" s="18"/>
      <c r="K105" s="18"/>
      <c r="L105" s="3" t="str">
        <f t="shared" ref="L105:L136" si="7">IF(COUNTA(C105:K105)=0,"",IF(COUNTIF($A$9:$A$108,A105)&gt;1,"Doppelte Gast-ID",IF(D105="","Nachname fehlt","OK")))</f>
        <v/>
      </c>
    </row>
    <row r="106" spans="1:12" ht="31" customHeight="1">
      <c r="A106" s="9" t="s">
        <v>173</v>
      </c>
      <c r="B106" s="3" t="str">
        <f t="shared" si="6"/>
        <v/>
      </c>
      <c r="C106" s="18"/>
      <c r="D106" s="18"/>
      <c r="E106" s="18"/>
      <c r="F106" s="19"/>
      <c r="G106" s="19"/>
      <c r="H106" s="19"/>
      <c r="I106" s="18"/>
      <c r="J106" s="18"/>
      <c r="K106" s="18"/>
      <c r="L106" s="3" t="str">
        <f t="shared" si="7"/>
        <v/>
      </c>
    </row>
    <row r="107" spans="1:12" ht="31" customHeight="1">
      <c r="A107" s="9" t="s">
        <v>174</v>
      </c>
      <c r="B107" s="3" t="str">
        <f t="shared" si="6"/>
        <v/>
      </c>
      <c r="C107" s="18"/>
      <c r="D107" s="18"/>
      <c r="E107" s="18"/>
      <c r="F107" s="19"/>
      <c r="G107" s="19"/>
      <c r="H107" s="19"/>
      <c r="I107" s="18"/>
      <c r="J107" s="18"/>
      <c r="K107" s="18"/>
      <c r="L107" s="3" t="str">
        <f t="shared" si="7"/>
        <v/>
      </c>
    </row>
    <row r="108" spans="1:12" ht="31" customHeight="1">
      <c r="A108" s="9" t="s">
        <v>175</v>
      </c>
      <c r="B108" s="3" t="str">
        <f t="shared" si="6"/>
        <v/>
      </c>
      <c r="C108" s="18"/>
      <c r="D108" s="18"/>
      <c r="E108" s="18"/>
      <c r="F108" s="19"/>
      <c r="G108" s="19"/>
      <c r="H108" s="19"/>
      <c r="I108" s="18"/>
      <c r="J108" s="18"/>
      <c r="K108" s="18"/>
      <c r="L108" s="3" t="str">
        <f t="shared" si="7"/>
        <v/>
      </c>
    </row>
  </sheetData>
  <sheetProtection sheet="1" objects="1" scenarios="1" autoFilter="0"/>
  <mergeCells count="8">
    <mergeCell ref="A6:B6"/>
    <mergeCell ref="C6:L6"/>
    <mergeCell ref="A1:B3"/>
    <mergeCell ref="C1:L1"/>
    <mergeCell ref="C2:L3"/>
    <mergeCell ref="A4:L4"/>
    <mergeCell ref="A5:J5"/>
    <mergeCell ref="K5:L5"/>
  </mergeCells>
  <conditionalFormatting sqref="L9:L108">
    <cfRule type="expression" dxfId="9" priority="1" stopIfTrue="1">
      <formula>AND(L9&lt;&gt;"",L9&lt;&gt;"OK")</formula>
    </cfRule>
  </conditionalFormatting>
  <hyperlinks>
    <hyperlink ref="K5:L5" r:id="rId1" tooltip="feworga.de öffnen" display="feworga.de" xr:uid="{00000000-0004-0000-0100-000000000000}"/>
    <hyperlink ref="A6:B6" location="'Start'!A1" tooltip="‹  Start &amp; Einstellungen" display="‹  Start &amp; Einstellungen" xr:uid="{00000000-0004-0000-0100-000001000000}"/>
  </hyperlinks>
  <printOptions horizontalCentered="1"/>
  <pageMargins left="0.3" right="0.3" top="0.35" bottom="0.35" header="0.15" footer="0.15"/>
  <pageSetup paperSize="9" fitToHeight="0" orientation="landscape"/>
  <headerFooter>
    <oddFooter>&amp;Lfeworga · Ferienhausverwaltung&amp;C&amp;P / &amp;N&amp;RGäste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25C48"/>
    <pageSetUpPr fitToPage="1"/>
  </sheetPr>
  <dimension ref="A1:K38"/>
  <sheetViews>
    <sheetView showGridLines="0" zoomScale="85" workbookViewId="0">
      <selection sqref="A1:B3"/>
    </sheetView>
  </sheetViews>
  <sheetFormatPr baseColWidth="10" defaultColWidth="9.140625" defaultRowHeight="14.15"/>
  <cols>
    <col min="1" max="1" width="11" customWidth="1"/>
    <col min="2" max="2" width="23" customWidth="1"/>
    <col min="3" max="4" width="16" customWidth="1"/>
    <col min="5" max="5" width="19" customWidth="1"/>
    <col min="6" max="6" width="18" customWidth="1"/>
    <col min="7" max="7" width="39" customWidth="1"/>
    <col min="8" max="9" width="14" hidden="1" customWidth="1"/>
    <col min="10" max="10" width="17" hidden="1" customWidth="1"/>
    <col min="11" max="11" width="30" customWidth="1"/>
  </cols>
  <sheetData>
    <row r="1" spans="1:11" ht="20.05" customHeight="1">
      <c r="A1" s="27"/>
      <c r="B1" s="27"/>
      <c r="C1" s="25" t="s">
        <v>44</v>
      </c>
      <c r="D1" s="25"/>
      <c r="E1" s="25"/>
      <c r="F1" s="25"/>
      <c r="G1" s="25"/>
      <c r="H1" s="25"/>
      <c r="I1" s="25"/>
      <c r="J1" s="25"/>
      <c r="K1" s="25"/>
    </row>
    <row r="2" spans="1:11" ht="24" customHeight="1">
      <c r="A2" s="27"/>
      <c r="B2" s="27"/>
      <c r="C2" s="115" t="s">
        <v>176</v>
      </c>
      <c r="D2" s="115"/>
      <c r="E2" s="115"/>
      <c r="F2" s="115"/>
      <c r="G2" s="115"/>
      <c r="H2" s="115"/>
      <c r="I2" s="115"/>
      <c r="J2" s="115"/>
      <c r="K2" s="115"/>
    </row>
    <row r="3" spans="1:11" ht="24" customHeight="1">
      <c r="A3" s="27"/>
      <c r="B3" s="27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34" customHeight="1">
      <c r="A4" s="28" t="s">
        <v>177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38.049999999999997" customHeight="1">
      <c r="A5" s="29" t="s">
        <v>178</v>
      </c>
      <c r="B5" s="29"/>
      <c r="C5" s="29"/>
      <c r="D5" s="29"/>
      <c r="E5" s="29"/>
      <c r="F5" s="29"/>
      <c r="G5" s="29"/>
      <c r="H5" s="29"/>
      <c r="I5" s="29"/>
      <c r="J5" s="2"/>
      <c r="K5" s="2" t="s">
        <v>4</v>
      </c>
    </row>
    <row r="6" spans="1:11" ht="27" customHeight="1">
      <c r="A6" s="116" t="s">
        <v>48</v>
      </c>
      <c r="B6" s="116"/>
      <c r="C6" s="116" t="s">
        <v>49</v>
      </c>
      <c r="D6" s="116"/>
      <c r="E6" s="116"/>
      <c r="F6" s="116"/>
      <c r="G6" s="116"/>
      <c r="H6" s="116"/>
      <c r="I6" s="116"/>
      <c r="J6" s="116"/>
      <c r="K6" s="116"/>
    </row>
    <row r="7" spans="1:11" ht="1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40" customHeight="1">
      <c r="A8" s="4" t="s">
        <v>179</v>
      </c>
      <c r="B8" s="4" t="s">
        <v>180</v>
      </c>
      <c r="C8" s="4" t="s">
        <v>181</v>
      </c>
      <c r="D8" s="4" t="s">
        <v>182</v>
      </c>
      <c r="E8" s="4" t="s">
        <v>183</v>
      </c>
      <c r="F8" s="4" t="s">
        <v>184</v>
      </c>
      <c r="G8" s="4" t="s">
        <v>60</v>
      </c>
      <c r="H8" s="4" t="s">
        <v>185</v>
      </c>
      <c r="I8" s="4" t="s">
        <v>186</v>
      </c>
      <c r="J8" s="4" t="s">
        <v>187</v>
      </c>
      <c r="K8" s="4" t="s">
        <v>61</v>
      </c>
    </row>
    <row r="9" spans="1:11" ht="31" customHeight="1">
      <c r="A9" s="9" t="s">
        <v>188</v>
      </c>
      <c r="B9" s="18" t="s">
        <v>189</v>
      </c>
      <c r="C9" s="18" t="s">
        <v>190</v>
      </c>
      <c r="D9" s="20">
        <v>46028</v>
      </c>
      <c r="E9" s="20">
        <v>46112</v>
      </c>
      <c r="F9" s="21">
        <v>85</v>
      </c>
      <c r="G9" s="18" t="s">
        <v>191</v>
      </c>
      <c r="H9" s="13">
        <f t="shared" ref="H9:H38" si="0">IF(AND(B9&lt;&gt;"",ISNUMBER(D9)),MONTH(D9)*100+DAY(D9),"")</f>
        <v>106</v>
      </c>
      <c r="I9" s="13">
        <f t="shared" ref="I9:I38" si="1">IF(AND(B9&lt;&gt;"",ISNUMBER(E9)),MONTH(E9)*100+DAY(E9),"")</f>
        <v>331</v>
      </c>
      <c r="J9" s="13">
        <f t="shared" ref="J9:J38" si="2">IF(B9="","",IF(AND(ISNUMBER(H9),ISNUMBER(I9)),IF(H9&gt;I9,1,0),""))</f>
        <v>0</v>
      </c>
      <c r="K9" s="3" t="str">
        <f t="shared" ref="K9:K38" si="3">IF(COUNTA(B9:G9)=0,"",IF(B9="","Saisonname fehlt",IF(AND(C9&lt;&gt;"Jährlich",C9&lt;&gt;"Einmalig"),"Gültigkeit wählen",IF(OR(NOT(ISNUMBER(D9)),NOT(ISNUMBER(E9))),"Datumsangaben fehlen",IF(OR(NOT(ISNUMBER(F9)),F9&lt;0),"Preis prüfen",IF(AND(C9="Einmalig",E9&lt;D9),"Enddatum vor Start","OK"))))))</f>
        <v>OK</v>
      </c>
    </row>
    <row r="10" spans="1:11" ht="31" customHeight="1">
      <c r="A10" s="9" t="s">
        <v>192</v>
      </c>
      <c r="B10" s="18" t="s">
        <v>193</v>
      </c>
      <c r="C10" s="18" t="s">
        <v>190</v>
      </c>
      <c r="D10" s="20">
        <v>46113</v>
      </c>
      <c r="E10" s="20">
        <v>46187</v>
      </c>
      <c r="F10" s="21">
        <v>105</v>
      </c>
      <c r="G10" s="18" t="s">
        <v>191</v>
      </c>
      <c r="H10" s="13">
        <f t="shared" si="0"/>
        <v>401</v>
      </c>
      <c r="I10" s="13">
        <f t="shared" si="1"/>
        <v>614</v>
      </c>
      <c r="J10" s="13">
        <f t="shared" si="2"/>
        <v>0</v>
      </c>
      <c r="K10" s="3" t="str">
        <f t="shared" si="3"/>
        <v>OK</v>
      </c>
    </row>
    <row r="11" spans="1:11" ht="31" customHeight="1">
      <c r="A11" s="9" t="s">
        <v>194</v>
      </c>
      <c r="B11" s="18" t="s">
        <v>195</v>
      </c>
      <c r="C11" s="18" t="s">
        <v>190</v>
      </c>
      <c r="D11" s="20">
        <v>46188</v>
      </c>
      <c r="E11" s="20">
        <v>46279</v>
      </c>
      <c r="F11" s="21">
        <v>135</v>
      </c>
      <c r="G11" s="18" t="s">
        <v>191</v>
      </c>
      <c r="H11" s="13">
        <f t="shared" si="0"/>
        <v>615</v>
      </c>
      <c r="I11" s="13">
        <f t="shared" si="1"/>
        <v>914</v>
      </c>
      <c r="J11" s="13">
        <f t="shared" si="2"/>
        <v>0</v>
      </c>
      <c r="K11" s="3" t="str">
        <f t="shared" si="3"/>
        <v>OK</v>
      </c>
    </row>
    <row r="12" spans="1:11" ht="31" customHeight="1">
      <c r="A12" s="9" t="s">
        <v>196</v>
      </c>
      <c r="B12" s="18" t="s">
        <v>197</v>
      </c>
      <c r="C12" s="18" t="s">
        <v>190</v>
      </c>
      <c r="D12" s="20">
        <v>46280</v>
      </c>
      <c r="E12" s="20">
        <v>46295</v>
      </c>
      <c r="F12" s="21">
        <v>105</v>
      </c>
      <c r="G12" s="18" t="s">
        <v>191</v>
      </c>
      <c r="H12" s="13">
        <f t="shared" si="0"/>
        <v>915</v>
      </c>
      <c r="I12" s="13">
        <f t="shared" si="1"/>
        <v>930</v>
      </c>
      <c r="J12" s="13">
        <f t="shared" si="2"/>
        <v>0</v>
      </c>
      <c r="K12" s="3" t="str">
        <f t="shared" si="3"/>
        <v>OK</v>
      </c>
    </row>
    <row r="13" spans="1:11" ht="31" customHeight="1">
      <c r="A13" s="9" t="s">
        <v>198</v>
      </c>
      <c r="B13" s="18" t="s">
        <v>199</v>
      </c>
      <c r="C13" s="18" t="s">
        <v>190</v>
      </c>
      <c r="D13" s="20">
        <v>46296</v>
      </c>
      <c r="E13" s="20">
        <v>46326</v>
      </c>
      <c r="F13" s="21">
        <v>110</v>
      </c>
      <c r="G13" s="18" t="s">
        <v>191</v>
      </c>
      <c r="H13" s="13">
        <f t="shared" si="0"/>
        <v>1001</v>
      </c>
      <c r="I13" s="13">
        <f t="shared" si="1"/>
        <v>1031</v>
      </c>
      <c r="J13" s="13">
        <f t="shared" si="2"/>
        <v>0</v>
      </c>
      <c r="K13" s="3" t="str">
        <f t="shared" si="3"/>
        <v>OK</v>
      </c>
    </row>
    <row r="14" spans="1:11" ht="31" customHeight="1">
      <c r="A14" s="9" t="s">
        <v>200</v>
      </c>
      <c r="B14" s="18" t="s">
        <v>201</v>
      </c>
      <c r="C14" s="18" t="s">
        <v>190</v>
      </c>
      <c r="D14" s="20">
        <v>46327</v>
      </c>
      <c r="E14" s="20">
        <v>46375</v>
      </c>
      <c r="F14" s="21">
        <v>85</v>
      </c>
      <c r="G14" s="18" t="s">
        <v>191</v>
      </c>
      <c r="H14" s="13">
        <f t="shared" si="0"/>
        <v>1101</v>
      </c>
      <c r="I14" s="13">
        <f t="shared" si="1"/>
        <v>1219</v>
      </c>
      <c r="J14" s="13">
        <f t="shared" si="2"/>
        <v>0</v>
      </c>
      <c r="K14" s="3" t="str">
        <f t="shared" si="3"/>
        <v>OK</v>
      </c>
    </row>
    <row r="15" spans="1:11" ht="31" customHeight="1">
      <c r="A15" s="9" t="s">
        <v>202</v>
      </c>
      <c r="B15" s="18" t="s">
        <v>203</v>
      </c>
      <c r="C15" s="18" t="s">
        <v>190</v>
      </c>
      <c r="D15" s="20">
        <v>46376</v>
      </c>
      <c r="E15" s="20">
        <v>46392</v>
      </c>
      <c r="F15" s="21">
        <v>160</v>
      </c>
      <c r="G15" s="18" t="s">
        <v>204</v>
      </c>
      <c r="H15" s="13">
        <f t="shared" si="0"/>
        <v>1220</v>
      </c>
      <c r="I15" s="13">
        <f t="shared" si="1"/>
        <v>105</v>
      </c>
      <c r="J15" s="13">
        <f t="shared" si="2"/>
        <v>1</v>
      </c>
      <c r="K15" s="3" t="str">
        <f t="shared" si="3"/>
        <v>OK</v>
      </c>
    </row>
    <row r="16" spans="1:11" ht="31" customHeight="1">
      <c r="A16" s="9" t="s">
        <v>205</v>
      </c>
      <c r="B16" s="18" t="s">
        <v>206</v>
      </c>
      <c r="C16" s="18" t="s">
        <v>207</v>
      </c>
      <c r="D16" s="20">
        <v>46307</v>
      </c>
      <c r="E16" s="20">
        <v>46313</v>
      </c>
      <c r="F16" s="21">
        <v>145</v>
      </c>
      <c r="G16" s="18" t="s">
        <v>208</v>
      </c>
      <c r="H16" s="13">
        <f t="shared" si="0"/>
        <v>1012</v>
      </c>
      <c r="I16" s="13">
        <f t="shared" si="1"/>
        <v>1018</v>
      </c>
      <c r="J16" s="13">
        <f t="shared" si="2"/>
        <v>0</v>
      </c>
      <c r="K16" s="3" t="str">
        <f t="shared" si="3"/>
        <v>OK</v>
      </c>
    </row>
    <row r="17" spans="1:11" ht="31" customHeight="1">
      <c r="A17" s="9" t="s">
        <v>209</v>
      </c>
      <c r="B17" s="18" t="s">
        <v>210</v>
      </c>
      <c r="C17" s="18" t="s">
        <v>207</v>
      </c>
      <c r="D17" s="20">
        <v>46380</v>
      </c>
      <c r="E17" s="20">
        <v>46383</v>
      </c>
      <c r="F17" s="21">
        <v>190</v>
      </c>
      <c r="G17" s="18" t="s">
        <v>211</v>
      </c>
      <c r="H17" s="13">
        <f t="shared" si="0"/>
        <v>1224</v>
      </c>
      <c r="I17" s="13">
        <f t="shared" si="1"/>
        <v>1227</v>
      </c>
      <c r="J17" s="13">
        <f t="shared" si="2"/>
        <v>0</v>
      </c>
      <c r="K17" s="3" t="str">
        <f t="shared" si="3"/>
        <v>OK</v>
      </c>
    </row>
    <row r="18" spans="1:11" ht="31" customHeight="1">
      <c r="A18" s="9" t="s">
        <v>212</v>
      </c>
      <c r="B18" s="18"/>
      <c r="C18" s="18"/>
      <c r="D18" s="20"/>
      <c r="E18" s="20"/>
      <c r="F18" s="21"/>
      <c r="G18" s="18"/>
      <c r="H18" s="13" t="str">
        <f t="shared" si="0"/>
        <v/>
      </c>
      <c r="I18" s="13" t="str">
        <f t="shared" si="1"/>
        <v/>
      </c>
      <c r="J18" s="13" t="str">
        <f t="shared" si="2"/>
        <v/>
      </c>
      <c r="K18" s="3" t="str">
        <f t="shared" si="3"/>
        <v/>
      </c>
    </row>
    <row r="19" spans="1:11" ht="31" customHeight="1">
      <c r="A19" s="9" t="s">
        <v>213</v>
      </c>
      <c r="B19" s="18"/>
      <c r="C19" s="18"/>
      <c r="D19" s="20"/>
      <c r="E19" s="20"/>
      <c r="F19" s="21"/>
      <c r="G19" s="18"/>
      <c r="H19" s="13" t="str">
        <f t="shared" si="0"/>
        <v/>
      </c>
      <c r="I19" s="13" t="str">
        <f t="shared" si="1"/>
        <v/>
      </c>
      <c r="J19" s="13" t="str">
        <f t="shared" si="2"/>
        <v/>
      </c>
      <c r="K19" s="3" t="str">
        <f t="shared" si="3"/>
        <v/>
      </c>
    </row>
    <row r="20" spans="1:11" ht="31" customHeight="1">
      <c r="A20" s="9" t="s">
        <v>214</v>
      </c>
      <c r="B20" s="18"/>
      <c r="C20" s="18"/>
      <c r="D20" s="20"/>
      <c r="E20" s="20"/>
      <c r="F20" s="21"/>
      <c r="G20" s="18"/>
      <c r="H20" s="13" t="str">
        <f t="shared" si="0"/>
        <v/>
      </c>
      <c r="I20" s="13" t="str">
        <f t="shared" si="1"/>
        <v/>
      </c>
      <c r="J20" s="13" t="str">
        <f t="shared" si="2"/>
        <v/>
      </c>
      <c r="K20" s="3" t="str">
        <f t="shared" si="3"/>
        <v/>
      </c>
    </row>
    <row r="21" spans="1:11" ht="31" customHeight="1">
      <c r="A21" s="9" t="s">
        <v>215</v>
      </c>
      <c r="B21" s="18"/>
      <c r="C21" s="18"/>
      <c r="D21" s="20"/>
      <c r="E21" s="20"/>
      <c r="F21" s="21"/>
      <c r="G21" s="18"/>
      <c r="H21" s="13" t="str">
        <f t="shared" si="0"/>
        <v/>
      </c>
      <c r="I21" s="13" t="str">
        <f t="shared" si="1"/>
        <v/>
      </c>
      <c r="J21" s="13" t="str">
        <f t="shared" si="2"/>
        <v/>
      </c>
      <c r="K21" s="3" t="str">
        <f t="shared" si="3"/>
        <v/>
      </c>
    </row>
    <row r="22" spans="1:11" ht="31" customHeight="1">
      <c r="A22" s="9" t="s">
        <v>216</v>
      </c>
      <c r="B22" s="18"/>
      <c r="C22" s="18"/>
      <c r="D22" s="20"/>
      <c r="E22" s="20"/>
      <c r="F22" s="21"/>
      <c r="G22" s="18"/>
      <c r="H22" s="13" t="str">
        <f t="shared" si="0"/>
        <v/>
      </c>
      <c r="I22" s="13" t="str">
        <f t="shared" si="1"/>
        <v/>
      </c>
      <c r="J22" s="13" t="str">
        <f t="shared" si="2"/>
        <v/>
      </c>
      <c r="K22" s="3" t="str">
        <f t="shared" si="3"/>
        <v/>
      </c>
    </row>
    <row r="23" spans="1:11" ht="31" customHeight="1">
      <c r="A23" s="9" t="s">
        <v>217</v>
      </c>
      <c r="B23" s="18"/>
      <c r="C23" s="18"/>
      <c r="D23" s="20"/>
      <c r="E23" s="20"/>
      <c r="F23" s="21"/>
      <c r="G23" s="18"/>
      <c r="H23" s="13" t="str">
        <f t="shared" si="0"/>
        <v/>
      </c>
      <c r="I23" s="13" t="str">
        <f t="shared" si="1"/>
        <v/>
      </c>
      <c r="J23" s="13" t="str">
        <f t="shared" si="2"/>
        <v/>
      </c>
      <c r="K23" s="3" t="str">
        <f t="shared" si="3"/>
        <v/>
      </c>
    </row>
    <row r="24" spans="1:11" ht="31" customHeight="1">
      <c r="A24" s="9" t="s">
        <v>218</v>
      </c>
      <c r="B24" s="18"/>
      <c r="C24" s="18"/>
      <c r="D24" s="20"/>
      <c r="E24" s="20"/>
      <c r="F24" s="21"/>
      <c r="G24" s="18"/>
      <c r="H24" s="13" t="str">
        <f t="shared" si="0"/>
        <v/>
      </c>
      <c r="I24" s="13" t="str">
        <f t="shared" si="1"/>
        <v/>
      </c>
      <c r="J24" s="13" t="str">
        <f t="shared" si="2"/>
        <v/>
      </c>
      <c r="K24" s="3" t="str">
        <f t="shared" si="3"/>
        <v/>
      </c>
    </row>
    <row r="25" spans="1:11" ht="31" customHeight="1">
      <c r="A25" s="9" t="s">
        <v>219</v>
      </c>
      <c r="B25" s="18"/>
      <c r="C25" s="18"/>
      <c r="D25" s="20"/>
      <c r="E25" s="20"/>
      <c r="F25" s="21"/>
      <c r="G25" s="18"/>
      <c r="H25" s="13" t="str">
        <f t="shared" si="0"/>
        <v/>
      </c>
      <c r="I25" s="13" t="str">
        <f t="shared" si="1"/>
        <v/>
      </c>
      <c r="J25" s="13" t="str">
        <f t="shared" si="2"/>
        <v/>
      </c>
      <c r="K25" s="3" t="str">
        <f t="shared" si="3"/>
        <v/>
      </c>
    </row>
    <row r="26" spans="1:11" ht="31" customHeight="1">
      <c r="A26" s="9" t="s">
        <v>220</v>
      </c>
      <c r="B26" s="18"/>
      <c r="C26" s="18"/>
      <c r="D26" s="20"/>
      <c r="E26" s="20"/>
      <c r="F26" s="21"/>
      <c r="G26" s="18"/>
      <c r="H26" s="13" t="str">
        <f t="shared" si="0"/>
        <v/>
      </c>
      <c r="I26" s="13" t="str">
        <f t="shared" si="1"/>
        <v/>
      </c>
      <c r="J26" s="13" t="str">
        <f t="shared" si="2"/>
        <v/>
      </c>
      <c r="K26" s="3" t="str">
        <f t="shared" si="3"/>
        <v/>
      </c>
    </row>
    <row r="27" spans="1:11" ht="31" customHeight="1">
      <c r="A27" s="9" t="s">
        <v>221</v>
      </c>
      <c r="B27" s="18"/>
      <c r="C27" s="18"/>
      <c r="D27" s="20"/>
      <c r="E27" s="20"/>
      <c r="F27" s="21"/>
      <c r="G27" s="18"/>
      <c r="H27" s="13" t="str">
        <f t="shared" si="0"/>
        <v/>
      </c>
      <c r="I27" s="13" t="str">
        <f t="shared" si="1"/>
        <v/>
      </c>
      <c r="J27" s="13" t="str">
        <f t="shared" si="2"/>
        <v/>
      </c>
      <c r="K27" s="3" t="str">
        <f t="shared" si="3"/>
        <v/>
      </c>
    </row>
    <row r="28" spans="1:11" ht="31" customHeight="1">
      <c r="A28" s="9" t="s">
        <v>222</v>
      </c>
      <c r="B28" s="18"/>
      <c r="C28" s="18"/>
      <c r="D28" s="20"/>
      <c r="E28" s="20"/>
      <c r="F28" s="21"/>
      <c r="G28" s="18"/>
      <c r="H28" s="13" t="str">
        <f t="shared" si="0"/>
        <v/>
      </c>
      <c r="I28" s="13" t="str">
        <f t="shared" si="1"/>
        <v/>
      </c>
      <c r="J28" s="13" t="str">
        <f t="shared" si="2"/>
        <v/>
      </c>
      <c r="K28" s="3" t="str">
        <f t="shared" si="3"/>
        <v/>
      </c>
    </row>
    <row r="29" spans="1:11" ht="31" customHeight="1">
      <c r="A29" s="9" t="s">
        <v>223</v>
      </c>
      <c r="B29" s="18"/>
      <c r="C29" s="18"/>
      <c r="D29" s="20"/>
      <c r="E29" s="20"/>
      <c r="F29" s="21"/>
      <c r="G29" s="18"/>
      <c r="H29" s="13" t="str">
        <f t="shared" si="0"/>
        <v/>
      </c>
      <c r="I29" s="13" t="str">
        <f t="shared" si="1"/>
        <v/>
      </c>
      <c r="J29" s="13" t="str">
        <f t="shared" si="2"/>
        <v/>
      </c>
      <c r="K29" s="3" t="str">
        <f t="shared" si="3"/>
        <v/>
      </c>
    </row>
    <row r="30" spans="1:11" ht="31" customHeight="1">
      <c r="A30" s="9" t="s">
        <v>224</v>
      </c>
      <c r="B30" s="18"/>
      <c r="C30" s="18"/>
      <c r="D30" s="20"/>
      <c r="E30" s="20"/>
      <c r="F30" s="21"/>
      <c r="G30" s="18"/>
      <c r="H30" s="13" t="str">
        <f t="shared" si="0"/>
        <v/>
      </c>
      <c r="I30" s="13" t="str">
        <f t="shared" si="1"/>
        <v/>
      </c>
      <c r="J30" s="13" t="str">
        <f t="shared" si="2"/>
        <v/>
      </c>
      <c r="K30" s="3" t="str">
        <f t="shared" si="3"/>
        <v/>
      </c>
    </row>
    <row r="31" spans="1:11" ht="31" customHeight="1">
      <c r="A31" s="9" t="s">
        <v>225</v>
      </c>
      <c r="B31" s="18"/>
      <c r="C31" s="18"/>
      <c r="D31" s="20"/>
      <c r="E31" s="20"/>
      <c r="F31" s="21"/>
      <c r="G31" s="18"/>
      <c r="H31" s="13" t="str">
        <f t="shared" si="0"/>
        <v/>
      </c>
      <c r="I31" s="13" t="str">
        <f t="shared" si="1"/>
        <v/>
      </c>
      <c r="J31" s="13" t="str">
        <f t="shared" si="2"/>
        <v/>
      </c>
      <c r="K31" s="3" t="str">
        <f t="shared" si="3"/>
        <v/>
      </c>
    </row>
    <row r="32" spans="1:11" ht="31" customHeight="1">
      <c r="A32" s="9" t="s">
        <v>226</v>
      </c>
      <c r="B32" s="18"/>
      <c r="C32" s="18"/>
      <c r="D32" s="20"/>
      <c r="E32" s="20"/>
      <c r="F32" s="21"/>
      <c r="G32" s="18"/>
      <c r="H32" s="13" t="str">
        <f t="shared" si="0"/>
        <v/>
      </c>
      <c r="I32" s="13" t="str">
        <f t="shared" si="1"/>
        <v/>
      </c>
      <c r="J32" s="13" t="str">
        <f t="shared" si="2"/>
        <v/>
      </c>
      <c r="K32" s="3" t="str">
        <f t="shared" si="3"/>
        <v/>
      </c>
    </row>
    <row r="33" spans="1:11" ht="31" customHeight="1">
      <c r="A33" s="9" t="s">
        <v>227</v>
      </c>
      <c r="B33" s="18"/>
      <c r="C33" s="18"/>
      <c r="D33" s="20"/>
      <c r="E33" s="20"/>
      <c r="F33" s="21"/>
      <c r="G33" s="18"/>
      <c r="H33" s="13" t="str">
        <f t="shared" si="0"/>
        <v/>
      </c>
      <c r="I33" s="13" t="str">
        <f t="shared" si="1"/>
        <v/>
      </c>
      <c r="J33" s="13" t="str">
        <f t="shared" si="2"/>
        <v/>
      </c>
      <c r="K33" s="3" t="str">
        <f t="shared" si="3"/>
        <v/>
      </c>
    </row>
    <row r="34" spans="1:11" ht="31" customHeight="1">
      <c r="A34" s="9" t="s">
        <v>228</v>
      </c>
      <c r="B34" s="18"/>
      <c r="C34" s="18"/>
      <c r="D34" s="20"/>
      <c r="E34" s="20"/>
      <c r="F34" s="21"/>
      <c r="G34" s="18"/>
      <c r="H34" s="13" t="str">
        <f t="shared" si="0"/>
        <v/>
      </c>
      <c r="I34" s="13" t="str">
        <f t="shared" si="1"/>
        <v/>
      </c>
      <c r="J34" s="13" t="str">
        <f t="shared" si="2"/>
        <v/>
      </c>
      <c r="K34" s="3" t="str">
        <f t="shared" si="3"/>
        <v/>
      </c>
    </row>
    <row r="35" spans="1:11" ht="31" customHeight="1">
      <c r="A35" s="9" t="s">
        <v>229</v>
      </c>
      <c r="B35" s="18"/>
      <c r="C35" s="18"/>
      <c r="D35" s="20"/>
      <c r="E35" s="20"/>
      <c r="F35" s="21"/>
      <c r="G35" s="18"/>
      <c r="H35" s="13" t="str">
        <f t="shared" si="0"/>
        <v/>
      </c>
      <c r="I35" s="13" t="str">
        <f t="shared" si="1"/>
        <v/>
      </c>
      <c r="J35" s="13" t="str">
        <f t="shared" si="2"/>
        <v/>
      </c>
      <c r="K35" s="3" t="str">
        <f t="shared" si="3"/>
        <v/>
      </c>
    </row>
    <row r="36" spans="1:11" ht="31" customHeight="1">
      <c r="A36" s="9" t="s">
        <v>230</v>
      </c>
      <c r="B36" s="18"/>
      <c r="C36" s="18"/>
      <c r="D36" s="20"/>
      <c r="E36" s="20"/>
      <c r="F36" s="21"/>
      <c r="G36" s="18"/>
      <c r="H36" s="13" t="str">
        <f t="shared" si="0"/>
        <v/>
      </c>
      <c r="I36" s="13" t="str">
        <f t="shared" si="1"/>
        <v/>
      </c>
      <c r="J36" s="13" t="str">
        <f t="shared" si="2"/>
        <v/>
      </c>
      <c r="K36" s="3" t="str">
        <f t="shared" si="3"/>
        <v/>
      </c>
    </row>
    <row r="37" spans="1:11" ht="31" customHeight="1">
      <c r="A37" s="9" t="s">
        <v>231</v>
      </c>
      <c r="B37" s="18"/>
      <c r="C37" s="18"/>
      <c r="D37" s="20"/>
      <c r="E37" s="20"/>
      <c r="F37" s="21"/>
      <c r="G37" s="18"/>
      <c r="H37" s="13" t="str">
        <f t="shared" si="0"/>
        <v/>
      </c>
      <c r="I37" s="13" t="str">
        <f t="shared" si="1"/>
        <v/>
      </c>
      <c r="J37" s="13" t="str">
        <f t="shared" si="2"/>
        <v/>
      </c>
      <c r="K37" s="3" t="str">
        <f t="shared" si="3"/>
        <v/>
      </c>
    </row>
    <row r="38" spans="1:11" ht="31" customHeight="1">
      <c r="A38" s="9" t="s">
        <v>232</v>
      </c>
      <c r="B38" s="18"/>
      <c r="C38" s="18"/>
      <c r="D38" s="20"/>
      <c r="E38" s="20"/>
      <c r="F38" s="21"/>
      <c r="G38" s="18"/>
      <c r="H38" s="13" t="str">
        <f t="shared" si="0"/>
        <v/>
      </c>
      <c r="I38" s="13" t="str">
        <f t="shared" si="1"/>
        <v/>
      </c>
      <c r="J38" s="13" t="str">
        <f t="shared" si="2"/>
        <v/>
      </c>
      <c r="K38" s="3" t="str">
        <f t="shared" si="3"/>
        <v/>
      </c>
    </row>
  </sheetData>
  <sheetProtection sheet="1" objects="1" scenarios="1" autoFilter="0"/>
  <mergeCells count="7">
    <mergeCell ref="A6:B6"/>
    <mergeCell ref="C6:K6"/>
    <mergeCell ref="A1:B3"/>
    <mergeCell ref="C1:K1"/>
    <mergeCell ref="C2:K3"/>
    <mergeCell ref="A4:K4"/>
    <mergeCell ref="A5:I5"/>
  </mergeCells>
  <conditionalFormatting sqref="K9:K38">
    <cfRule type="expression" dxfId="8" priority="1" stopIfTrue="1">
      <formula>AND(K9&lt;&gt;"",K9&lt;&gt;"OK")</formula>
    </cfRule>
  </conditionalFormatting>
  <dataValidations count="3">
    <dataValidation type="list" allowBlank="1" showInputMessage="1" showErrorMessage="1" errorTitle="Bitte aus der Liste wählen" error="Bitte einen Wert aus der Dropdown-Liste auswählen." promptTitle="feworga · Eingabe" prompt="Den Pfeil öffnen und einen vorhandenen Eintrag auswählen." sqref="C9:C38" xr:uid="{00000000-0002-0000-0200-000000000000}">
      <formula1>Saisonarten</formula1>
    </dataValidation>
    <dataValidation type="decimal" allowBlank="1" showInputMessage="1" showErrorMessage="1" errorTitle="Bitte Eingabe prüfen" error="Bitte einen Betrag ab 0 eingeben." promptTitle="feworga · Eingabe" prompt="Datum als TT.MM.JJJJ; Beträge als Zahl. Keine Währungszeichen eintippen." sqref="F9:F38" xr:uid="{00000000-0002-0000-0200-000001000000}">
      <formula1>0</formula1>
      <formula2>10000000</formula2>
    </dataValidation>
    <dataValidation type="date" allowBlank="1" showInputMessage="1" showErrorMessage="1" errorTitle="Datum prüfen" error="Bitte ein gültiges Datum eingeben, z. B. 15.07.2027." promptTitle="feworga · Eingabe" prompt="Datum als TT.MM.JJJJ; Beträge als Zahl. Keine Währungszeichen eintippen." sqref="D9:E38" xr:uid="{00000000-0002-0000-0200-000002000000}">
      <formula1>DATE(2000,1,1)</formula1>
      <formula2>DATE(2099,12,31)</formula2>
    </dataValidation>
  </dataValidations>
  <hyperlinks>
    <hyperlink ref="K5" r:id="rId1" tooltip="feworga.de öffnen" xr:uid="{00000000-0004-0000-0200-000000000000}"/>
    <hyperlink ref="A6:B6" location="'Start'!A1" tooltip="‹  Start &amp; Einstellungen" display="‹  Start &amp; Einstellungen" xr:uid="{00000000-0004-0000-0200-000001000000}"/>
  </hyperlinks>
  <printOptions horizontalCentered="1"/>
  <pageMargins left="0.3" right="0.3" top="0.35" bottom="0.35" header="0.15" footer="0.15"/>
  <pageSetup paperSize="9" fitToHeight="0" orientation="landscape"/>
  <headerFooter>
    <oddFooter>&amp;Lfeworga · Ferienhausverwaltung&amp;C&amp;P / &amp;N&amp;RSaisonpreise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25C48"/>
    <pageSetUpPr fitToPage="1"/>
  </sheetPr>
  <dimension ref="A1:G28"/>
  <sheetViews>
    <sheetView showGridLines="0" zoomScale="85" workbookViewId="0">
      <selection sqref="A1:B3"/>
    </sheetView>
  </sheetViews>
  <sheetFormatPr baseColWidth="10" defaultColWidth="9.140625" defaultRowHeight="14.15"/>
  <cols>
    <col min="1" max="1" width="11" customWidth="1"/>
    <col min="2" max="2" width="29" customWidth="1"/>
    <col min="3" max="3" width="26" customWidth="1"/>
    <col min="4" max="4" width="23" customWidth="1"/>
    <col min="5" max="5" width="17" customWidth="1"/>
    <col min="6" max="6" width="43" customWidth="1"/>
    <col min="7" max="7" width="31" customWidth="1"/>
  </cols>
  <sheetData>
    <row r="1" spans="1:7" ht="20.05" customHeight="1">
      <c r="A1" s="27"/>
      <c r="B1" s="27"/>
      <c r="C1" s="25" t="s">
        <v>44</v>
      </c>
      <c r="D1" s="25"/>
      <c r="E1" s="25"/>
      <c r="F1" s="25"/>
      <c r="G1" s="25"/>
    </row>
    <row r="2" spans="1:7" ht="24" customHeight="1">
      <c r="A2" s="27"/>
      <c r="B2" s="27"/>
      <c r="C2" s="115" t="s">
        <v>233</v>
      </c>
      <c r="D2" s="115"/>
      <c r="E2" s="115"/>
      <c r="F2" s="115"/>
      <c r="G2" s="115"/>
    </row>
    <row r="3" spans="1:7" ht="24" customHeight="1">
      <c r="A3" s="27"/>
      <c r="B3" s="27"/>
      <c r="C3" s="115"/>
      <c r="D3" s="115"/>
      <c r="E3" s="115"/>
      <c r="F3" s="115"/>
      <c r="G3" s="115"/>
    </row>
    <row r="4" spans="1:7" ht="34" customHeight="1">
      <c r="A4" s="28" t="s">
        <v>234</v>
      </c>
      <c r="B4" s="28"/>
      <c r="C4" s="28"/>
      <c r="D4" s="28"/>
      <c r="E4" s="28"/>
      <c r="F4" s="28"/>
      <c r="G4" s="28"/>
    </row>
    <row r="5" spans="1:7" ht="38.049999999999997" customHeight="1">
      <c r="A5" s="29" t="s">
        <v>235</v>
      </c>
      <c r="B5" s="29"/>
      <c r="C5" s="29"/>
      <c r="D5" s="29"/>
      <c r="E5" s="29"/>
      <c r="F5" s="30" t="s">
        <v>4</v>
      </c>
      <c r="G5" s="30"/>
    </row>
    <row r="6" spans="1:7" ht="27" customHeight="1">
      <c r="A6" s="116" t="s">
        <v>48</v>
      </c>
      <c r="B6" s="116"/>
      <c r="C6" s="116" t="s">
        <v>49</v>
      </c>
      <c r="D6" s="116"/>
      <c r="E6" s="116"/>
      <c r="F6" s="116"/>
      <c r="G6" s="116"/>
    </row>
    <row r="7" spans="1:7" ht="10" customHeight="1">
      <c r="A7" s="1"/>
      <c r="B7" s="1"/>
      <c r="C7" s="1"/>
      <c r="D7" s="1"/>
      <c r="E7" s="1"/>
      <c r="F7" s="1"/>
      <c r="G7" s="1"/>
    </row>
    <row r="8" spans="1:7" ht="40" customHeight="1">
      <c r="A8" s="4" t="s">
        <v>236</v>
      </c>
      <c r="B8" s="4" t="s">
        <v>237</v>
      </c>
      <c r="C8" s="4" t="s">
        <v>238</v>
      </c>
      <c r="D8" s="4" t="s">
        <v>239</v>
      </c>
      <c r="E8" s="4" t="s">
        <v>240</v>
      </c>
      <c r="F8" s="4" t="s">
        <v>241</v>
      </c>
      <c r="G8" s="4" t="s">
        <v>61</v>
      </c>
    </row>
    <row r="9" spans="1:7" ht="31" customHeight="1">
      <c r="A9" s="9" t="s">
        <v>242</v>
      </c>
      <c r="B9" s="3" t="str">
        <f t="shared" ref="B9:B28" si="0">IF(C9="","",A9&amp;" | "&amp;C9)</f>
        <v>X001 | Wäschepaket</v>
      </c>
      <c r="C9" s="18" t="s">
        <v>243</v>
      </c>
      <c r="D9" s="18" t="s">
        <v>244</v>
      </c>
      <c r="E9" s="21">
        <v>15</v>
      </c>
      <c r="F9" s="18" t="s">
        <v>245</v>
      </c>
      <c r="G9" s="3" t="str">
        <f t="shared" ref="G9:G28" si="1">IF(COUNTA(C9:F9)=0,"",IF(C9="","Bezeichnung fehlt",IF(AND(D9&lt;&gt;"pro Aufenthalt",D9&lt;&gt;"pro Nacht",D9&lt;&gt;"pro Person",D9&lt;&gt;"pro Person/Nacht"),"Berechnung wählen",IF(OR(NOT(ISNUMBER(E9)),E9&lt;0),"Preis prüfen",IF(COUNTIF($A$9:$A$28,A9)&gt;1,"Doppelte Extra-ID","OK")))))</f>
        <v>OK</v>
      </c>
    </row>
    <row r="10" spans="1:7" ht="31" customHeight="1">
      <c r="A10" s="9" t="s">
        <v>246</v>
      </c>
      <c r="B10" s="3" t="str">
        <f t="shared" si="0"/>
        <v>X002 | Hund</v>
      </c>
      <c r="C10" s="18" t="s">
        <v>247</v>
      </c>
      <c r="D10" s="18" t="s">
        <v>248</v>
      </c>
      <c r="E10" s="21">
        <v>8</v>
      </c>
      <c r="F10" s="18" t="s">
        <v>249</v>
      </c>
      <c r="G10" s="3" t="str">
        <f t="shared" si="1"/>
        <v>OK</v>
      </c>
    </row>
    <row r="11" spans="1:7" ht="31" customHeight="1">
      <c r="A11" s="9" t="s">
        <v>250</v>
      </c>
      <c r="B11" s="3" t="str">
        <f t="shared" si="0"/>
        <v>X003 | Kinderbett</v>
      </c>
      <c r="C11" s="18" t="s">
        <v>251</v>
      </c>
      <c r="D11" s="18" t="s">
        <v>244</v>
      </c>
      <c r="E11" s="21">
        <v>20</v>
      </c>
      <c r="F11" s="18" t="s">
        <v>252</v>
      </c>
      <c r="G11" s="3" t="str">
        <f t="shared" si="1"/>
        <v>OK</v>
      </c>
    </row>
    <row r="12" spans="1:7" ht="31" customHeight="1">
      <c r="A12" s="9" t="s">
        <v>253</v>
      </c>
      <c r="B12" s="3" t="str">
        <f t="shared" si="0"/>
        <v>X004 | Brötchenservice</v>
      </c>
      <c r="C12" s="18" t="s">
        <v>254</v>
      </c>
      <c r="D12" s="18" t="s">
        <v>255</v>
      </c>
      <c r="E12" s="21">
        <v>7.5</v>
      </c>
      <c r="F12" s="18" t="s">
        <v>256</v>
      </c>
      <c r="G12" s="3" t="str">
        <f t="shared" si="1"/>
        <v>OK</v>
      </c>
    </row>
    <row r="13" spans="1:7" ht="31" customHeight="1">
      <c r="A13" s="9" t="s">
        <v>257</v>
      </c>
      <c r="B13" s="3" t="str">
        <f t="shared" si="0"/>
        <v>X005 | Begrüßungspaket</v>
      </c>
      <c r="C13" s="18" t="s">
        <v>258</v>
      </c>
      <c r="D13" s="18" t="s">
        <v>244</v>
      </c>
      <c r="E13" s="21">
        <v>25</v>
      </c>
      <c r="F13" s="18" t="s">
        <v>259</v>
      </c>
      <c r="G13" s="3" t="str">
        <f t="shared" si="1"/>
        <v>OK</v>
      </c>
    </row>
    <row r="14" spans="1:7" ht="31" customHeight="1">
      <c r="A14" s="9" t="s">
        <v>260</v>
      </c>
      <c r="B14" s="3" t="str">
        <f t="shared" si="0"/>
        <v/>
      </c>
      <c r="C14" s="18"/>
      <c r="D14" s="18"/>
      <c r="E14" s="21"/>
      <c r="F14" s="18"/>
      <c r="G14" s="3" t="str">
        <f t="shared" si="1"/>
        <v/>
      </c>
    </row>
    <row r="15" spans="1:7" ht="31" customHeight="1">
      <c r="A15" s="9" t="s">
        <v>261</v>
      </c>
      <c r="B15" s="3" t="str">
        <f t="shared" si="0"/>
        <v/>
      </c>
      <c r="C15" s="18"/>
      <c r="D15" s="18"/>
      <c r="E15" s="21"/>
      <c r="F15" s="18"/>
      <c r="G15" s="3" t="str">
        <f t="shared" si="1"/>
        <v/>
      </c>
    </row>
    <row r="16" spans="1:7" ht="31" customHeight="1">
      <c r="A16" s="9" t="s">
        <v>262</v>
      </c>
      <c r="B16" s="3" t="str">
        <f t="shared" si="0"/>
        <v/>
      </c>
      <c r="C16" s="18"/>
      <c r="D16" s="18"/>
      <c r="E16" s="21"/>
      <c r="F16" s="18"/>
      <c r="G16" s="3" t="str">
        <f t="shared" si="1"/>
        <v/>
      </c>
    </row>
    <row r="17" spans="1:7" ht="31" customHeight="1">
      <c r="A17" s="9" t="s">
        <v>263</v>
      </c>
      <c r="B17" s="3" t="str">
        <f t="shared" si="0"/>
        <v/>
      </c>
      <c r="C17" s="18"/>
      <c r="D17" s="18"/>
      <c r="E17" s="21"/>
      <c r="F17" s="18"/>
      <c r="G17" s="3" t="str">
        <f t="shared" si="1"/>
        <v/>
      </c>
    </row>
    <row r="18" spans="1:7" ht="31" customHeight="1">
      <c r="A18" s="9" t="s">
        <v>264</v>
      </c>
      <c r="B18" s="3" t="str">
        <f t="shared" si="0"/>
        <v/>
      </c>
      <c r="C18" s="18"/>
      <c r="D18" s="18"/>
      <c r="E18" s="21"/>
      <c r="F18" s="18"/>
      <c r="G18" s="3" t="str">
        <f t="shared" si="1"/>
        <v/>
      </c>
    </row>
    <row r="19" spans="1:7" ht="31" customHeight="1">
      <c r="A19" s="9" t="s">
        <v>265</v>
      </c>
      <c r="B19" s="3" t="str">
        <f t="shared" si="0"/>
        <v/>
      </c>
      <c r="C19" s="18"/>
      <c r="D19" s="18"/>
      <c r="E19" s="21"/>
      <c r="F19" s="18"/>
      <c r="G19" s="3" t="str">
        <f t="shared" si="1"/>
        <v/>
      </c>
    </row>
    <row r="20" spans="1:7" ht="31" customHeight="1">
      <c r="A20" s="9" t="s">
        <v>266</v>
      </c>
      <c r="B20" s="3" t="str">
        <f t="shared" si="0"/>
        <v/>
      </c>
      <c r="C20" s="18"/>
      <c r="D20" s="18"/>
      <c r="E20" s="21"/>
      <c r="F20" s="18"/>
      <c r="G20" s="3" t="str">
        <f t="shared" si="1"/>
        <v/>
      </c>
    </row>
    <row r="21" spans="1:7" ht="31" customHeight="1">
      <c r="A21" s="9" t="s">
        <v>267</v>
      </c>
      <c r="B21" s="3" t="str">
        <f t="shared" si="0"/>
        <v/>
      </c>
      <c r="C21" s="18"/>
      <c r="D21" s="18"/>
      <c r="E21" s="21"/>
      <c r="F21" s="18"/>
      <c r="G21" s="3" t="str">
        <f t="shared" si="1"/>
        <v/>
      </c>
    </row>
    <row r="22" spans="1:7" ht="31" customHeight="1">
      <c r="A22" s="9" t="s">
        <v>268</v>
      </c>
      <c r="B22" s="3" t="str">
        <f t="shared" si="0"/>
        <v/>
      </c>
      <c r="C22" s="18"/>
      <c r="D22" s="18"/>
      <c r="E22" s="21"/>
      <c r="F22" s="18"/>
      <c r="G22" s="3" t="str">
        <f t="shared" si="1"/>
        <v/>
      </c>
    </row>
    <row r="23" spans="1:7" ht="31" customHeight="1">
      <c r="A23" s="9" t="s">
        <v>269</v>
      </c>
      <c r="B23" s="3" t="str">
        <f t="shared" si="0"/>
        <v/>
      </c>
      <c r="C23" s="18"/>
      <c r="D23" s="18"/>
      <c r="E23" s="21"/>
      <c r="F23" s="18"/>
      <c r="G23" s="3" t="str">
        <f t="shared" si="1"/>
        <v/>
      </c>
    </row>
    <row r="24" spans="1:7" ht="31" customHeight="1">
      <c r="A24" s="9" t="s">
        <v>270</v>
      </c>
      <c r="B24" s="3" t="str">
        <f t="shared" si="0"/>
        <v/>
      </c>
      <c r="C24" s="18"/>
      <c r="D24" s="18"/>
      <c r="E24" s="21"/>
      <c r="F24" s="18"/>
      <c r="G24" s="3" t="str">
        <f t="shared" si="1"/>
        <v/>
      </c>
    </row>
    <row r="25" spans="1:7" ht="31" customHeight="1">
      <c r="A25" s="9" t="s">
        <v>271</v>
      </c>
      <c r="B25" s="3" t="str">
        <f t="shared" si="0"/>
        <v/>
      </c>
      <c r="C25" s="18"/>
      <c r="D25" s="18"/>
      <c r="E25" s="21"/>
      <c r="F25" s="18"/>
      <c r="G25" s="3" t="str">
        <f t="shared" si="1"/>
        <v/>
      </c>
    </row>
    <row r="26" spans="1:7" ht="31" customHeight="1">
      <c r="A26" s="9" t="s">
        <v>272</v>
      </c>
      <c r="B26" s="3" t="str">
        <f t="shared" si="0"/>
        <v/>
      </c>
      <c r="C26" s="18"/>
      <c r="D26" s="18"/>
      <c r="E26" s="21"/>
      <c r="F26" s="18"/>
      <c r="G26" s="3" t="str">
        <f t="shared" si="1"/>
        <v/>
      </c>
    </row>
    <row r="27" spans="1:7" ht="31" customHeight="1">
      <c r="A27" s="9" t="s">
        <v>273</v>
      </c>
      <c r="B27" s="3" t="str">
        <f t="shared" si="0"/>
        <v/>
      </c>
      <c r="C27" s="18"/>
      <c r="D27" s="18"/>
      <c r="E27" s="21"/>
      <c r="F27" s="18"/>
      <c r="G27" s="3" t="str">
        <f t="shared" si="1"/>
        <v/>
      </c>
    </row>
    <row r="28" spans="1:7" ht="31" customHeight="1">
      <c r="A28" s="9" t="s">
        <v>274</v>
      </c>
      <c r="B28" s="3" t="str">
        <f t="shared" si="0"/>
        <v/>
      </c>
      <c r="C28" s="18"/>
      <c r="D28" s="18"/>
      <c r="E28" s="21"/>
      <c r="F28" s="18"/>
      <c r="G28" s="3" t="str">
        <f t="shared" si="1"/>
        <v/>
      </c>
    </row>
  </sheetData>
  <sheetProtection sheet="1" objects="1" scenarios="1" autoFilter="0"/>
  <mergeCells count="8">
    <mergeCell ref="A6:B6"/>
    <mergeCell ref="C6:G6"/>
    <mergeCell ref="A1:B3"/>
    <mergeCell ref="C1:G1"/>
    <mergeCell ref="C2:G3"/>
    <mergeCell ref="A4:G4"/>
    <mergeCell ref="A5:E5"/>
    <mergeCell ref="F5:G5"/>
  </mergeCells>
  <conditionalFormatting sqref="G9:G28">
    <cfRule type="expression" dxfId="7" priority="1" stopIfTrue="1">
      <formula>AND(G9&lt;&gt;"",G9&lt;&gt;"OK")</formula>
    </cfRule>
  </conditionalFormatting>
  <dataValidations count="2">
    <dataValidation type="list" allowBlank="1" showInputMessage="1" showErrorMessage="1" errorTitle="Bitte aus der Liste wählen" error="Bitte einen Wert aus der Dropdown-Liste auswählen." promptTitle="feworga · Eingabe" prompt="Den Pfeil öffnen und einen vorhandenen Eintrag auswählen." sqref="D9:D28" xr:uid="{00000000-0002-0000-0300-000000000000}">
      <formula1>ExtraBerechnung</formula1>
    </dataValidation>
    <dataValidation type="decimal" allowBlank="1" showInputMessage="1" showErrorMessage="1" errorTitle="Bitte Eingabe prüfen" error="Bitte einen Betrag ab 0 eingeben." promptTitle="feworga · Eingabe" prompt="Datum als TT.MM.JJJJ; Beträge als Zahl. Keine Währungszeichen eintippen." sqref="E9:E28" xr:uid="{00000000-0002-0000-0300-000001000000}">
      <formula1>0</formula1>
      <formula2>10000000</formula2>
    </dataValidation>
  </dataValidations>
  <hyperlinks>
    <hyperlink ref="F5:G5" r:id="rId1" tooltip="feworga.de öffnen" display="feworga.de" xr:uid="{00000000-0004-0000-0300-000000000000}"/>
    <hyperlink ref="A6:B6" location="'Start'!A1" tooltip="‹  Start &amp; Einstellungen" display="‹  Start &amp; Einstellungen" xr:uid="{00000000-0004-0000-0300-000001000000}"/>
  </hyperlinks>
  <printOptions horizontalCentered="1"/>
  <pageMargins left="0.3" right="0.3" top="0.35" bottom="0.35" header="0.15" footer="0.15"/>
  <pageSetup paperSize="9" fitToHeight="0" orientation="landscape"/>
  <headerFooter>
    <oddFooter>&amp;Lfeworga · Ferienhausverwaltung&amp;C&amp;P / &amp;N&amp;RExtras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25C48"/>
    <pageSetUpPr fitToPage="1"/>
  </sheetPr>
  <dimension ref="A1:Z108"/>
  <sheetViews>
    <sheetView showGridLines="0" zoomScale="85" workbookViewId="0">
      <selection sqref="A1:B3"/>
    </sheetView>
  </sheetViews>
  <sheetFormatPr baseColWidth="10" defaultColWidth="9.140625" defaultRowHeight="14.15"/>
  <cols>
    <col min="1" max="1" width="12" customWidth="1"/>
    <col min="2" max="2" width="32" customWidth="1"/>
    <col min="3" max="5" width="16" customWidth="1"/>
    <col min="6" max="6" width="12" customWidth="1"/>
    <col min="7" max="7" width="18" customWidth="1"/>
    <col min="8" max="8" width="17" customWidth="1"/>
    <col min="9" max="9" width="16" customWidth="1"/>
    <col min="10" max="10" width="17" customWidth="1"/>
    <col min="11" max="11" width="34" customWidth="1"/>
    <col min="12" max="12" width="11" customWidth="1"/>
    <col min="13" max="13" width="18" customWidth="1"/>
    <col min="14" max="14" width="17" customWidth="1"/>
    <col min="15" max="16" width="18" customWidth="1"/>
    <col min="17" max="17" width="17" customWidth="1"/>
    <col min="18" max="18" width="18" customWidth="1"/>
    <col min="19" max="19" width="17" customWidth="1"/>
    <col min="20" max="21" width="18" customWidth="1"/>
    <col min="22" max="22" width="29" customWidth="1"/>
    <col min="23" max="23" width="35" customWidth="1"/>
    <col min="24" max="24" width="19" customWidth="1"/>
    <col min="25" max="25" width="18" hidden="1" customWidth="1"/>
    <col min="26" max="26" width="23" customWidth="1"/>
  </cols>
  <sheetData>
    <row r="1" spans="1:26" ht="20.05" customHeight="1">
      <c r="A1" s="27"/>
      <c r="B1" s="27"/>
      <c r="C1" s="25" t="s">
        <v>44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ht="24" customHeight="1">
      <c r="A2" s="27"/>
      <c r="B2" s="27"/>
      <c r="C2" s="115" t="s">
        <v>275</v>
      </c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 spans="1:26" ht="24" customHeight="1">
      <c r="A3" s="27"/>
      <c r="B3" s="27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 spans="1:26" ht="34" customHeight="1">
      <c r="A4" s="28" t="s">
        <v>276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38.049999999999997" customHeight="1">
      <c r="A5" s="29" t="s">
        <v>277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"/>
      <c r="Z5" s="2" t="s">
        <v>4</v>
      </c>
    </row>
    <row r="6" spans="1:26" ht="27" customHeight="1">
      <c r="A6" s="116" t="s">
        <v>48</v>
      </c>
      <c r="B6" s="116"/>
      <c r="C6" s="116" t="s">
        <v>278</v>
      </c>
      <c r="D6" s="116"/>
      <c r="E6" s="116"/>
      <c r="F6" s="116"/>
      <c r="G6" s="116"/>
      <c r="H6" s="116"/>
      <c r="I6" s="116"/>
      <c r="J6" s="116"/>
      <c r="K6" s="116"/>
      <c r="L6" s="117" t="s">
        <v>279</v>
      </c>
      <c r="M6" s="117"/>
      <c r="N6" s="117"/>
      <c r="O6" s="117"/>
      <c r="P6" s="117"/>
      <c r="Q6" s="117" t="s">
        <v>280</v>
      </c>
      <c r="R6" s="117"/>
      <c r="S6" s="117"/>
      <c r="T6" s="117"/>
      <c r="U6" s="117"/>
      <c r="V6" s="117" t="s">
        <v>281</v>
      </c>
      <c r="W6" s="117"/>
      <c r="X6" s="117"/>
      <c r="Y6" s="117"/>
      <c r="Z6" s="117"/>
    </row>
    <row r="7" spans="1:26" ht="1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" customHeight="1">
      <c r="A8" s="4" t="s">
        <v>282</v>
      </c>
      <c r="B8" s="4" t="s">
        <v>283</v>
      </c>
      <c r="C8" s="4" t="s">
        <v>284</v>
      </c>
      <c r="D8" s="4" t="s">
        <v>285</v>
      </c>
      <c r="E8" s="4" t="s">
        <v>286</v>
      </c>
      <c r="F8" s="4" t="s">
        <v>287</v>
      </c>
      <c r="G8" s="4" t="s">
        <v>288</v>
      </c>
      <c r="H8" s="4" t="s">
        <v>289</v>
      </c>
      <c r="I8" s="4" t="s">
        <v>290</v>
      </c>
      <c r="J8" s="4" t="s">
        <v>291</v>
      </c>
      <c r="K8" s="4" t="s">
        <v>60</v>
      </c>
      <c r="L8" s="4" t="s">
        <v>292</v>
      </c>
      <c r="M8" s="4" t="s">
        <v>293</v>
      </c>
      <c r="N8" s="4" t="s">
        <v>294</v>
      </c>
      <c r="O8" s="4" t="s">
        <v>31</v>
      </c>
      <c r="P8" s="4" t="s">
        <v>24</v>
      </c>
      <c r="Q8" s="4" t="s">
        <v>295</v>
      </c>
      <c r="R8" s="4" t="s">
        <v>296</v>
      </c>
      <c r="S8" s="4" t="s">
        <v>297</v>
      </c>
      <c r="T8" s="4" t="s">
        <v>298</v>
      </c>
      <c r="U8" s="4" t="s">
        <v>299</v>
      </c>
      <c r="V8" s="4" t="s">
        <v>300</v>
      </c>
      <c r="W8" s="4" t="s">
        <v>61</v>
      </c>
      <c r="X8" s="4" t="s">
        <v>301</v>
      </c>
      <c r="Y8" s="4" t="s">
        <v>302</v>
      </c>
      <c r="Z8" s="4" t="s">
        <v>303</v>
      </c>
    </row>
    <row r="9" spans="1:26" ht="31" customHeight="1">
      <c r="A9" s="9" t="s">
        <v>304</v>
      </c>
      <c r="B9" s="18" t="s">
        <v>305</v>
      </c>
      <c r="C9" s="20">
        <v>46280</v>
      </c>
      <c r="D9" s="20">
        <v>46305</v>
      </c>
      <c r="E9" s="20">
        <v>46312</v>
      </c>
      <c r="F9" s="22">
        <v>4</v>
      </c>
      <c r="G9" s="18" t="s">
        <v>306</v>
      </c>
      <c r="H9" s="21"/>
      <c r="I9" s="21"/>
      <c r="J9" s="21"/>
      <c r="K9" s="18" t="s">
        <v>307</v>
      </c>
      <c r="L9" s="14">
        <f t="shared" ref="L9:L40" si="0">IF(AND(ISNUMBER(D9),ISNUMBER(E9),E9&gt;D9),E9-D9,"")</f>
        <v>7</v>
      </c>
      <c r="M9" s="10">
        <f>IF(OR(L9="",B9="",C9="",F9="",G9=""),"",IF(AND(D9&gt;=DATE(Start!$E$28,1,1),E9&lt;=DATE(Start!$E$28+3,1,1),COUNTIFS(Tagespreise!$A$9:$A$1104,"&gt;="&amp;D9,Tagespreise!$A$9:$A$1104,"&lt;"&amp;E9,Tagespreise!$H$9:$H$1104,"Konflikt")=0,SUMPRODUCT((Saisonpreise!$K$9:$K$38&lt;&gt;"")*(Saisonpreise!$K$9:$K$38&lt;&gt;"OK"))=0),SUMIFS(Tagespreise!$F$9:$F$1104,Tagespreise!$A$9:$A$1104,"&gt;="&amp;D9,Tagespreise!$A$9:$A$1104,"&lt;"&amp;E9),""))</f>
        <v>945</v>
      </c>
      <c r="N9" s="10">
        <f>IF(L9="","",IF(SUMPRODUCT((Buchungsextras!$A$9:$A$208=A9)*(Buchungsextras!$K$9:$K$208&lt;&gt;"")*(Buchungsextras!$K$9:$K$208&lt;&gt;"OK"))&gt;0,"",SUMIF(Buchungsextras!$A$9:$A$208,A9,Buchungsextras!$I$9:$I$208)))</f>
        <v>116</v>
      </c>
      <c r="O9" s="10">
        <f t="shared" ref="O9:O40" si="1">IF(AND(ISNUMBER(M9),ISNUMBER(N9),ISNUMBER(Y9)),IF(J9="",ROUND(MAX(0,M9+N9+Y9-IF(ISNUMBER(I9),I9,0)),2),IF(ISNUMBER(J9),ROUND(MAX(0,J9),2),"")),"")</f>
        <v>1126</v>
      </c>
      <c r="P9" s="10">
        <f>IF(O9="","",MIN(O9,ROUND(IF(Start!$L$28="Übernachtungen",M9,O9)*Start!$L$25,2)))</f>
        <v>337.8</v>
      </c>
      <c r="Q9" s="11">
        <f>IF(OR(O9="",NOT(ISNUMBER(C9))),"",MIN(S9,C9+Start!$L$26))</f>
        <v>46280</v>
      </c>
      <c r="R9" s="10">
        <f t="shared" ref="R9:R40" si="2">IF(O9="","",ROUND(O9-P9,2))</f>
        <v>788.2</v>
      </c>
      <c r="S9" s="11">
        <f>IF(OR(O9="",NOT(ISNUMBER(C9))),"",MAX(C9,D9-Start!$L$27))</f>
        <v>46280</v>
      </c>
      <c r="T9" s="10">
        <f ca="1">IF(COUNTA(B9:K9)=0,"",SUMIF(Zahlungen!$A$9:$A$208,A9,Zahlungen!$H$9:$H$208))</f>
        <v>337.8</v>
      </c>
      <c r="U9" s="10">
        <f t="shared" ref="U9:U40" ca="1" si="3">IF(O9="","",IF(OR(G9="Anfrage",G9="Storniert"),0,ROUND(MAX(0,O9-T9),2)))</f>
        <v>788.2</v>
      </c>
      <c r="V9" s="3" t="str">
        <f t="shared" ref="V9:V40" ca="1" si="4">IF(COUNTA(B9:K9)=0,"",IF(G9="Storniert",IF(T9&gt;0,"Erstattung prüfen","Storniert"),IF(G9="Anfrage","Anfrage",IF(O9="","Eingaben prüfen",IF(Z9&gt;0,"Überzahlt",IF(U9&lt;=0,"Bezahlt",IF(TODAY()&gt;S9,"Restzahlung überfällig",IF(TODAY()=S9,"Restzahlung heute fällig",IF(T9&lt;P9,IF(TODAY()&gt;Q9,"Anzahlung überfällig",IF(TODAY()=Q9,"Anzahlung heute fällig","Anzahlung offen")),"Restzahlung offen")))))))))</f>
        <v>Restzahlung überfällig</v>
      </c>
      <c r="W9" s="3" t="str">
        <f ca="1">IF(COUNTA(B9:K9)=0,"",IF(COUNTIF($A$9:$A$108,A9)&lt;&gt;1,"Doppelte Buchung-ID",IF(OR(B9="",IFERROR(INDEX(Gäste!$B$9:$B$108,MATCH(LEFT(B9,4),Gäste!$A$9:$A$108,0)),"")=""),"Gast auswählen / prüfen",IF(AND(G9&lt;&gt;"Anfrage",G9&lt;&gt;"Bestätigt",G9&lt;&gt;"Abgeschlossen",G9&lt;&gt;"Storniert"),"Status wählen",IF(OR(NOT(ISNUMBER(C9)),C9&lt;=0),"Buchungsdatum fehlt",IF(OR(NOT(ISNUMBER(D9)),NOT(ISNUMBER(E9))),"Reisedaten fehlen",IF(E9&lt;=D9,"Abreise muss nach Anreise liegen",IF(OR(D9&lt;&gt;INT(D9),E9&lt;&gt;INT(E9)),"Nur Datum, keine Uhrzeit",IF(C9&gt;D9,"Buchungsdatum nach Anreise",IF(OR(NOT(ISNUMBER(F9)),F9&lt;=0,F9&lt;&gt;INT(F9)),"Personenzahl prüfen",IF(F9&gt;Start!$E$30,"Maximale Belegung überschritten",IF(OR(D9&lt;DATE(Start!$E$28,1,1),E9&gt;DATE(Start!$E$28+3,1,1)),"Außerhalb des Planungszeitraums",IF(SUMPRODUCT((Saisonpreise!$K$9:$K$38&lt;&gt;"")*(Saisonpreise!$K$9:$K$38&lt;&gt;"OK"))&gt;0,"Saisonliste prüfen",IF(COUNTIFS(Tagespreise!$A$9:$A$1104,"&gt;="&amp;D9,Tagespreise!$A$9:$A$1104,"&lt;"&amp;E9,Tagespreise!$H$9:$H$1104,"Konflikt")&gt;0,"Saisonpreise überlappen",IF(SUMPRODUCT((Buchungsextras!$A$9:$A$208=A9)*(Buchungsextras!$K$9:$K$208&lt;&gt;"")*(Buchungsextras!$K$9:$K$208&lt;&gt;"OK"))&gt;0,"Buchungsextras prüfen",IF(AND(H9&lt;&gt;"",OR(NOT(ISNUMBER(H9)),H9&lt;0)),"Reinigung prüfen",IF(AND(I9&lt;&gt;"",OR(NOT(ISNUMBER(I9)),I9&lt;0)),"Rabatt prüfen",IF(AND(J9&lt;&gt;"",OR(NOT(ISNUMBER(J9)),J9&lt;0)),"Festpreis prüfen",IF(AND(J9="",ISNUMBER(I9),I9&gt;M9+N9+Y9),"Rabatt größer als Preis",IF(AND(OR(G9="Bestätigt",G9="Abgeschlossen"),(COUNTIFS(Aufenthalte!$D$9:$D$108,"&lt;"&amp;E9,Aufenthalte!$E$9:$E$108,"&gt;"&amp;D9,Aufenthalte!$G$9:$G$108,"Bestätigt")+COUNTIFS(Aufenthalte!$D$9:$D$108,"&lt;"&amp;E9,Aufenthalte!$E$9:$E$108,"&gt;"&amp;D9,Aufenthalte!$G$9:$G$108,"Abgeschlossen"))&gt;1),"Doppelbelegung prüfen",IF(T9&lt;0,"Erstattung größer als Eingang","OK")))))))))))))))))))))</f>
        <v>OK</v>
      </c>
      <c r="X9" s="10">
        <f t="shared" ref="X9:X40" ca="1" si="5">IF(O9="","",IF(AND(G9&lt;&gt;"Bestätigt",G9&lt;&gt;"Abgeschlossen"),0,IF(TODAY()&gt;=S9,ROUND(MAX(0,O9-T9),2),IF(TODAY()&gt;=Q9,ROUND(MAX(0,P9-T9),2),0))))</f>
        <v>788.2</v>
      </c>
      <c r="Y9" s="10">
        <f>IF(L9="","",IF(H9="",Start!$E$27,IF(ISNUMBER(H9),MAX(0,H9),"")))</f>
        <v>65</v>
      </c>
      <c r="Z9" s="10">
        <f t="shared" ref="Z9:Z40" ca="1" si="6">IF(O9="","",IF(G9="Anfrage",0,ROUND(MAX(0,T9-IF(G9="Storniert",0,O9)),2)))</f>
        <v>0</v>
      </c>
    </row>
    <row r="10" spans="1:26" ht="31" customHeight="1">
      <c r="A10" s="9" t="s">
        <v>308</v>
      </c>
      <c r="B10" s="18" t="s">
        <v>309</v>
      </c>
      <c r="C10" s="20">
        <v>46285</v>
      </c>
      <c r="D10" s="20">
        <v>46385</v>
      </c>
      <c r="E10" s="20">
        <v>46390</v>
      </c>
      <c r="F10" s="22">
        <v>2</v>
      </c>
      <c r="G10" s="18" t="s">
        <v>306</v>
      </c>
      <c r="H10" s="21"/>
      <c r="I10" s="21">
        <v>20</v>
      </c>
      <c r="J10" s="21"/>
      <c r="K10" s="18" t="s">
        <v>310</v>
      </c>
      <c r="L10" s="14">
        <f t="shared" si="0"/>
        <v>5</v>
      </c>
      <c r="M10" s="10">
        <f>IF(OR(L10="",B10="",C10="",F10="",G10=""),"",IF(AND(D10&gt;=DATE(Start!$E$28,1,1),E10&lt;=DATE(Start!$E$28+3,1,1),COUNTIFS(Tagespreise!$A$9:$A$1104,"&gt;="&amp;D10,Tagespreise!$A$9:$A$1104,"&lt;"&amp;E10,Tagespreise!$H$9:$H$1104,"Konflikt")=0,SUMPRODUCT((Saisonpreise!$K$9:$K$38&lt;&gt;"")*(Saisonpreise!$K$9:$K$38&lt;&gt;"OK"))=0),SUMIFS(Tagespreise!$F$9:$F$1104,Tagespreise!$A$9:$A$1104,"&gt;="&amp;D10,Tagespreise!$A$9:$A$1104,"&lt;"&amp;E10),""))</f>
        <v>800</v>
      </c>
      <c r="N10" s="10">
        <f>IF(L10="","",IF(SUMPRODUCT((Buchungsextras!$A$9:$A$208=A10)*(Buchungsextras!$K$9:$K$208&lt;&gt;"")*(Buchungsextras!$K$9:$K$208&lt;&gt;"OK"))&gt;0,"",SUMIF(Buchungsextras!$A$9:$A$208,A10,Buchungsextras!$I$9:$I$208)))</f>
        <v>0</v>
      </c>
      <c r="O10" s="10">
        <f t="shared" si="1"/>
        <v>845</v>
      </c>
      <c r="P10" s="10">
        <f>IF(O10="","",MIN(O10,ROUND(IF(Start!$L$28="Übernachtungen",M10,O10)*Start!$L$25,2)))</f>
        <v>253.5</v>
      </c>
      <c r="Q10" s="11">
        <f>IF(OR(O10="",NOT(ISNUMBER(C10))),"",MIN(S10,C10+Start!$L$26))</f>
        <v>46292</v>
      </c>
      <c r="R10" s="10">
        <f t="shared" si="2"/>
        <v>591.5</v>
      </c>
      <c r="S10" s="11">
        <f>IF(OR(O10="",NOT(ISNUMBER(C10))),"",MAX(C10,D10-Start!$L$27))</f>
        <v>46357</v>
      </c>
      <c r="T10" s="10">
        <f>IF(COUNTA(B10:K10)=0,"",SUMIF(Zahlungen!$A$9:$A$208,A10,Zahlungen!$H$9:$H$208))</f>
        <v>0</v>
      </c>
      <c r="U10" s="10">
        <f t="shared" si="3"/>
        <v>845</v>
      </c>
      <c r="V10" s="3" t="str">
        <f t="shared" ca="1" si="4"/>
        <v>Anzahlung überfällig</v>
      </c>
      <c r="W10" s="3" t="str">
        <f>IF(COUNTA(B10:K10)=0,"",IF(COUNTIF($A$9:$A$108,A10)&lt;&gt;1,"Doppelte Buchung-ID",IF(OR(B10="",IFERROR(INDEX(Gäste!$B$9:$B$108,MATCH(LEFT(B10,4),Gäste!$A$9:$A$108,0)),"")=""),"Gast auswählen / prüfen",IF(AND(G10&lt;&gt;"Anfrage",G10&lt;&gt;"Bestätigt",G10&lt;&gt;"Abgeschlossen",G10&lt;&gt;"Storniert"),"Status wählen",IF(OR(NOT(ISNUMBER(C10)),C10&lt;=0),"Buchungsdatum fehlt",IF(OR(NOT(ISNUMBER(D10)),NOT(ISNUMBER(E10))),"Reisedaten fehlen",IF(E10&lt;=D10,"Abreise muss nach Anreise liegen",IF(OR(D10&lt;&gt;INT(D10),E10&lt;&gt;INT(E10)),"Nur Datum, keine Uhrzeit",IF(C10&gt;D10,"Buchungsdatum nach Anreise",IF(OR(NOT(ISNUMBER(F10)),F10&lt;=0,F10&lt;&gt;INT(F10)),"Personenzahl prüfen",IF(F10&gt;Start!$E$30,"Maximale Belegung überschritten",IF(OR(D10&lt;DATE(Start!$E$28,1,1),E10&gt;DATE(Start!$E$28+3,1,1)),"Außerhalb des Planungszeitraums",IF(SUMPRODUCT((Saisonpreise!$K$9:$K$38&lt;&gt;"")*(Saisonpreise!$K$9:$K$38&lt;&gt;"OK"))&gt;0,"Saisonliste prüfen",IF(COUNTIFS(Tagespreise!$A$9:$A$1104,"&gt;="&amp;D10,Tagespreise!$A$9:$A$1104,"&lt;"&amp;E10,Tagespreise!$H$9:$H$1104,"Konflikt")&gt;0,"Saisonpreise überlappen",IF(SUMPRODUCT((Buchungsextras!$A$9:$A$208=A10)*(Buchungsextras!$K$9:$K$208&lt;&gt;"")*(Buchungsextras!$K$9:$K$208&lt;&gt;"OK"))&gt;0,"Buchungsextras prüfen",IF(AND(H10&lt;&gt;"",OR(NOT(ISNUMBER(H10)),H10&lt;0)),"Reinigung prüfen",IF(AND(I10&lt;&gt;"",OR(NOT(ISNUMBER(I10)),I10&lt;0)),"Rabatt prüfen",IF(AND(J10&lt;&gt;"",OR(NOT(ISNUMBER(J10)),J10&lt;0)),"Festpreis prüfen",IF(AND(J10="",ISNUMBER(I10),I10&gt;M10+N10+Y10),"Rabatt größer als Preis",IF(AND(OR(G10="Bestätigt",G10="Abgeschlossen"),(COUNTIFS(Aufenthalte!$D$9:$D$108,"&lt;"&amp;E10,Aufenthalte!$E$9:$E$108,"&gt;"&amp;D10,Aufenthalte!$G$9:$G$108,"Bestätigt")+COUNTIFS(Aufenthalte!$D$9:$D$108,"&lt;"&amp;E10,Aufenthalte!$E$9:$E$108,"&gt;"&amp;D10,Aufenthalte!$G$9:$G$108,"Abgeschlossen"))&gt;1),"Doppelbelegung prüfen",IF(T10&lt;0,"Erstattung größer als Eingang","OK")))))))))))))))))))))</f>
        <v>OK</v>
      </c>
      <c r="X10" s="10">
        <f t="shared" ca="1" si="5"/>
        <v>253.5</v>
      </c>
      <c r="Y10" s="10">
        <f>IF(L10="","",IF(H10="",Start!$E$27,IF(ISNUMBER(H10),MAX(0,H10),"")))</f>
        <v>65</v>
      </c>
      <c r="Z10" s="10">
        <f t="shared" si="6"/>
        <v>0</v>
      </c>
    </row>
    <row r="11" spans="1:26" ht="31" customHeight="1">
      <c r="A11" s="9" t="s">
        <v>311</v>
      </c>
      <c r="B11" s="18" t="s">
        <v>312</v>
      </c>
      <c r="C11" s="20">
        <v>46290</v>
      </c>
      <c r="D11" s="20">
        <v>46569</v>
      </c>
      <c r="E11" s="20">
        <v>46576</v>
      </c>
      <c r="F11" s="22">
        <v>3</v>
      </c>
      <c r="G11" s="18" t="s">
        <v>313</v>
      </c>
      <c r="H11" s="21"/>
      <c r="I11" s="21"/>
      <c r="J11" s="21"/>
      <c r="K11" s="18" t="s">
        <v>314</v>
      </c>
      <c r="L11" s="14">
        <f t="shared" si="0"/>
        <v>7</v>
      </c>
      <c r="M11" s="10">
        <f>IF(OR(L11="",B11="",C11="",F11="",G11=""),"",IF(AND(D11&gt;=DATE(Start!$E$28,1,1),E11&lt;=DATE(Start!$E$28+3,1,1),COUNTIFS(Tagespreise!$A$9:$A$1104,"&gt;="&amp;D11,Tagespreise!$A$9:$A$1104,"&lt;"&amp;E11,Tagespreise!$H$9:$H$1104,"Konflikt")=0,SUMPRODUCT((Saisonpreise!$K$9:$K$38&lt;&gt;"")*(Saisonpreise!$K$9:$K$38&lt;&gt;"OK"))=0),SUMIFS(Tagespreise!$F$9:$F$1104,Tagespreise!$A$9:$A$1104,"&gt;="&amp;D11,Tagespreise!$A$9:$A$1104,"&lt;"&amp;E11),""))</f>
        <v>945</v>
      </c>
      <c r="N11" s="10">
        <f>IF(L11="","",IF(SUMPRODUCT((Buchungsextras!$A$9:$A$208=A11)*(Buchungsextras!$K$9:$K$208&lt;&gt;"")*(Buchungsextras!$K$9:$K$208&lt;&gt;"OK"))&gt;0,"",SUMIF(Buchungsextras!$A$9:$A$208,A11,Buchungsextras!$I$9:$I$208)))</f>
        <v>157.5</v>
      </c>
      <c r="O11" s="10">
        <f t="shared" si="1"/>
        <v>1167.5</v>
      </c>
      <c r="P11" s="10">
        <f>IF(O11="","",MIN(O11,ROUND(IF(Start!$L$28="Übernachtungen",M11,O11)*Start!$L$25,2)))</f>
        <v>350.25</v>
      </c>
      <c r="Q11" s="11">
        <f>IF(OR(O11="",NOT(ISNUMBER(C11))),"",MIN(S11,C11+Start!$L$26))</f>
        <v>46297</v>
      </c>
      <c r="R11" s="10">
        <f t="shared" si="2"/>
        <v>817.25</v>
      </c>
      <c r="S11" s="11">
        <f>IF(OR(O11="",NOT(ISNUMBER(C11))),"",MAX(C11,D11-Start!$L$27))</f>
        <v>46541</v>
      </c>
      <c r="T11" s="10">
        <f>IF(COUNTA(B11:K11)=0,"",SUMIF(Zahlungen!$A$9:$A$208,A11,Zahlungen!$H$9:$H$208))</f>
        <v>0</v>
      </c>
      <c r="U11" s="10">
        <f t="shared" si="3"/>
        <v>0</v>
      </c>
      <c r="V11" s="3" t="str">
        <f t="shared" ca="1" si="4"/>
        <v>Anfrage</v>
      </c>
      <c r="W11" s="3" t="str">
        <f>IF(COUNTA(B11:K11)=0,"",IF(COUNTIF($A$9:$A$108,A11)&lt;&gt;1,"Doppelte Buchung-ID",IF(OR(B11="",IFERROR(INDEX(Gäste!$B$9:$B$108,MATCH(LEFT(B11,4),Gäste!$A$9:$A$108,0)),"")=""),"Gast auswählen / prüfen",IF(AND(G11&lt;&gt;"Anfrage",G11&lt;&gt;"Bestätigt",G11&lt;&gt;"Abgeschlossen",G11&lt;&gt;"Storniert"),"Status wählen",IF(OR(NOT(ISNUMBER(C11)),C11&lt;=0),"Buchungsdatum fehlt",IF(OR(NOT(ISNUMBER(D11)),NOT(ISNUMBER(E11))),"Reisedaten fehlen",IF(E11&lt;=D11,"Abreise muss nach Anreise liegen",IF(OR(D11&lt;&gt;INT(D11),E11&lt;&gt;INT(E11)),"Nur Datum, keine Uhrzeit",IF(C11&gt;D11,"Buchungsdatum nach Anreise",IF(OR(NOT(ISNUMBER(F11)),F11&lt;=0,F11&lt;&gt;INT(F11)),"Personenzahl prüfen",IF(F11&gt;Start!$E$30,"Maximale Belegung überschritten",IF(OR(D11&lt;DATE(Start!$E$28,1,1),E11&gt;DATE(Start!$E$28+3,1,1)),"Außerhalb des Planungszeitraums",IF(SUMPRODUCT((Saisonpreise!$K$9:$K$38&lt;&gt;"")*(Saisonpreise!$K$9:$K$38&lt;&gt;"OK"))&gt;0,"Saisonliste prüfen",IF(COUNTIFS(Tagespreise!$A$9:$A$1104,"&gt;="&amp;D11,Tagespreise!$A$9:$A$1104,"&lt;"&amp;E11,Tagespreise!$H$9:$H$1104,"Konflikt")&gt;0,"Saisonpreise überlappen",IF(SUMPRODUCT((Buchungsextras!$A$9:$A$208=A11)*(Buchungsextras!$K$9:$K$208&lt;&gt;"")*(Buchungsextras!$K$9:$K$208&lt;&gt;"OK"))&gt;0,"Buchungsextras prüfen",IF(AND(H11&lt;&gt;"",OR(NOT(ISNUMBER(H11)),H11&lt;0)),"Reinigung prüfen",IF(AND(I11&lt;&gt;"",OR(NOT(ISNUMBER(I11)),I11&lt;0)),"Rabatt prüfen",IF(AND(J11&lt;&gt;"",OR(NOT(ISNUMBER(J11)),J11&lt;0)),"Festpreis prüfen",IF(AND(J11="",ISNUMBER(I11),I11&gt;M11+N11+Y11),"Rabatt größer als Preis",IF(AND(OR(G11="Bestätigt",G11="Abgeschlossen"),(COUNTIFS(Aufenthalte!$D$9:$D$108,"&lt;"&amp;E11,Aufenthalte!$E$9:$E$108,"&gt;"&amp;D11,Aufenthalte!$G$9:$G$108,"Bestätigt")+COUNTIFS(Aufenthalte!$D$9:$D$108,"&lt;"&amp;E11,Aufenthalte!$E$9:$E$108,"&gt;"&amp;D11,Aufenthalte!$G$9:$G$108,"Abgeschlossen"))&gt;1),"Doppelbelegung prüfen",IF(T11&lt;0,"Erstattung größer als Eingang","OK")))))))))))))))))))))</f>
        <v>OK</v>
      </c>
      <c r="X11" s="10">
        <f t="shared" ca="1" si="5"/>
        <v>0</v>
      </c>
      <c r="Y11" s="10">
        <f>IF(L11="","",IF(H11="",Start!$E$27,IF(ISNUMBER(H11),MAX(0,H11),"")))</f>
        <v>65</v>
      </c>
      <c r="Z11" s="10">
        <f t="shared" si="6"/>
        <v>0</v>
      </c>
    </row>
    <row r="12" spans="1:26" ht="31" customHeight="1">
      <c r="A12" s="9" t="s">
        <v>315</v>
      </c>
      <c r="B12" s="18"/>
      <c r="C12" s="20"/>
      <c r="D12" s="20"/>
      <c r="E12" s="20"/>
      <c r="F12" s="22"/>
      <c r="G12" s="18"/>
      <c r="H12" s="21"/>
      <c r="I12" s="21"/>
      <c r="J12" s="21"/>
      <c r="K12" s="18"/>
      <c r="L12" s="14" t="str">
        <f t="shared" si="0"/>
        <v/>
      </c>
      <c r="M12" s="10" t="str">
        <f>IF(OR(L12="",B12="",C12="",F12="",G12=""),"",IF(AND(D12&gt;=DATE(Start!$E$28,1,1),E12&lt;=DATE(Start!$E$28+3,1,1),COUNTIFS(Tagespreise!$A$9:$A$1104,"&gt;="&amp;D12,Tagespreise!$A$9:$A$1104,"&lt;"&amp;E12,Tagespreise!$H$9:$H$1104,"Konflikt")=0,SUMPRODUCT((Saisonpreise!$K$9:$K$38&lt;&gt;"")*(Saisonpreise!$K$9:$K$38&lt;&gt;"OK"))=0),SUMIFS(Tagespreise!$F$9:$F$1104,Tagespreise!$A$9:$A$1104,"&gt;="&amp;D12,Tagespreise!$A$9:$A$1104,"&lt;"&amp;E12),""))</f>
        <v/>
      </c>
      <c r="N12" s="10" t="str">
        <f>IF(L12="","",IF(SUMPRODUCT((Buchungsextras!$A$9:$A$208=A12)*(Buchungsextras!$K$9:$K$208&lt;&gt;"")*(Buchungsextras!$K$9:$K$208&lt;&gt;"OK"))&gt;0,"",SUMIF(Buchungsextras!$A$9:$A$208,A12,Buchungsextras!$I$9:$I$208)))</f>
        <v/>
      </c>
      <c r="O12" s="10" t="str">
        <f t="shared" si="1"/>
        <v/>
      </c>
      <c r="P12" s="10" t="str">
        <f>IF(O12="","",MIN(O12,ROUND(IF(Start!$L$28="Übernachtungen",M12,O12)*Start!$L$25,2)))</f>
        <v/>
      </c>
      <c r="Q12" s="11" t="str">
        <f>IF(OR(O12="",NOT(ISNUMBER(C12))),"",MIN(S12,C12+Start!$L$26))</f>
        <v/>
      </c>
      <c r="R12" s="10" t="str">
        <f t="shared" si="2"/>
        <v/>
      </c>
      <c r="S12" s="11" t="str">
        <f>IF(OR(O12="",NOT(ISNUMBER(C12))),"",MAX(C12,D12-Start!$L$27))</f>
        <v/>
      </c>
      <c r="T12" s="10" t="str">
        <f>IF(COUNTA(B12:K12)=0,"",SUMIF(Zahlungen!$A$9:$A$208,A12,Zahlungen!$H$9:$H$208))</f>
        <v/>
      </c>
      <c r="U12" s="10" t="str">
        <f t="shared" si="3"/>
        <v/>
      </c>
      <c r="V12" s="3" t="str">
        <f t="shared" ca="1" si="4"/>
        <v/>
      </c>
      <c r="W12" s="3" t="str">
        <f>IF(COUNTA(B12:K12)=0,"",IF(COUNTIF($A$9:$A$108,A12)&lt;&gt;1,"Doppelte Buchung-ID",IF(OR(B12="",IFERROR(INDEX(Gäste!$B$9:$B$108,MATCH(LEFT(B12,4),Gäste!$A$9:$A$108,0)),"")=""),"Gast auswählen / prüfen",IF(AND(G12&lt;&gt;"Anfrage",G12&lt;&gt;"Bestätigt",G12&lt;&gt;"Abgeschlossen",G12&lt;&gt;"Storniert"),"Status wählen",IF(OR(NOT(ISNUMBER(C12)),C12&lt;=0),"Buchungsdatum fehlt",IF(OR(NOT(ISNUMBER(D12)),NOT(ISNUMBER(E12))),"Reisedaten fehlen",IF(E12&lt;=D12,"Abreise muss nach Anreise liegen",IF(OR(D12&lt;&gt;INT(D12),E12&lt;&gt;INT(E12)),"Nur Datum, keine Uhrzeit",IF(C12&gt;D12,"Buchungsdatum nach Anreise",IF(OR(NOT(ISNUMBER(F12)),F12&lt;=0,F12&lt;&gt;INT(F12)),"Personenzahl prüfen",IF(F12&gt;Start!$E$30,"Maximale Belegung überschritten",IF(OR(D12&lt;DATE(Start!$E$28,1,1),E12&gt;DATE(Start!$E$28+3,1,1)),"Außerhalb des Planungszeitraums",IF(SUMPRODUCT((Saisonpreise!$K$9:$K$38&lt;&gt;"")*(Saisonpreise!$K$9:$K$38&lt;&gt;"OK"))&gt;0,"Saisonliste prüfen",IF(COUNTIFS(Tagespreise!$A$9:$A$1104,"&gt;="&amp;D12,Tagespreise!$A$9:$A$1104,"&lt;"&amp;E12,Tagespreise!$H$9:$H$1104,"Konflikt")&gt;0,"Saisonpreise überlappen",IF(SUMPRODUCT((Buchungsextras!$A$9:$A$208=A12)*(Buchungsextras!$K$9:$K$208&lt;&gt;"")*(Buchungsextras!$K$9:$K$208&lt;&gt;"OK"))&gt;0,"Buchungsextras prüfen",IF(AND(H12&lt;&gt;"",OR(NOT(ISNUMBER(H12)),H12&lt;0)),"Reinigung prüfen",IF(AND(I12&lt;&gt;"",OR(NOT(ISNUMBER(I12)),I12&lt;0)),"Rabatt prüfen",IF(AND(J12&lt;&gt;"",OR(NOT(ISNUMBER(J12)),J12&lt;0)),"Festpreis prüfen",IF(AND(J12="",ISNUMBER(I12),I12&gt;M12+N12+Y12),"Rabatt größer als Preis",IF(AND(OR(G12="Bestätigt",G12="Abgeschlossen"),(COUNTIFS(Aufenthalte!$D$9:$D$108,"&lt;"&amp;E12,Aufenthalte!$E$9:$E$108,"&gt;"&amp;D12,Aufenthalte!$G$9:$G$108,"Bestätigt")+COUNTIFS(Aufenthalte!$D$9:$D$108,"&lt;"&amp;E12,Aufenthalte!$E$9:$E$108,"&gt;"&amp;D12,Aufenthalte!$G$9:$G$108,"Abgeschlossen"))&gt;1),"Doppelbelegung prüfen",IF(T12&lt;0,"Erstattung größer als Eingang","OK")))))))))))))))))))))</f>
        <v/>
      </c>
      <c r="X12" s="10" t="str">
        <f t="shared" ca="1" si="5"/>
        <v/>
      </c>
      <c r="Y12" s="10" t="str">
        <f>IF(L12="","",IF(H12="",Start!$E$27,IF(ISNUMBER(H12),MAX(0,H12),"")))</f>
        <v/>
      </c>
      <c r="Z12" s="10" t="str">
        <f t="shared" si="6"/>
        <v/>
      </c>
    </row>
    <row r="13" spans="1:26" ht="31" customHeight="1">
      <c r="A13" s="9" t="s">
        <v>316</v>
      </c>
      <c r="B13" s="18"/>
      <c r="C13" s="20"/>
      <c r="D13" s="20"/>
      <c r="E13" s="20"/>
      <c r="F13" s="22"/>
      <c r="G13" s="18"/>
      <c r="H13" s="21"/>
      <c r="I13" s="21"/>
      <c r="J13" s="21"/>
      <c r="K13" s="18"/>
      <c r="L13" s="14" t="str">
        <f t="shared" si="0"/>
        <v/>
      </c>
      <c r="M13" s="10" t="str">
        <f>IF(OR(L13="",B13="",C13="",F13="",G13=""),"",IF(AND(D13&gt;=DATE(Start!$E$28,1,1),E13&lt;=DATE(Start!$E$28+3,1,1),COUNTIFS(Tagespreise!$A$9:$A$1104,"&gt;="&amp;D13,Tagespreise!$A$9:$A$1104,"&lt;"&amp;E13,Tagespreise!$H$9:$H$1104,"Konflikt")=0,SUMPRODUCT((Saisonpreise!$K$9:$K$38&lt;&gt;"")*(Saisonpreise!$K$9:$K$38&lt;&gt;"OK"))=0),SUMIFS(Tagespreise!$F$9:$F$1104,Tagespreise!$A$9:$A$1104,"&gt;="&amp;D13,Tagespreise!$A$9:$A$1104,"&lt;"&amp;E13),""))</f>
        <v/>
      </c>
      <c r="N13" s="10" t="str">
        <f>IF(L13="","",IF(SUMPRODUCT((Buchungsextras!$A$9:$A$208=A13)*(Buchungsextras!$K$9:$K$208&lt;&gt;"")*(Buchungsextras!$K$9:$K$208&lt;&gt;"OK"))&gt;0,"",SUMIF(Buchungsextras!$A$9:$A$208,A13,Buchungsextras!$I$9:$I$208)))</f>
        <v/>
      </c>
      <c r="O13" s="10" t="str">
        <f t="shared" si="1"/>
        <v/>
      </c>
      <c r="P13" s="10" t="str">
        <f>IF(O13="","",MIN(O13,ROUND(IF(Start!$L$28="Übernachtungen",M13,O13)*Start!$L$25,2)))</f>
        <v/>
      </c>
      <c r="Q13" s="11" t="str">
        <f>IF(OR(O13="",NOT(ISNUMBER(C13))),"",MIN(S13,C13+Start!$L$26))</f>
        <v/>
      </c>
      <c r="R13" s="10" t="str">
        <f t="shared" si="2"/>
        <v/>
      </c>
      <c r="S13" s="11" t="str">
        <f>IF(OR(O13="",NOT(ISNUMBER(C13))),"",MAX(C13,D13-Start!$L$27))</f>
        <v/>
      </c>
      <c r="T13" s="10" t="str">
        <f>IF(COUNTA(B13:K13)=0,"",SUMIF(Zahlungen!$A$9:$A$208,A13,Zahlungen!$H$9:$H$208))</f>
        <v/>
      </c>
      <c r="U13" s="10" t="str">
        <f t="shared" si="3"/>
        <v/>
      </c>
      <c r="V13" s="3" t="str">
        <f t="shared" ca="1" si="4"/>
        <v/>
      </c>
      <c r="W13" s="3" t="str">
        <f>IF(COUNTA(B13:K13)=0,"",IF(COUNTIF($A$9:$A$108,A13)&lt;&gt;1,"Doppelte Buchung-ID",IF(OR(B13="",IFERROR(INDEX(Gäste!$B$9:$B$108,MATCH(LEFT(B13,4),Gäste!$A$9:$A$108,0)),"")=""),"Gast auswählen / prüfen",IF(AND(G13&lt;&gt;"Anfrage",G13&lt;&gt;"Bestätigt",G13&lt;&gt;"Abgeschlossen",G13&lt;&gt;"Storniert"),"Status wählen",IF(OR(NOT(ISNUMBER(C13)),C13&lt;=0),"Buchungsdatum fehlt",IF(OR(NOT(ISNUMBER(D13)),NOT(ISNUMBER(E13))),"Reisedaten fehlen",IF(E13&lt;=D13,"Abreise muss nach Anreise liegen",IF(OR(D13&lt;&gt;INT(D13),E13&lt;&gt;INT(E13)),"Nur Datum, keine Uhrzeit",IF(C13&gt;D13,"Buchungsdatum nach Anreise",IF(OR(NOT(ISNUMBER(F13)),F13&lt;=0,F13&lt;&gt;INT(F13)),"Personenzahl prüfen",IF(F13&gt;Start!$E$30,"Maximale Belegung überschritten",IF(OR(D13&lt;DATE(Start!$E$28,1,1),E13&gt;DATE(Start!$E$28+3,1,1)),"Außerhalb des Planungszeitraums",IF(SUMPRODUCT((Saisonpreise!$K$9:$K$38&lt;&gt;"")*(Saisonpreise!$K$9:$K$38&lt;&gt;"OK"))&gt;0,"Saisonliste prüfen",IF(COUNTIFS(Tagespreise!$A$9:$A$1104,"&gt;="&amp;D13,Tagespreise!$A$9:$A$1104,"&lt;"&amp;E13,Tagespreise!$H$9:$H$1104,"Konflikt")&gt;0,"Saisonpreise überlappen",IF(SUMPRODUCT((Buchungsextras!$A$9:$A$208=A13)*(Buchungsextras!$K$9:$K$208&lt;&gt;"")*(Buchungsextras!$K$9:$K$208&lt;&gt;"OK"))&gt;0,"Buchungsextras prüfen",IF(AND(H13&lt;&gt;"",OR(NOT(ISNUMBER(H13)),H13&lt;0)),"Reinigung prüfen",IF(AND(I13&lt;&gt;"",OR(NOT(ISNUMBER(I13)),I13&lt;0)),"Rabatt prüfen",IF(AND(J13&lt;&gt;"",OR(NOT(ISNUMBER(J13)),J13&lt;0)),"Festpreis prüfen",IF(AND(J13="",ISNUMBER(I13),I13&gt;M13+N13+Y13),"Rabatt größer als Preis",IF(AND(OR(G13="Bestätigt",G13="Abgeschlossen"),(COUNTIFS(Aufenthalte!$D$9:$D$108,"&lt;"&amp;E13,Aufenthalte!$E$9:$E$108,"&gt;"&amp;D13,Aufenthalte!$G$9:$G$108,"Bestätigt")+COUNTIFS(Aufenthalte!$D$9:$D$108,"&lt;"&amp;E13,Aufenthalte!$E$9:$E$108,"&gt;"&amp;D13,Aufenthalte!$G$9:$G$108,"Abgeschlossen"))&gt;1),"Doppelbelegung prüfen",IF(T13&lt;0,"Erstattung größer als Eingang","OK")))))))))))))))))))))</f>
        <v/>
      </c>
      <c r="X13" s="10" t="str">
        <f t="shared" ca="1" si="5"/>
        <v/>
      </c>
      <c r="Y13" s="10" t="str">
        <f>IF(L13="","",IF(H13="",Start!$E$27,IF(ISNUMBER(H13),MAX(0,H13),"")))</f>
        <v/>
      </c>
      <c r="Z13" s="10" t="str">
        <f t="shared" si="6"/>
        <v/>
      </c>
    </row>
    <row r="14" spans="1:26" ht="31" customHeight="1">
      <c r="A14" s="9" t="s">
        <v>317</v>
      </c>
      <c r="B14" s="18"/>
      <c r="C14" s="20"/>
      <c r="D14" s="20"/>
      <c r="E14" s="20"/>
      <c r="F14" s="22"/>
      <c r="G14" s="18"/>
      <c r="H14" s="21"/>
      <c r="I14" s="21"/>
      <c r="J14" s="21"/>
      <c r="K14" s="18"/>
      <c r="L14" s="14" t="str">
        <f t="shared" si="0"/>
        <v/>
      </c>
      <c r="M14" s="10" t="str">
        <f>IF(OR(L14="",B14="",C14="",F14="",G14=""),"",IF(AND(D14&gt;=DATE(Start!$E$28,1,1),E14&lt;=DATE(Start!$E$28+3,1,1),COUNTIFS(Tagespreise!$A$9:$A$1104,"&gt;="&amp;D14,Tagespreise!$A$9:$A$1104,"&lt;"&amp;E14,Tagespreise!$H$9:$H$1104,"Konflikt")=0,SUMPRODUCT((Saisonpreise!$K$9:$K$38&lt;&gt;"")*(Saisonpreise!$K$9:$K$38&lt;&gt;"OK"))=0),SUMIFS(Tagespreise!$F$9:$F$1104,Tagespreise!$A$9:$A$1104,"&gt;="&amp;D14,Tagespreise!$A$9:$A$1104,"&lt;"&amp;E14),""))</f>
        <v/>
      </c>
      <c r="N14" s="10" t="str">
        <f>IF(L14="","",IF(SUMPRODUCT((Buchungsextras!$A$9:$A$208=A14)*(Buchungsextras!$K$9:$K$208&lt;&gt;"")*(Buchungsextras!$K$9:$K$208&lt;&gt;"OK"))&gt;0,"",SUMIF(Buchungsextras!$A$9:$A$208,A14,Buchungsextras!$I$9:$I$208)))</f>
        <v/>
      </c>
      <c r="O14" s="10" t="str">
        <f t="shared" si="1"/>
        <v/>
      </c>
      <c r="P14" s="10" t="str">
        <f>IF(O14="","",MIN(O14,ROUND(IF(Start!$L$28="Übernachtungen",M14,O14)*Start!$L$25,2)))</f>
        <v/>
      </c>
      <c r="Q14" s="11" t="str">
        <f>IF(OR(O14="",NOT(ISNUMBER(C14))),"",MIN(S14,C14+Start!$L$26))</f>
        <v/>
      </c>
      <c r="R14" s="10" t="str">
        <f t="shared" si="2"/>
        <v/>
      </c>
      <c r="S14" s="11" t="str">
        <f>IF(OR(O14="",NOT(ISNUMBER(C14))),"",MAX(C14,D14-Start!$L$27))</f>
        <v/>
      </c>
      <c r="T14" s="10" t="str">
        <f>IF(COUNTA(B14:K14)=0,"",SUMIF(Zahlungen!$A$9:$A$208,A14,Zahlungen!$H$9:$H$208))</f>
        <v/>
      </c>
      <c r="U14" s="10" t="str">
        <f t="shared" si="3"/>
        <v/>
      </c>
      <c r="V14" s="3" t="str">
        <f t="shared" ca="1" si="4"/>
        <v/>
      </c>
      <c r="W14" s="3" t="str">
        <f>IF(COUNTA(B14:K14)=0,"",IF(COUNTIF($A$9:$A$108,A14)&lt;&gt;1,"Doppelte Buchung-ID",IF(OR(B14="",IFERROR(INDEX(Gäste!$B$9:$B$108,MATCH(LEFT(B14,4),Gäste!$A$9:$A$108,0)),"")=""),"Gast auswählen / prüfen",IF(AND(G14&lt;&gt;"Anfrage",G14&lt;&gt;"Bestätigt",G14&lt;&gt;"Abgeschlossen",G14&lt;&gt;"Storniert"),"Status wählen",IF(OR(NOT(ISNUMBER(C14)),C14&lt;=0),"Buchungsdatum fehlt",IF(OR(NOT(ISNUMBER(D14)),NOT(ISNUMBER(E14))),"Reisedaten fehlen",IF(E14&lt;=D14,"Abreise muss nach Anreise liegen",IF(OR(D14&lt;&gt;INT(D14),E14&lt;&gt;INT(E14)),"Nur Datum, keine Uhrzeit",IF(C14&gt;D14,"Buchungsdatum nach Anreise",IF(OR(NOT(ISNUMBER(F14)),F14&lt;=0,F14&lt;&gt;INT(F14)),"Personenzahl prüfen",IF(F14&gt;Start!$E$30,"Maximale Belegung überschritten",IF(OR(D14&lt;DATE(Start!$E$28,1,1),E14&gt;DATE(Start!$E$28+3,1,1)),"Außerhalb des Planungszeitraums",IF(SUMPRODUCT((Saisonpreise!$K$9:$K$38&lt;&gt;"")*(Saisonpreise!$K$9:$K$38&lt;&gt;"OK"))&gt;0,"Saisonliste prüfen",IF(COUNTIFS(Tagespreise!$A$9:$A$1104,"&gt;="&amp;D14,Tagespreise!$A$9:$A$1104,"&lt;"&amp;E14,Tagespreise!$H$9:$H$1104,"Konflikt")&gt;0,"Saisonpreise überlappen",IF(SUMPRODUCT((Buchungsextras!$A$9:$A$208=A14)*(Buchungsextras!$K$9:$K$208&lt;&gt;"")*(Buchungsextras!$K$9:$K$208&lt;&gt;"OK"))&gt;0,"Buchungsextras prüfen",IF(AND(H14&lt;&gt;"",OR(NOT(ISNUMBER(H14)),H14&lt;0)),"Reinigung prüfen",IF(AND(I14&lt;&gt;"",OR(NOT(ISNUMBER(I14)),I14&lt;0)),"Rabatt prüfen",IF(AND(J14&lt;&gt;"",OR(NOT(ISNUMBER(J14)),J14&lt;0)),"Festpreis prüfen",IF(AND(J14="",ISNUMBER(I14),I14&gt;M14+N14+Y14),"Rabatt größer als Preis",IF(AND(OR(G14="Bestätigt",G14="Abgeschlossen"),(COUNTIFS(Aufenthalte!$D$9:$D$108,"&lt;"&amp;E14,Aufenthalte!$E$9:$E$108,"&gt;"&amp;D14,Aufenthalte!$G$9:$G$108,"Bestätigt")+COUNTIFS(Aufenthalte!$D$9:$D$108,"&lt;"&amp;E14,Aufenthalte!$E$9:$E$108,"&gt;"&amp;D14,Aufenthalte!$G$9:$G$108,"Abgeschlossen"))&gt;1),"Doppelbelegung prüfen",IF(T14&lt;0,"Erstattung größer als Eingang","OK")))))))))))))))))))))</f>
        <v/>
      </c>
      <c r="X14" s="10" t="str">
        <f t="shared" ca="1" si="5"/>
        <v/>
      </c>
      <c r="Y14" s="10" t="str">
        <f>IF(L14="","",IF(H14="",Start!$E$27,IF(ISNUMBER(H14),MAX(0,H14),"")))</f>
        <v/>
      </c>
      <c r="Z14" s="10" t="str">
        <f t="shared" si="6"/>
        <v/>
      </c>
    </row>
    <row r="15" spans="1:26" ht="31" customHeight="1">
      <c r="A15" s="9" t="s">
        <v>318</v>
      </c>
      <c r="B15" s="18"/>
      <c r="C15" s="20"/>
      <c r="D15" s="20"/>
      <c r="E15" s="20"/>
      <c r="F15" s="22"/>
      <c r="G15" s="18"/>
      <c r="H15" s="21"/>
      <c r="I15" s="21"/>
      <c r="J15" s="21"/>
      <c r="K15" s="18"/>
      <c r="L15" s="14" t="str">
        <f t="shared" si="0"/>
        <v/>
      </c>
      <c r="M15" s="10" t="str">
        <f>IF(OR(L15="",B15="",C15="",F15="",G15=""),"",IF(AND(D15&gt;=DATE(Start!$E$28,1,1),E15&lt;=DATE(Start!$E$28+3,1,1),COUNTIFS(Tagespreise!$A$9:$A$1104,"&gt;="&amp;D15,Tagespreise!$A$9:$A$1104,"&lt;"&amp;E15,Tagespreise!$H$9:$H$1104,"Konflikt")=0,SUMPRODUCT((Saisonpreise!$K$9:$K$38&lt;&gt;"")*(Saisonpreise!$K$9:$K$38&lt;&gt;"OK"))=0),SUMIFS(Tagespreise!$F$9:$F$1104,Tagespreise!$A$9:$A$1104,"&gt;="&amp;D15,Tagespreise!$A$9:$A$1104,"&lt;"&amp;E15),""))</f>
        <v/>
      </c>
      <c r="N15" s="10" t="str">
        <f>IF(L15="","",IF(SUMPRODUCT((Buchungsextras!$A$9:$A$208=A15)*(Buchungsextras!$K$9:$K$208&lt;&gt;"")*(Buchungsextras!$K$9:$K$208&lt;&gt;"OK"))&gt;0,"",SUMIF(Buchungsextras!$A$9:$A$208,A15,Buchungsextras!$I$9:$I$208)))</f>
        <v/>
      </c>
      <c r="O15" s="10" t="str">
        <f t="shared" si="1"/>
        <v/>
      </c>
      <c r="P15" s="10" t="str">
        <f>IF(O15="","",MIN(O15,ROUND(IF(Start!$L$28="Übernachtungen",M15,O15)*Start!$L$25,2)))</f>
        <v/>
      </c>
      <c r="Q15" s="11" t="str">
        <f>IF(OR(O15="",NOT(ISNUMBER(C15))),"",MIN(S15,C15+Start!$L$26))</f>
        <v/>
      </c>
      <c r="R15" s="10" t="str">
        <f t="shared" si="2"/>
        <v/>
      </c>
      <c r="S15" s="11" t="str">
        <f>IF(OR(O15="",NOT(ISNUMBER(C15))),"",MAX(C15,D15-Start!$L$27))</f>
        <v/>
      </c>
      <c r="T15" s="10" t="str">
        <f>IF(COUNTA(B15:K15)=0,"",SUMIF(Zahlungen!$A$9:$A$208,A15,Zahlungen!$H$9:$H$208))</f>
        <v/>
      </c>
      <c r="U15" s="10" t="str">
        <f t="shared" si="3"/>
        <v/>
      </c>
      <c r="V15" s="3" t="str">
        <f t="shared" ca="1" si="4"/>
        <v/>
      </c>
      <c r="W15" s="3" t="str">
        <f>IF(COUNTA(B15:K15)=0,"",IF(COUNTIF($A$9:$A$108,A15)&lt;&gt;1,"Doppelte Buchung-ID",IF(OR(B15="",IFERROR(INDEX(Gäste!$B$9:$B$108,MATCH(LEFT(B15,4),Gäste!$A$9:$A$108,0)),"")=""),"Gast auswählen / prüfen",IF(AND(G15&lt;&gt;"Anfrage",G15&lt;&gt;"Bestätigt",G15&lt;&gt;"Abgeschlossen",G15&lt;&gt;"Storniert"),"Status wählen",IF(OR(NOT(ISNUMBER(C15)),C15&lt;=0),"Buchungsdatum fehlt",IF(OR(NOT(ISNUMBER(D15)),NOT(ISNUMBER(E15))),"Reisedaten fehlen",IF(E15&lt;=D15,"Abreise muss nach Anreise liegen",IF(OR(D15&lt;&gt;INT(D15),E15&lt;&gt;INT(E15)),"Nur Datum, keine Uhrzeit",IF(C15&gt;D15,"Buchungsdatum nach Anreise",IF(OR(NOT(ISNUMBER(F15)),F15&lt;=0,F15&lt;&gt;INT(F15)),"Personenzahl prüfen",IF(F15&gt;Start!$E$30,"Maximale Belegung überschritten",IF(OR(D15&lt;DATE(Start!$E$28,1,1),E15&gt;DATE(Start!$E$28+3,1,1)),"Außerhalb des Planungszeitraums",IF(SUMPRODUCT((Saisonpreise!$K$9:$K$38&lt;&gt;"")*(Saisonpreise!$K$9:$K$38&lt;&gt;"OK"))&gt;0,"Saisonliste prüfen",IF(COUNTIFS(Tagespreise!$A$9:$A$1104,"&gt;="&amp;D15,Tagespreise!$A$9:$A$1104,"&lt;"&amp;E15,Tagespreise!$H$9:$H$1104,"Konflikt")&gt;0,"Saisonpreise überlappen",IF(SUMPRODUCT((Buchungsextras!$A$9:$A$208=A15)*(Buchungsextras!$K$9:$K$208&lt;&gt;"")*(Buchungsextras!$K$9:$K$208&lt;&gt;"OK"))&gt;0,"Buchungsextras prüfen",IF(AND(H15&lt;&gt;"",OR(NOT(ISNUMBER(H15)),H15&lt;0)),"Reinigung prüfen",IF(AND(I15&lt;&gt;"",OR(NOT(ISNUMBER(I15)),I15&lt;0)),"Rabatt prüfen",IF(AND(J15&lt;&gt;"",OR(NOT(ISNUMBER(J15)),J15&lt;0)),"Festpreis prüfen",IF(AND(J15="",ISNUMBER(I15),I15&gt;M15+N15+Y15),"Rabatt größer als Preis",IF(AND(OR(G15="Bestätigt",G15="Abgeschlossen"),(COUNTIFS(Aufenthalte!$D$9:$D$108,"&lt;"&amp;E15,Aufenthalte!$E$9:$E$108,"&gt;"&amp;D15,Aufenthalte!$G$9:$G$108,"Bestätigt")+COUNTIFS(Aufenthalte!$D$9:$D$108,"&lt;"&amp;E15,Aufenthalte!$E$9:$E$108,"&gt;"&amp;D15,Aufenthalte!$G$9:$G$108,"Abgeschlossen"))&gt;1),"Doppelbelegung prüfen",IF(T15&lt;0,"Erstattung größer als Eingang","OK")))))))))))))))))))))</f>
        <v/>
      </c>
      <c r="X15" s="10" t="str">
        <f t="shared" ca="1" si="5"/>
        <v/>
      </c>
      <c r="Y15" s="10" t="str">
        <f>IF(L15="","",IF(H15="",Start!$E$27,IF(ISNUMBER(H15),MAX(0,H15),"")))</f>
        <v/>
      </c>
      <c r="Z15" s="10" t="str">
        <f t="shared" si="6"/>
        <v/>
      </c>
    </row>
    <row r="16" spans="1:26" ht="31" customHeight="1">
      <c r="A16" s="9" t="s">
        <v>319</v>
      </c>
      <c r="B16" s="18"/>
      <c r="C16" s="20"/>
      <c r="D16" s="20"/>
      <c r="E16" s="20"/>
      <c r="F16" s="22"/>
      <c r="G16" s="18"/>
      <c r="H16" s="21"/>
      <c r="I16" s="21"/>
      <c r="J16" s="21"/>
      <c r="K16" s="18"/>
      <c r="L16" s="14" t="str">
        <f t="shared" si="0"/>
        <v/>
      </c>
      <c r="M16" s="10" t="str">
        <f>IF(OR(L16="",B16="",C16="",F16="",G16=""),"",IF(AND(D16&gt;=DATE(Start!$E$28,1,1),E16&lt;=DATE(Start!$E$28+3,1,1),COUNTIFS(Tagespreise!$A$9:$A$1104,"&gt;="&amp;D16,Tagespreise!$A$9:$A$1104,"&lt;"&amp;E16,Tagespreise!$H$9:$H$1104,"Konflikt")=0,SUMPRODUCT((Saisonpreise!$K$9:$K$38&lt;&gt;"")*(Saisonpreise!$K$9:$K$38&lt;&gt;"OK"))=0),SUMIFS(Tagespreise!$F$9:$F$1104,Tagespreise!$A$9:$A$1104,"&gt;="&amp;D16,Tagespreise!$A$9:$A$1104,"&lt;"&amp;E16),""))</f>
        <v/>
      </c>
      <c r="N16" s="10" t="str">
        <f>IF(L16="","",IF(SUMPRODUCT((Buchungsextras!$A$9:$A$208=A16)*(Buchungsextras!$K$9:$K$208&lt;&gt;"")*(Buchungsextras!$K$9:$K$208&lt;&gt;"OK"))&gt;0,"",SUMIF(Buchungsextras!$A$9:$A$208,A16,Buchungsextras!$I$9:$I$208)))</f>
        <v/>
      </c>
      <c r="O16" s="10" t="str">
        <f t="shared" si="1"/>
        <v/>
      </c>
      <c r="P16" s="10" t="str">
        <f>IF(O16="","",MIN(O16,ROUND(IF(Start!$L$28="Übernachtungen",M16,O16)*Start!$L$25,2)))</f>
        <v/>
      </c>
      <c r="Q16" s="11" t="str">
        <f>IF(OR(O16="",NOT(ISNUMBER(C16))),"",MIN(S16,C16+Start!$L$26))</f>
        <v/>
      </c>
      <c r="R16" s="10" t="str">
        <f t="shared" si="2"/>
        <v/>
      </c>
      <c r="S16" s="11" t="str">
        <f>IF(OR(O16="",NOT(ISNUMBER(C16))),"",MAX(C16,D16-Start!$L$27))</f>
        <v/>
      </c>
      <c r="T16" s="10" t="str">
        <f>IF(COUNTA(B16:K16)=0,"",SUMIF(Zahlungen!$A$9:$A$208,A16,Zahlungen!$H$9:$H$208))</f>
        <v/>
      </c>
      <c r="U16" s="10" t="str">
        <f t="shared" si="3"/>
        <v/>
      </c>
      <c r="V16" s="3" t="str">
        <f t="shared" ca="1" si="4"/>
        <v/>
      </c>
      <c r="W16" s="3" t="str">
        <f>IF(COUNTA(B16:K16)=0,"",IF(COUNTIF($A$9:$A$108,A16)&lt;&gt;1,"Doppelte Buchung-ID",IF(OR(B16="",IFERROR(INDEX(Gäste!$B$9:$B$108,MATCH(LEFT(B16,4),Gäste!$A$9:$A$108,0)),"")=""),"Gast auswählen / prüfen",IF(AND(G16&lt;&gt;"Anfrage",G16&lt;&gt;"Bestätigt",G16&lt;&gt;"Abgeschlossen",G16&lt;&gt;"Storniert"),"Status wählen",IF(OR(NOT(ISNUMBER(C16)),C16&lt;=0),"Buchungsdatum fehlt",IF(OR(NOT(ISNUMBER(D16)),NOT(ISNUMBER(E16))),"Reisedaten fehlen",IF(E16&lt;=D16,"Abreise muss nach Anreise liegen",IF(OR(D16&lt;&gt;INT(D16),E16&lt;&gt;INT(E16)),"Nur Datum, keine Uhrzeit",IF(C16&gt;D16,"Buchungsdatum nach Anreise",IF(OR(NOT(ISNUMBER(F16)),F16&lt;=0,F16&lt;&gt;INT(F16)),"Personenzahl prüfen",IF(F16&gt;Start!$E$30,"Maximale Belegung überschritten",IF(OR(D16&lt;DATE(Start!$E$28,1,1),E16&gt;DATE(Start!$E$28+3,1,1)),"Außerhalb des Planungszeitraums",IF(SUMPRODUCT((Saisonpreise!$K$9:$K$38&lt;&gt;"")*(Saisonpreise!$K$9:$K$38&lt;&gt;"OK"))&gt;0,"Saisonliste prüfen",IF(COUNTIFS(Tagespreise!$A$9:$A$1104,"&gt;="&amp;D16,Tagespreise!$A$9:$A$1104,"&lt;"&amp;E16,Tagespreise!$H$9:$H$1104,"Konflikt")&gt;0,"Saisonpreise überlappen",IF(SUMPRODUCT((Buchungsextras!$A$9:$A$208=A16)*(Buchungsextras!$K$9:$K$208&lt;&gt;"")*(Buchungsextras!$K$9:$K$208&lt;&gt;"OK"))&gt;0,"Buchungsextras prüfen",IF(AND(H16&lt;&gt;"",OR(NOT(ISNUMBER(H16)),H16&lt;0)),"Reinigung prüfen",IF(AND(I16&lt;&gt;"",OR(NOT(ISNUMBER(I16)),I16&lt;0)),"Rabatt prüfen",IF(AND(J16&lt;&gt;"",OR(NOT(ISNUMBER(J16)),J16&lt;0)),"Festpreis prüfen",IF(AND(J16="",ISNUMBER(I16),I16&gt;M16+N16+Y16),"Rabatt größer als Preis",IF(AND(OR(G16="Bestätigt",G16="Abgeschlossen"),(COUNTIFS(Aufenthalte!$D$9:$D$108,"&lt;"&amp;E16,Aufenthalte!$E$9:$E$108,"&gt;"&amp;D16,Aufenthalte!$G$9:$G$108,"Bestätigt")+COUNTIFS(Aufenthalte!$D$9:$D$108,"&lt;"&amp;E16,Aufenthalte!$E$9:$E$108,"&gt;"&amp;D16,Aufenthalte!$G$9:$G$108,"Abgeschlossen"))&gt;1),"Doppelbelegung prüfen",IF(T16&lt;0,"Erstattung größer als Eingang","OK")))))))))))))))))))))</f>
        <v/>
      </c>
      <c r="X16" s="10" t="str">
        <f t="shared" ca="1" si="5"/>
        <v/>
      </c>
      <c r="Y16" s="10" t="str">
        <f>IF(L16="","",IF(H16="",Start!$E$27,IF(ISNUMBER(H16),MAX(0,H16),"")))</f>
        <v/>
      </c>
      <c r="Z16" s="10" t="str">
        <f t="shared" si="6"/>
        <v/>
      </c>
    </row>
    <row r="17" spans="1:26" ht="31" customHeight="1">
      <c r="A17" s="9" t="s">
        <v>320</v>
      </c>
      <c r="B17" s="18"/>
      <c r="C17" s="20"/>
      <c r="D17" s="20"/>
      <c r="E17" s="20"/>
      <c r="F17" s="22"/>
      <c r="G17" s="18"/>
      <c r="H17" s="21"/>
      <c r="I17" s="21"/>
      <c r="J17" s="21"/>
      <c r="K17" s="18"/>
      <c r="L17" s="14" t="str">
        <f t="shared" si="0"/>
        <v/>
      </c>
      <c r="M17" s="10" t="str">
        <f>IF(OR(L17="",B17="",C17="",F17="",G17=""),"",IF(AND(D17&gt;=DATE(Start!$E$28,1,1),E17&lt;=DATE(Start!$E$28+3,1,1),COUNTIFS(Tagespreise!$A$9:$A$1104,"&gt;="&amp;D17,Tagespreise!$A$9:$A$1104,"&lt;"&amp;E17,Tagespreise!$H$9:$H$1104,"Konflikt")=0,SUMPRODUCT((Saisonpreise!$K$9:$K$38&lt;&gt;"")*(Saisonpreise!$K$9:$K$38&lt;&gt;"OK"))=0),SUMIFS(Tagespreise!$F$9:$F$1104,Tagespreise!$A$9:$A$1104,"&gt;="&amp;D17,Tagespreise!$A$9:$A$1104,"&lt;"&amp;E17),""))</f>
        <v/>
      </c>
      <c r="N17" s="10" t="str">
        <f>IF(L17="","",IF(SUMPRODUCT((Buchungsextras!$A$9:$A$208=A17)*(Buchungsextras!$K$9:$K$208&lt;&gt;"")*(Buchungsextras!$K$9:$K$208&lt;&gt;"OK"))&gt;0,"",SUMIF(Buchungsextras!$A$9:$A$208,A17,Buchungsextras!$I$9:$I$208)))</f>
        <v/>
      </c>
      <c r="O17" s="10" t="str">
        <f t="shared" si="1"/>
        <v/>
      </c>
      <c r="P17" s="10" t="str">
        <f>IF(O17="","",MIN(O17,ROUND(IF(Start!$L$28="Übernachtungen",M17,O17)*Start!$L$25,2)))</f>
        <v/>
      </c>
      <c r="Q17" s="11" t="str">
        <f>IF(OR(O17="",NOT(ISNUMBER(C17))),"",MIN(S17,C17+Start!$L$26))</f>
        <v/>
      </c>
      <c r="R17" s="10" t="str">
        <f t="shared" si="2"/>
        <v/>
      </c>
      <c r="S17" s="11" t="str">
        <f>IF(OR(O17="",NOT(ISNUMBER(C17))),"",MAX(C17,D17-Start!$L$27))</f>
        <v/>
      </c>
      <c r="T17" s="10" t="str">
        <f>IF(COUNTA(B17:K17)=0,"",SUMIF(Zahlungen!$A$9:$A$208,A17,Zahlungen!$H$9:$H$208))</f>
        <v/>
      </c>
      <c r="U17" s="10" t="str">
        <f t="shared" si="3"/>
        <v/>
      </c>
      <c r="V17" s="3" t="str">
        <f t="shared" ca="1" si="4"/>
        <v/>
      </c>
      <c r="W17" s="3" t="str">
        <f>IF(COUNTA(B17:K17)=0,"",IF(COUNTIF($A$9:$A$108,A17)&lt;&gt;1,"Doppelte Buchung-ID",IF(OR(B17="",IFERROR(INDEX(Gäste!$B$9:$B$108,MATCH(LEFT(B17,4),Gäste!$A$9:$A$108,0)),"")=""),"Gast auswählen / prüfen",IF(AND(G17&lt;&gt;"Anfrage",G17&lt;&gt;"Bestätigt",G17&lt;&gt;"Abgeschlossen",G17&lt;&gt;"Storniert"),"Status wählen",IF(OR(NOT(ISNUMBER(C17)),C17&lt;=0),"Buchungsdatum fehlt",IF(OR(NOT(ISNUMBER(D17)),NOT(ISNUMBER(E17))),"Reisedaten fehlen",IF(E17&lt;=D17,"Abreise muss nach Anreise liegen",IF(OR(D17&lt;&gt;INT(D17),E17&lt;&gt;INT(E17)),"Nur Datum, keine Uhrzeit",IF(C17&gt;D17,"Buchungsdatum nach Anreise",IF(OR(NOT(ISNUMBER(F17)),F17&lt;=0,F17&lt;&gt;INT(F17)),"Personenzahl prüfen",IF(F17&gt;Start!$E$30,"Maximale Belegung überschritten",IF(OR(D17&lt;DATE(Start!$E$28,1,1),E17&gt;DATE(Start!$E$28+3,1,1)),"Außerhalb des Planungszeitraums",IF(SUMPRODUCT((Saisonpreise!$K$9:$K$38&lt;&gt;"")*(Saisonpreise!$K$9:$K$38&lt;&gt;"OK"))&gt;0,"Saisonliste prüfen",IF(COUNTIFS(Tagespreise!$A$9:$A$1104,"&gt;="&amp;D17,Tagespreise!$A$9:$A$1104,"&lt;"&amp;E17,Tagespreise!$H$9:$H$1104,"Konflikt")&gt;0,"Saisonpreise überlappen",IF(SUMPRODUCT((Buchungsextras!$A$9:$A$208=A17)*(Buchungsextras!$K$9:$K$208&lt;&gt;"")*(Buchungsextras!$K$9:$K$208&lt;&gt;"OK"))&gt;0,"Buchungsextras prüfen",IF(AND(H17&lt;&gt;"",OR(NOT(ISNUMBER(H17)),H17&lt;0)),"Reinigung prüfen",IF(AND(I17&lt;&gt;"",OR(NOT(ISNUMBER(I17)),I17&lt;0)),"Rabatt prüfen",IF(AND(J17&lt;&gt;"",OR(NOT(ISNUMBER(J17)),J17&lt;0)),"Festpreis prüfen",IF(AND(J17="",ISNUMBER(I17),I17&gt;M17+N17+Y17),"Rabatt größer als Preis",IF(AND(OR(G17="Bestätigt",G17="Abgeschlossen"),(COUNTIFS(Aufenthalte!$D$9:$D$108,"&lt;"&amp;E17,Aufenthalte!$E$9:$E$108,"&gt;"&amp;D17,Aufenthalte!$G$9:$G$108,"Bestätigt")+COUNTIFS(Aufenthalte!$D$9:$D$108,"&lt;"&amp;E17,Aufenthalte!$E$9:$E$108,"&gt;"&amp;D17,Aufenthalte!$G$9:$G$108,"Abgeschlossen"))&gt;1),"Doppelbelegung prüfen",IF(T17&lt;0,"Erstattung größer als Eingang","OK")))))))))))))))))))))</f>
        <v/>
      </c>
      <c r="X17" s="10" t="str">
        <f t="shared" ca="1" si="5"/>
        <v/>
      </c>
      <c r="Y17" s="10" t="str">
        <f>IF(L17="","",IF(H17="",Start!$E$27,IF(ISNUMBER(H17),MAX(0,H17),"")))</f>
        <v/>
      </c>
      <c r="Z17" s="10" t="str">
        <f t="shared" si="6"/>
        <v/>
      </c>
    </row>
    <row r="18" spans="1:26" ht="31" customHeight="1">
      <c r="A18" s="9" t="s">
        <v>321</v>
      </c>
      <c r="B18" s="18"/>
      <c r="C18" s="20"/>
      <c r="D18" s="20"/>
      <c r="E18" s="20"/>
      <c r="F18" s="22"/>
      <c r="G18" s="18"/>
      <c r="H18" s="21"/>
      <c r="I18" s="21"/>
      <c r="J18" s="21"/>
      <c r="K18" s="18"/>
      <c r="L18" s="14" t="str">
        <f t="shared" si="0"/>
        <v/>
      </c>
      <c r="M18" s="10" t="str">
        <f>IF(OR(L18="",B18="",C18="",F18="",G18=""),"",IF(AND(D18&gt;=DATE(Start!$E$28,1,1),E18&lt;=DATE(Start!$E$28+3,1,1),COUNTIFS(Tagespreise!$A$9:$A$1104,"&gt;="&amp;D18,Tagespreise!$A$9:$A$1104,"&lt;"&amp;E18,Tagespreise!$H$9:$H$1104,"Konflikt")=0,SUMPRODUCT((Saisonpreise!$K$9:$K$38&lt;&gt;"")*(Saisonpreise!$K$9:$K$38&lt;&gt;"OK"))=0),SUMIFS(Tagespreise!$F$9:$F$1104,Tagespreise!$A$9:$A$1104,"&gt;="&amp;D18,Tagespreise!$A$9:$A$1104,"&lt;"&amp;E18),""))</f>
        <v/>
      </c>
      <c r="N18" s="10" t="str">
        <f>IF(L18="","",IF(SUMPRODUCT((Buchungsextras!$A$9:$A$208=A18)*(Buchungsextras!$K$9:$K$208&lt;&gt;"")*(Buchungsextras!$K$9:$K$208&lt;&gt;"OK"))&gt;0,"",SUMIF(Buchungsextras!$A$9:$A$208,A18,Buchungsextras!$I$9:$I$208)))</f>
        <v/>
      </c>
      <c r="O18" s="10" t="str">
        <f t="shared" si="1"/>
        <v/>
      </c>
      <c r="P18" s="10" t="str">
        <f>IF(O18="","",MIN(O18,ROUND(IF(Start!$L$28="Übernachtungen",M18,O18)*Start!$L$25,2)))</f>
        <v/>
      </c>
      <c r="Q18" s="11" t="str">
        <f>IF(OR(O18="",NOT(ISNUMBER(C18))),"",MIN(S18,C18+Start!$L$26))</f>
        <v/>
      </c>
      <c r="R18" s="10" t="str">
        <f t="shared" si="2"/>
        <v/>
      </c>
      <c r="S18" s="11" t="str">
        <f>IF(OR(O18="",NOT(ISNUMBER(C18))),"",MAX(C18,D18-Start!$L$27))</f>
        <v/>
      </c>
      <c r="T18" s="10" t="str">
        <f>IF(COUNTA(B18:K18)=0,"",SUMIF(Zahlungen!$A$9:$A$208,A18,Zahlungen!$H$9:$H$208))</f>
        <v/>
      </c>
      <c r="U18" s="10" t="str">
        <f t="shared" si="3"/>
        <v/>
      </c>
      <c r="V18" s="3" t="str">
        <f t="shared" ca="1" si="4"/>
        <v/>
      </c>
      <c r="W18" s="3" t="str">
        <f>IF(COUNTA(B18:K18)=0,"",IF(COUNTIF($A$9:$A$108,A18)&lt;&gt;1,"Doppelte Buchung-ID",IF(OR(B18="",IFERROR(INDEX(Gäste!$B$9:$B$108,MATCH(LEFT(B18,4),Gäste!$A$9:$A$108,0)),"")=""),"Gast auswählen / prüfen",IF(AND(G18&lt;&gt;"Anfrage",G18&lt;&gt;"Bestätigt",G18&lt;&gt;"Abgeschlossen",G18&lt;&gt;"Storniert"),"Status wählen",IF(OR(NOT(ISNUMBER(C18)),C18&lt;=0),"Buchungsdatum fehlt",IF(OR(NOT(ISNUMBER(D18)),NOT(ISNUMBER(E18))),"Reisedaten fehlen",IF(E18&lt;=D18,"Abreise muss nach Anreise liegen",IF(OR(D18&lt;&gt;INT(D18),E18&lt;&gt;INT(E18)),"Nur Datum, keine Uhrzeit",IF(C18&gt;D18,"Buchungsdatum nach Anreise",IF(OR(NOT(ISNUMBER(F18)),F18&lt;=0,F18&lt;&gt;INT(F18)),"Personenzahl prüfen",IF(F18&gt;Start!$E$30,"Maximale Belegung überschritten",IF(OR(D18&lt;DATE(Start!$E$28,1,1),E18&gt;DATE(Start!$E$28+3,1,1)),"Außerhalb des Planungszeitraums",IF(SUMPRODUCT((Saisonpreise!$K$9:$K$38&lt;&gt;"")*(Saisonpreise!$K$9:$K$38&lt;&gt;"OK"))&gt;0,"Saisonliste prüfen",IF(COUNTIFS(Tagespreise!$A$9:$A$1104,"&gt;="&amp;D18,Tagespreise!$A$9:$A$1104,"&lt;"&amp;E18,Tagespreise!$H$9:$H$1104,"Konflikt")&gt;0,"Saisonpreise überlappen",IF(SUMPRODUCT((Buchungsextras!$A$9:$A$208=A18)*(Buchungsextras!$K$9:$K$208&lt;&gt;"")*(Buchungsextras!$K$9:$K$208&lt;&gt;"OK"))&gt;0,"Buchungsextras prüfen",IF(AND(H18&lt;&gt;"",OR(NOT(ISNUMBER(H18)),H18&lt;0)),"Reinigung prüfen",IF(AND(I18&lt;&gt;"",OR(NOT(ISNUMBER(I18)),I18&lt;0)),"Rabatt prüfen",IF(AND(J18&lt;&gt;"",OR(NOT(ISNUMBER(J18)),J18&lt;0)),"Festpreis prüfen",IF(AND(J18="",ISNUMBER(I18),I18&gt;M18+N18+Y18),"Rabatt größer als Preis",IF(AND(OR(G18="Bestätigt",G18="Abgeschlossen"),(COUNTIFS(Aufenthalte!$D$9:$D$108,"&lt;"&amp;E18,Aufenthalte!$E$9:$E$108,"&gt;"&amp;D18,Aufenthalte!$G$9:$G$108,"Bestätigt")+COUNTIFS(Aufenthalte!$D$9:$D$108,"&lt;"&amp;E18,Aufenthalte!$E$9:$E$108,"&gt;"&amp;D18,Aufenthalte!$G$9:$G$108,"Abgeschlossen"))&gt;1),"Doppelbelegung prüfen",IF(T18&lt;0,"Erstattung größer als Eingang","OK")))))))))))))))))))))</f>
        <v/>
      </c>
      <c r="X18" s="10" t="str">
        <f t="shared" ca="1" si="5"/>
        <v/>
      </c>
      <c r="Y18" s="10" t="str">
        <f>IF(L18="","",IF(H18="",Start!$E$27,IF(ISNUMBER(H18),MAX(0,H18),"")))</f>
        <v/>
      </c>
      <c r="Z18" s="10" t="str">
        <f t="shared" si="6"/>
        <v/>
      </c>
    </row>
    <row r="19" spans="1:26" ht="31" customHeight="1">
      <c r="A19" s="9" t="s">
        <v>322</v>
      </c>
      <c r="B19" s="18"/>
      <c r="C19" s="20"/>
      <c r="D19" s="20"/>
      <c r="E19" s="20"/>
      <c r="F19" s="22"/>
      <c r="G19" s="18"/>
      <c r="H19" s="21"/>
      <c r="I19" s="21"/>
      <c r="J19" s="21"/>
      <c r="K19" s="18"/>
      <c r="L19" s="14" t="str">
        <f t="shared" si="0"/>
        <v/>
      </c>
      <c r="M19" s="10" t="str">
        <f>IF(OR(L19="",B19="",C19="",F19="",G19=""),"",IF(AND(D19&gt;=DATE(Start!$E$28,1,1),E19&lt;=DATE(Start!$E$28+3,1,1),COUNTIFS(Tagespreise!$A$9:$A$1104,"&gt;="&amp;D19,Tagespreise!$A$9:$A$1104,"&lt;"&amp;E19,Tagespreise!$H$9:$H$1104,"Konflikt")=0,SUMPRODUCT((Saisonpreise!$K$9:$K$38&lt;&gt;"")*(Saisonpreise!$K$9:$K$38&lt;&gt;"OK"))=0),SUMIFS(Tagespreise!$F$9:$F$1104,Tagespreise!$A$9:$A$1104,"&gt;="&amp;D19,Tagespreise!$A$9:$A$1104,"&lt;"&amp;E19),""))</f>
        <v/>
      </c>
      <c r="N19" s="10" t="str">
        <f>IF(L19="","",IF(SUMPRODUCT((Buchungsextras!$A$9:$A$208=A19)*(Buchungsextras!$K$9:$K$208&lt;&gt;"")*(Buchungsextras!$K$9:$K$208&lt;&gt;"OK"))&gt;0,"",SUMIF(Buchungsextras!$A$9:$A$208,A19,Buchungsextras!$I$9:$I$208)))</f>
        <v/>
      </c>
      <c r="O19" s="10" t="str">
        <f t="shared" si="1"/>
        <v/>
      </c>
      <c r="P19" s="10" t="str">
        <f>IF(O19="","",MIN(O19,ROUND(IF(Start!$L$28="Übernachtungen",M19,O19)*Start!$L$25,2)))</f>
        <v/>
      </c>
      <c r="Q19" s="11" t="str">
        <f>IF(OR(O19="",NOT(ISNUMBER(C19))),"",MIN(S19,C19+Start!$L$26))</f>
        <v/>
      </c>
      <c r="R19" s="10" t="str">
        <f t="shared" si="2"/>
        <v/>
      </c>
      <c r="S19" s="11" t="str">
        <f>IF(OR(O19="",NOT(ISNUMBER(C19))),"",MAX(C19,D19-Start!$L$27))</f>
        <v/>
      </c>
      <c r="T19" s="10" t="str">
        <f>IF(COUNTA(B19:K19)=0,"",SUMIF(Zahlungen!$A$9:$A$208,A19,Zahlungen!$H$9:$H$208))</f>
        <v/>
      </c>
      <c r="U19" s="10" t="str">
        <f t="shared" si="3"/>
        <v/>
      </c>
      <c r="V19" s="3" t="str">
        <f t="shared" ca="1" si="4"/>
        <v/>
      </c>
      <c r="W19" s="3" t="str">
        <f>IF(COUNTA(B19:K19)=0,"",IF(COUNTIF($A$9:$A$108,A19)&lt;&gt;1,"Doppelte Buchung-ID",IF(OR(B19="",IFERROR(INDEX(Gäste!$B$9:$B$108,MATCH(LEFT(B19,4),Gäste!$A$9:$A$108,0)),"")=""),"Gast auswählen / prüfen",IF(AND(G19&lt;&gt;"Anfrage",G19&lt;&gt;"Bestätigt",G19&lt;&gt;"Abgeschlossen",G19&lt;&gt;"Storniert"),"Status wählen",IF(OR(NOT(ISNUMBER(C19)),C19&lt;=0),"Buchungsdatum fehlt",IF(OR(NOT(ISNUMBER(D19)),NOT(ISNUMBER(E19))),"Reisedaten fehlen",IF(E19&lt;=D19,"Abreise muss nach Anreise liegen",IF(OR(D19&lt;&gt;INT(D19),E19&lt;&gt;INT(E19)),"Nur Datum, keine Uhrzeit",IF(C19&gt;D19,"Buchungsdatum nach Anreise",IF(OR(NOT(ISNUMBER(F19)),F19&lt;=0,F19&lt;&gt;INT(F19)),"Personenzahl prüfen",IF(F19&gt;Start!$E$30,"Maximale Belegung überschritten",IF(OR(D19&lt;DATE(Start!$E$28,1,1),E19&gt;DATE(Start!$E$28+3,1,1)),"Außerhalb des Planungszeitraums",IF(SUMPRODUCT((Saisonpreise!$K$9:$K$38&lt;&gt;"")*(Saisonpreise!$K$9:$K$38&lt;&gt;"OK"))&gt;0,"Saisonliste prüfen",IF(COUNTIFS(Tagespreise!$A$9:$A$1104,"&gt;="&amp;D19,Tagespreise!$A$9:$A$1104,"&lt;"&amp;E19,Tagespreise!$H$9:$H$1104,"Konflikt")&gt;0,"Saisonpreise überlappen",IF(SUMPRODUCT((Buchungsextras!$A$9:$A$208=A19)*(Buchungsextras!$K$9:$K$208&lt;&gt;"")*(Buchungsextras!$K$9:$K$208&lt;&gt;"OK"))&gt;0,"Buchungsextras prüfen",IF(AND(H19&lt;&gt;"",OR(NOT(ISNUMBER(H19)),H19&lt;0)),"Reinigung prüfen",IF(AND(I19&lt;&gt;"",OR(NOT(ISNUMBER(I19)),I19&lt;0)),"Rabatt prüfen",IF(AND(J19&lt;&gt;"",OR(NOT(ISNUMBER(J19)),J19&lt;0)),"Festpreis prüfen",IF(AND(J19="",ISNUMBER(I19),I19&gt;M19+N19+Y19),"Rabatt größer als Preis",IF(AND(OR(G19="Bestätigt",G19="Abgeschlossen"),(COUNTIFS(Aufenthalte!$D$9:$D$108,"&lt;"&amp;E19,Aufenthalte!$E$9:$E$108,"&gt;"&amp;D19,Aufenthalte!$G$9:$G$108,"Bestätigt")+COUNTIFS(Aufenthalte!$D$9:$D$108,"&lt;"&amp;E19,Aufenthalte!$E$9:$E$108,"&gt;"&amp;D19,Aufenthalte!$G$9:$G$108,"Abgeschlossen"))&gt;1),"Doppelbelegung prüfen",IF(T19&lt;0,"Erstattung größer als Eingang","OK")))))))))))))))))))))</f>
        <v/>
      </c>
      <c r="X19" s="10" t="str">
        <f t="shared" ca="1" si="5"/>
        <v/>
      </c>
      <c r="Y19" s="10" t="str">
        <f>IF(L19="","",IF(H19="",Start!$E$27,IF(ISNUMBER(H19),MAX(0,H19),"")))</f>
        <v/>
      </c>
      <c r="Z19" s="10" t="str">
        <f t="shared" si="6"/>
        <v/>
      </c>
    </row>
    <row r="20" spans="1:26" ht="31" customHeight="1">
      <c r="A20" s="9" t="s">
        <v>323</v>
      </c>
      <c r="B20" s="18"/>
      <c r="C20" s="20"/>
      <c r="D20" s="20"/>
      <c r="E20" s="20"/>
      <c r="F20" s="22"/>
      <c r="G20" s="18"/>
      <c r="H20" s="21"/>
      <c r="I20" s="21"/>
      <c r="J20" s="21"/>
      <c r="K20" s="18"/>
      <c r="L20" s="14" t="str">
        <f t="shared" si="0"/>
        <v/>
      </c>
      <c r="M20" s="10" t="str">
        <f>IF(OR(L20="",B20="",C20="",F20="",G20=""),"",IF(AND(D20&gt;=DATE(Start!$E$28,1,1),E20&lt;=DATE(Start!$E$28+3,1,1),COUNTIFS(Tagespreise!$A$9:$A$1104,"&gt;="&amp;D20,Tagespreise!$A$9:$A$1104,"&lt;"&amp;E20,Tagespreise!$H$9:$H$1104,"Konflikt")=0,SUMPRODUCT((Saisonpreise!$K$9:$K$38&lt;&gt;"")*(Saisonpreise!$K$9:$K$38&lt;&gt;"OK"))=0),SUMIFS(Tagespreise!$F$9:$F$1104,Tagespreise!$A$9:$A$1104,"&gt;="&amp;D20,Tagespreise!$A$9:$A$1104,"&lt;"&amp;E20),""))</f>
        <v/>
      </c>
      <c r="N20" s="10" t="str">
        <f>IF(L20="","",IF(SUMPRODUCT((Buchungsextras!$A$9:$A$208=A20)*(Buchungsextras!$K$9:$K$208&lt;&gt;"")*(Buchungsextras!$K$9:$K$208&lt;&gt;"OK"))&gt;0,"",SUMIF(Buchungsextras!$A$9:$A$208,A20,Buchungsextras!$I$9:$I$208)))</f>
        <v/>
      </c>
      <c r="O20" s="10" t="str">
        <f t="shared" si="1"/>
        <v/>
      </c>
      <c r="P20" s="10" t="str">
        <f>IF(O20="","",MIN(O20,ROUND(IF(Start!$L$28="Übernachtungen",M20,O20)*Start!$L$25,2)))</f>
        <v/>
      </c>
      <c r="Q20" s="11" t="str">
        <f>IF(OR(O20="",NOT(ISNUMBER(C20))),"",MIN(S20,C20+Start!$L$26))</f>
        <v/>
      </c>
      <c r="R20" s="10" t="str">
        <f t="shared" si="2"/>
        <v/>
      </c>
      <c r="S20" s="11" t="str">
        <f>IF(OR(O20="",NOT(ISNUMBER(C20))),"",MAX(C20,D20-Start!$L$27))</f>
        <v/>
      </c>
      <c r="T20" s="10" t="str">
        <f>IF(COUNTA(B20:K20)=0,"",SUMIF(Zahlungen!$A$9:$A$208,A20,Zahlungen!$H$9:$H$208))</f>
        <v/>
      </c>
      <c r="U20" s="10" t="str">
        <f t="shared" si="3"/>
        <v/>
      </c>
      <c r="V20" s="3" t="str">
        <f t="shared" ca="1" si="4"/>
        <v/>
      </c>
      <c r="W20" s="3" t="str">
        <f>IF(COUNTA(B20:K20)=0,"",IF(COUNTIF($A$9:$A$108,A20)&lt;&gt;1,"Doppelte Buchung-ID",IF(OR(B20="",IFERROR(INDEX(Gäste!$B$9:$B$108,MATCH(LEFT(B20,4),Gäste!$A$9:$A$108,0)),"")=""),"Gast auswählen / prüfen",IF(AND(G20&lt;&gt;"Anfrage",G20&lt;&gt;"Bestätigt",G20&lt;&gt;"Abgeschlossen",G20&lt;&gt;"Storniert"),"Status wählen",IF(OR(NOT(ISNUMBER(C20)),C20&lt;=0),"Buchungsdatum fehlt",IF(OR(NOT(ISNUMBER(D20)),NOT(ISNUMBER(E20))),"Reisedaten fehlen",IF(E20&lt;=D20,"Abreise muss nach Anreise liegen",IF(OR(D20&lt;&gt;INT(D20),E20&lt;&gt;INT(E20)),"Nur Datum, keine Uhrzeit",IF(C20&gt;D20,"Buchungsdatum nach Anreise",IF(OR(NOT(ISNUMBER(F20)),F20&lt;=0,F20&lt;&gt;INT(F20)),"Personenzahl prüfen",IF(F20&gt;Start!$E$30,"Maximale Belegung überschritten",IF(OR(D20&lt;DATE(Start!$E$28,1,1),E20&gt;DATE(Start!$E$28+3,1,1)),"Außerhalb des Planungszeitraums",IF(SUMPRODUCT((Saisonpreise!$K$9:$K$38&lt;&gt;"")*(Saisonpreise!$K$9:$K$38&lt;&gt;"OK"))&gt;0,"Saisonliste prüfen",IF(COUNTIFS(Tagespreise!$A$9:$A$1104,"&gt;="&amp;D20,Tagespreise!$A$9:$A$1104,"&lt;"&amp;E20,Tagespreise!$H$9:$H$1104,"Konflikt")&gt;0,"Saisonpreise überlappen",IF(SUMPRODUCT((Buchungsextras!$A$9:$A$208=A20)*(Buchungsextras!$K$9:$K$208&lt;&gt;"")*(Buchungsextras!$K$9:$K$208&lt;&gt;"OK"))&gt;0,"Buchungsextras prüfen",IF(AND(H20&lt;&gt;"",OR(NOT(ISNUMBER(H20)),H20&lt;0)),"Reinigung prüfen",IF(AND(I20&lt;&gt;"",OR(NOT(ISNUMBER(I20)),I20&lt;0)),"Rabatt prüfen",IF(AND(J20&lt;&gt;"",OR(NOT(ISNUMBER(J20)),J20&lt;0)),"Festpreis prüfen",IF(AND(J20="",ISNUMBER(I20),I20&gt;M20+N20+Y20),"Rabatt größer als Preis",IF(AND(OR(G20="Bestätigt",G20="Abgeschlossen"),(COUNTIFS(Aufenthalte!$D$9:$D$108,"&lt;"&amp;E20,Aufenthalte!$E$9:$E$108,"&gt;"&amp;D20,Aufenthalte!$G$9:$G$108,"Bestätigt")+COUNTIFS(Aufenthalte!$D$9:$D$108,"&lt;"&amp;E20,Aufenthalte!$E$9:$E$108,"&gt;"&amp;D20,Aufenthalte!$G$9:$G$108,"Abgeschlossen"))&gt;1),"Doppelbelegung prüfen",IF(T20&lt;0,"Erstattung größer als Eingang","OK")))))))))))))))))))))</f>
        <v/>
      </c>
      <c r="X20" s="10" t="str">
        <f t="shared" ca="1" si="5"/>
        <v/>
      </c>
      <c r="Y20" s="10" t="str">
        <f>IF(L20="","",IF(H20="",Start!$E$27,IF(ISNUMBER(H20),MAX(0,H20),"")))</f>
        <v/>
      </c>
      <c r="Z20" s="10" t="str">
        <f t="shared" si="6"/>
        <v/>
      </c>
    </row>
    <row r="21" spans="1:26" ht="31" customHeight="1">
      <c r="A21" s="9" t="s">
        <v>324</v>
      </c>
      <c r="B21" s="18"/>
      <c r="C21" s="20"/>
      <c r="D21" s="20"/>
      <c r="E21" s="20"/>
      <c r="F21" s="22"/>
      <c r="G21" s="18"/>
      <c r="H21" s="21"/>
      <c r="I21" s="21"/>
      <c r="J21" s="21"/>
      <c r="K21" s="18"/>
      <c r="L21" s="14" t="str">
        <f t="shared" si="0"/>
        <v/>
      </c>
      <c r="M21" s="10" t="str">
        <f>IF(OR(L21="",B21="",C21="",F21="",G21=""),"",IF(AND(D21&gt;=DATE(Start!$E$28,1,1),E21&lt;=DATE(Start!$E$28+3,1,1),COUNTIFS(Tagespreise!$A$9:$A$1104,"&gt;="&amp;D21,Tagespreise!$A$9:$A$1104,"&lt;"&amp;E21,Tagespreise!$H$9:$H$1104,"Konflikt")=0,SUMPRODUCT((Saisonpreise!$K$9:$K$38&lt;&gt;"")*(Saisonpreise!$K$9:$K$38&lt;&gt;"OK"))=0),SUMIFS(Tagespreise!$F$9:$F$1104,Tagespreise!$A$9:$A$1104,"&gt;="&amp;D21,Tagespreise!$A$9:$A$1104,"&lt;"&amp;E21),""))</f>
        <v/>
      </c>
      <c r="N21" s="10" t="str">
        <f>IF(L21="","",IF(SUMPRODUCT((Buchungsextras!$A$9:$A$208=A21)*(Buchungsextras!$K$9:$K$208&lt;&gt;"")*(Buchungsextras!$K$9:$K$208&lt;&gt;"OK"))&gt;0,"",SUMIF(Buchungsextras!$A$9:$A$208,A21,Buchungsextras!$I$9:$I$208)))</f>
        <v/>
      </c>
      <c r="O21" s="10" t="str">
        <f t="shared" si="1"/>
        <v/>
      </c>
      <c r="P21" s="10" t="str">
        <f>IF(O21="","",MIN(O21,ROUND(IF(Start!$L$28="Übernachtungen",M21,O21)*Start!$L$25,2)))</f>
        <v/>
      </c>
      <c r="Q21" s="11" t="str">
        <f>IF(OR(O21="",NOT(ISNUMBER(C21))),"",MIN(S21,C21+Start!$L$26))</f>
        <v/>
      </c>
      <c r="R21" s="10" t="str">
        <f t="shared" si="2"/>
        <v/>
      </c>
      <c r="S21" s="11" t="str">
        <f>IF(OR(O21="",NOT(ISNUMBER(C21))),"",MAX(C21,D21-Start!$L$27))</f>
        <v/>
      </c>
      <c r="T21" s="10" t="str">
        <f>IF(COUNTA(B21:K21)=0,"",SUMIF(Zahlungen!$A$9:$A$208,A21,Zahlungen!$H$9:$H$208))</f>
        <v/>
      </c>
      <c r="U21" s="10" t="str">
        <f t="shared" si="3"/>
        <v/>
      </c>
      <c r="V21" s="3" t="str">
        <f t="shared" ca="1" si="4"/>
        <v/>
      </c>
      <c r="W21" s="3" t="str">
        <f>IF(COUNTA(B21:K21)=0,"",IF(COUNTIF($A$9:$A$108,A21)&lt;&gt;1,"Doppelte Buchung-ID",IF(OR(B21="",IFERROR(INDEX(Gäste!$B$9:$B$108,MATCH(LEFT(B21,4),Gäste!$A$9:$A$108,0)),"")=""),"Gast auswählen / prüfen",IF(AND(G21&lt;&gt;"Anfrage",G21&lt;&gt;"Bestätigt",G21&lt;&gt;"Abgeschlossen",G21&lt;&gt;"Storniert"),"Status wählen",IF(OR(NOT(ISNUMBER(C21)),C21&lt;=0),"Buchungsdatum fehlt",IF(OR(NOT(ISNUMBER(D21)),NOT(ISNUMBER(E21))),"Reisedaten fehlen",IF(E21&lt;=D21,"Abreise muss nach Anreise liegen",IF(OR(D21&lt;&gt;INT(D21),E21&lt;&gt;INT(E21)),"Nur Datum, keine Uhrzeit",IF(C21&gt;D21,"Buchungsdatum nach Anreise",IF(OR(NOT(ISNUMBER(F21)),F21&lt;=0,F21&lt;&gt;INT(F21)),"Personenzahl prüfen",IF(F21&gt;Start!$E$30,"Maximale Belegung überschritten",IF(OR(D21&lt;DATE(Start!$E$28,1,1),E21&gt;DATE(Start!$E$28+3,1,1)),"Außerhalb des Planungszeitraums",IF(SUMPRODUCT((Saisonpreise!$K$9:$K$38&lt;&gt;"")*(Saisonpreise!$K$9:$K$38&lt;&gt;"OK"))&gt;0,"Saisonliste prüfen",IF(COUNTIFS(Tagespreise!$A$9:$A$1104,"&gt;="&amp;D21,Tagespreise!$A$9:$A$1104,"&lt;"&amp;E21,Tagespreise!$H$9:$H$1104,"Konflikt")&gt;0,"Saisonpreise überlappen",IF(SUMPRODUCT((Buchungsextras!$A$9:$A$208=A21)*(Buchungsextras!$K$9:$K$208&lt;&gt;"")*(Buchungsextras!$K$9:$K$208&lt;&gt;"OK"))&gt;0,"Buchungsextras prüfen",IF(AND(H21&lt;&gt;"",OR(NOT(ISNUMBER(H21)),H21&lt;0)),"Reinigung prüfen",IF(AND(I21&lt;&gt;"",OR(NOT(ISNUMBER(I21)),I21&lt;0)),"Rabatt prüfen",IF(AND(J21&lt;&gt;"",OR(NOT(ISNUMBER(J21)),J21&lt;0)),"Festpreis prüfen",IF(AND(J21="",ISNUMBER(I21),I21&gt;M21+N21+Y21),"Rabatt größer als Preis",IF(AND(OR(G21="Bestätigt",G21="Abgeschlossen"),(COUNTIFS(Aufenthalte!$D$9:$D$108,"&lt;"&amp;E21,Aufenthalte!$E$9:$E$108,"&gt;"&amp;D21,Aufenthalte!$G$9:$G$108,"Bestätigt")+COUNTIFS(Aufenthalte!$D$9:$D$108,"&lt;"&amp;E21,Aufenthalte!$E$9:$E$108,"&gt;"&amp;D21,Aufenthalte!$G$9:$G$108,"Abgeschlossen"))&gt;1),"Doppelbelegung prüfen",IF(T21&lt;0,"Erstattung größer als Eingang","OK")))))))))))))))))))))</f>
        <v/>
      </c>
      <c r="X21" s="10" t="str">
        <f t="shared" ca="1" si="5"/>
        <v/>
      </c>
      <c r="Y21" s="10" t="str">
        <f>IF(L21="","",IF(H21="",Start!$E$27,IF(ISNUMBER(H21),MAX(0,H21),"")))</f>
        <v/>
      </c>
      <c r="Z21" s="10" t="str">
        <f t="shared" si="6"/>
        <v/>
      </c>
    </row>
    <row r="22" spans="1:26" ht="31" customHeight="1">
      <c r="A22" s="9" t="s">
        <v>325</v>
      </c>
      <c r="B22" s="18"/>
      <c r="C22" s="20"/>
      <c r="D22" s="20"/>
      <c r="E22" s="20"/>
      <c r="F22" s="22"/>
      <c r="G22" s="18"/>
      <c r="H22" s="21"/>
      <c r="I22" s="21"/>
      <c r="J22" s="21"/>
      <c r="K22" s="18"/>
      <c r="L22" s="14" t="str">
        <f t="shared" si="0"/>
        <v/>
      </c>
      <c r="M22" s="10" t="str">
        <f>IF(OR(L22="",B22="",C22="",F22="",G22=""),"",IF(AND(D22&gt;=DATE(Start!$E$28,1,1),E22&lt;=DATE(Start!$E$28+3,1,1),COUNTIFS(Tagespreise!$A$9:$A$1104,"&gt;="&amp;D22,Tagespreise!$A$9:$A$1104,"&lt;"&amp;E22,Tagespreise!$H$9:$H$1104,"Konflikt")=0,SUMPRODUCT((Saisonpreise!$K$9:$K$38&lt;&gt;"")*(Saisonpreise!$K$9:$K$38&lt;&gt;"OK"))=0),SUMIFS(Tagespreise!$F$9:$F$1104,Tagespreise!$A$9:$A$1104,"&gt;="&amp;D22,Tagespreise!$A$9:$A$1104,"&lt;"&amp;E22),""))</f>
        <v/>
      </c>
      <c r="N22" s="10" t="str">
        <f>IF(L22="","",IF(SUMPRODUCT((Buchungsextras!$A$9:$A$208=A22)*(Buchungsextras!$K$9:$K$208&lt;&gt;"")*(Buchungsextras!$K$9:$K$208&lt;&gt;"OK"))&gt;0,"",SUMIF(Buchungsextras!$A$9:$A$208,A22,Buchungsextras!$I$9:$I$208)))</f>
        <v/>
      </c>
      <c r="O22" s="10" t="str">
        <f t="shared" si="1"/>
        <v/>
      </c>
      <c r="P22" s="10" t="str">
        <f>IF(O22="","",MIN(O22,ROUND(IF(Start!$L$28="Übernachtungen",M22,O22)*Start!$L$25,2)))</f>
        <v/>
      </c>
      <c r="Q22" s="11" t="str">
        <f>IF(OR(O22="",NOT(ISNUMBER(C22))),"",MIN(S22,C22+Start!$L$26))</f>
        <v/>
      </c>
      <c r="R22" s="10" t="str">
        <f t="shared" si="2"/>
        <v/>
      </c>
      <c r="S22" s="11" t="str">
        <f>IF(OR(O22="",NOT(ISNUMBER(C22))),"",MAX(C22,D22-Start!$L$27))</f>
        <v/>
      </c>
      <c r="T22" s="10" t="str">
        <f>IF(COUNTA(B22:K22)=0,"",SUMIF(Zahlungen!$A$9:$A$208,A22,Zahlungen!$H$9:$H$208))</f>
        <v/>
      </c>
      <c r="U22" s="10" t="str">
        <f t="shared" si="3"/>
        <v/>
      </c>
      <c r="V22" s="3" t="str">
        <f t="shared" ca="1" si="4"/>
        <v/>
      </c>
      <c r="W22" s="3" t="str">
        <f>IF(COUNTA(B22:K22)=0,"",IF(COUNTIF($A$9:$A$108,A22)&lt;&gt;1,"Doppelte Buchung-ID",IF(OR(B22="",IFERROR(INDEX(Gäste!$B$9:$B$108,MATCH(LEFT(B22,4),Gäste!$A$9:$A$108,0)),"")=""),"Gast auswählen / prüfen",IF(AND(G22&lt;&gt;"Anfrage",G22&lt;&gt;"Bestätigt",G22&lt;&gt;"Abgeschlossen",G22&lt;&gt;"Storniert"),"Status wählen",IF(OR(NOT(ISNUMBER(C22)),C22&lt;=0),"Buchungsdatum fehlt",IF(OR(NOT(ISNUMBER(D22)),NOT(ISNUMBER(E22))),"Reisedaten fehlen",IF(E22&lt;=D22,"Abreise muss nach Anreise liegen",IF(OR(D22&lt;&gt;INT(D22),E22&lt;&gt;INT(E22)),"Nur Datum, keine Uhrzeit",IF(C22&gt;D22,"Buchungsdatum nach Anreise",IF(OR(NOT(ISNUMBER(F22)),F22&lt;=0,F22&lt;&gt;INT(F22)),"Personenzahl prüfen",IF(F22&gt;Start!$E$30,"Maximale Belegung überschritten",IF(OR(D22&lt;DATE(Start!$E$28,1,1),E22&gt;DATE(Start!$E$28+3,1,1)),"Außerhalb des Planungszeitraums",IF(SUMPRODUCT((Saisonpreise!$K$9:$K$38&lt;&gt;"")*(Saisonpreise!$K$9:$K$38&lt;&gt;"OK"))&gt;0,"Saisonliste prüfen",IF(COUNTIFS(Tagespreise!$A$9:$A$1104,"&gt;="&amp;D22,Tagespreise!$A$9:$A$1104,"&lt;"&amp;E22,Tagespreise!$H$9:$H$1104,"Konflikt")&gt;0,"Saisonpreise überlappen",IF(SUMPRODUCT((Buchungsextras!$A$9:$A$208=A22)*(Buchungsextras!$K$9:$K$208&lt;&gt;"")*(Buchungsextras!$K$9:$K$208&lt;&gt;"OK"))&gt;0,"Buchungsextras prüfen",IF(AND(H22&lt;&gt;"",OR(NOT(ISNUMBER(H22)),H22&lt;0)),"Reinigung prüfen",IF(AND(I22&lt;&gt;"",OR(NOT(ISNUMBER(I22)),I22&lt;0)),"Rabatt prüfen",IF(AND(J22&lt;&gt;"",OR(NOT(ISNUMBER(J22)),J22&lt;0)),"Festpreis prüfen",IF(AND(J22="",ISNUMBER(I22),I22&gt;M22+N22+Y22),"Rabatt größer als Preis",IF(AND(OR(G22="Bestätigt",G22="Abgeschlossen"),(COUNTIFS(Aufenthalte!$D$9:$D$108,"&lt;"&amp;E22,Aufenthalte!$E$9:$E$108,"&gt;"&amp;D22,Aufenthalte!$G$9:$G$108,"Bestätigt")+COUNTIFS(Aufenthalte!$D$9:$D$108,"&lt;"&amp;E22,Aufenthalte!$E$9:$E$108,"&gt;"&amp;D22,Aufenthalte!$G$9:$G$108,"Abgeschlossen"))&gt;1),"Doppelbelegung prüfen",IF(T22&lt;0,"Erstattung größer als Eingang","OK")))))))))))))))))))))</f>
        <v/>
      </c>
      <c r="X22" s="10" t="str">
        <f t="shared" ca="1" si="5"/>
        <v/>
      </c>
      <c r="Y22" s="10" t="str">
        <f>IF(L22="","",IF(H22="",Start!$E$27,IF(ISNUMBER(H22),MAX(0,H22),"")))</f>
        <v/>
      </c>
      <c r="Z22" s="10" t="str">
        <f t="shared" si="6"/>
        <v/>
      </c>
    </row>
    <row r="23" spans="1:26" ht="31" customHeight="1">
      <c r="A23" s="9" t="s">
        <v>326</v>
      </c>
      <c r="B23" s="18"/>
      <c r="C23" s="20"/>
      <c r="D23" s="20"/>
      <c r="E23" s="20"/>
      <c r="F23" s="22"/>
      <c r="G23" s="18"/>
      <c r="H23" s="21"/>
      <c r="I23" s="21"/>
      <c r="J23" s="21"/>
      <c r="K23" s="18"/>
      <c r="L23" s="14" t="str">
        <f t="shared" si="0"/>
        <v/>
      </c>
      <c r="M23" s="10" t="str">
        <f>IF(OR(L23="",B23="",C23="",F23="",G23=""),"",IF(AND(D23&gt;=DATE(Start!$E$28,1,1),E23&lt;=DATE(Start!$E$28+3,1,1),COUNTIFS(Tagespreise!$A$9:$A$1104,"&gt;="&amp;D23,Tagespreise!$A$9:$A$1104,"&lt;"&amp;E23,Tagespreise!$H$9:$H$1104,"Konflikt")=0,SUMPRODUCT((Saisonpreise!$K$9:$K$38&lt;&gt;"")*(Saisonpreise!$K$9:$K$38&lt;&gt;"OK"))=0),SUMIFS(Tagespreise!$F$9:$F$1104,Tagespreise!$A$9:$A$1104,"&gt;="&amp;D23,Tagespreise!$A$9:$A$1104,"&lt;"&amp;E23),""))</f>
        <v/>
      </c>
      <c r="N23" s="10" t="str">
        <f>IF(L23="","",IF(SUMPRODUCT((Buchungsextras!$A$9:$A$208=A23)*(Buchungsextras!$K$9:$K$208&lt;&gt;"")*(Buchungsextras!$K$9:$K$208&lt;&gt;"OK"))&gt;0,"",SUMIF(Buchungsextras!$A$9:$A$208,A23,Buchungsextras!$I$9:$I$208)))</f>
        <v/>
      </c>
      <c r="O23" s="10" t="str">
        <f t="shared" si="1"/>
        <v/>
      </c>
      <c r="P23" s="10" t="str">
        <f>IF(O23="","",MIN(O23,ROUND(IF(Start!$L$28="Übernachtungen",M23,O23)*Start!$L$25,2)))</f>
        <v/>
      </c>
      <c r="Q23" s="11" t="str">
        <f>IF(OR(O23="",NOT(ISNUMBER(C23))),"",MIN(S23,C23+Start!$L$26))</f>
        <v/>
      </c>
      <c r="R23" s="10" t="str">
        <f t="shared" si="2"/>
        <v/>
      </c>
      <c r="S23" s="11" t="str">
        <f>IF(OR(O23="",NOT(ISNUMBER(C23))),"",MAX(C23,D23-Start!$L$27))</f>
        <v/>
      </c>
      <c r="T23" s="10" t="str">
        <f>IF(COUNTA(B23:K23)=0,"",SUMIF(Zahlungen!$A$9:$A$208,A23,Zahlungen!$H$9:$H$208))</f>
        <v/>
      </c>
      <c r="U23" s="10" t="str">
        <f t="shared" si="3"/>
        <v/>
      </c>
      <c r="V23" s="3" t="str">
        <f t="shared" ca="1" si="4"/>
        <v/>
      </c>
      <c r="W23" s="3" t="str">
        <f>IF(COUNTA(B23:K23)=0,"",IF(COUNTIF($A$9:$A$108,A23)&lt;&gt;1,"Doppelte Buchung-ID",IF(OR(B23="",IFERROR(INDEX(Gäste!$B$9:$B$108,MATCH(LEFT(B23,4),Gäste!$A$9:$A$108,0)),"")=""),"Gast auswählen / prüfen",IF(AND(G23&lt;&gt;"Anfrage",G23&lt;&gt;"Bestätigt",G23&lt;&gt;"Abgeschlossen",G23&lt;&gt;"Storniert"),"Status wählen",IF(OR(NOT(ISNUMBER(C23)),C23&lt;=0),"Buchungsdatum fehlt",IF(OR(NOT(ISNUMBER(D23)),NOT(ISNUMBER(E23))),"Reisedaten fehlen",IF(E23&lt;=D23,"Abreise muss nach Anreise liegen",IF(OR(D23&lt;&gt;INT(D23),E23&lt;&gt;INT(E23)),"Nur Datum, keine Uhrzeit",IF(C23&gt;D23,"Buchungsdatum nach Anreise",IF(OR(NOT(ISNUMBER(F23)),F23&lt;=0,F23&lt;&gt;INT(F23)),"Personenzahl prüfen",IF(F23&gt;Start!$E$30,"Maximale Belegung überschritten",IF(OR(D23&lt;DATE(Start!$E$28,1,1),E23&gt;DATE(Start!$E$28+3,1,1)),"Außerhalb des Planungszeitraums",IF(SUMPRODUCT((Saisonpreise!$K$9:$K$38&lt;&gt;"")*(Saisonpreise!$K$9:$K$38&lt;&gt;"OK"))&gt;0,"Saisonliste prüfen",IF(COUNTIFS(Tagespreise!$A$9:$A$1104,"&gt;="&amp;D23,Tagespreise!$A$9:$A$1104,"&lt;"&amp;E23,Tagespreise!$H$9:$H$1104,"Konflikt")&gt;0,"Saisonpreise überlappen",IF(SUMPRODUCT((Buchungsextras!$A$9:$A$208=A23)*(Buchungsextras!$K$9:$K$208&lt;&gt;"")*(Buchungsextras!$K$9:$K$208&lt;&gt;"OK"))&gt;0,"Buchungsextras prüfen",IF(AND(H23&lt;&gt;"",OR(NOT(ISNUMBER(H23)),H23&lt;0)),"Reinigung prüfen",IF(AND(I23&lt;&gt;"",OR(NOT(ISNUMBER(I23)),I23&lt;0)),"Rabatt prüfen",IF(AND(J23&lt;&gt;"",OR(NOT(ISNUMBER(J23)),J23&lt;0)),"Festpreis prüfen",IF(AND(J23="",ISNUMBER(I23),I23&gt;M23+N23+Y23),"Rabatt größer als Preis",IF(AND(OR(G23="Bestätigt",G23="Abgeschlossen"),(COUNTIFS(Aufenthalte!$D$9:$D$108,"&lt;"&amp;E23,Aufenthalte!$E$9:$E$108,"&gt;"&amp;D23,Aufenthalte!$G$9:$G$108,"Bestätigt")+COUNTIFS(Aufenthalte!$D$9:$D$108,"&lt;"&amp;E23,Aufenthalte!$E$9:$E$108,"&gt;"&amp;D23,Aufenthalte!$G$9:$G$108,"Abgeschlossen"))&gt;1),"Doppelbelegung prüfen",IF(T23&lt;0,"Erstattung größer als Eingang","OK")))))))))))))))))))))</f>
        <v/>
      </c>
      <c r="X23" s="10" t="str">
        <f t="shared" ca="1" si="5"/>
        <v/>
      </c>
      <c r="Y23" s="10" t="str">
        <f>IF(L23="","",IF(H23="",Start!$E$27,IF(ISNUMBER(H23),MAX(0,H23),"")))</f>
        <v/>
      </c>
      <c r="Z23" s="10" t="str">
        <f t="shared" si="6"/>
        <v/>
      </c>
    </row>
    <row r="24" spans="1:26" ht="31" customHeight="1">
      <c r="A24" s="9" t="s">
        <v>327</v>
      </c>
      <c r="B24" s="18"/>
      <c r="C24" s="20"/>
      <c r="D24" s="20"/>
      <c r="E24" s="20"/>
      <c r="F24" s="22"/>
      <c r="G24" s="18"/>
      <c r="H24" s="21"/>
      <c r="I24" s="21"/>
      <c r="J24" s="21"/>
      <c r="K24" s="18"/>
      <c r="L24" s="14" t="str">
        <f t="shared" si="0"/>
        <v/>
      </c>
      <c r="M24" s="10" t="str">
        <f>IF(OR(L24="",B24="",C24="",F24="",G24=""),"",IF(AND(D24&gt;=DATE(Start!$E$28,1,1),E24&lt;=DATE(Start!$E$28+3,1,1),COUNTIFS(Tagespreise!$A$9:$A$1104,"&gt;="&amp;D24,Tagespreise!$A$9:$A$1104,"&lt;"&amp;E24,Tagespreise!$H$9:$H$1104,"Konflikt")=0,SUMPRODUCT((Saisonpreise!$K$9:$K$38&lt;&gt;"")*(Saisonpreise!$K$9:$K$38&lt;&gt;"OK"))=0),SUMIFS(Tagespreise!$F$9:$F$1104,Tagespreise!$A$9:$A$1104,"&gt;="&amp;D24,Tagespreise!$A$9:$A$1104,"&lt;"&amp;E24),""))</f>
        <v/>
      </c>
      <c r="N24" s="10" t="str">
        <f>IF(L24="","",IF(SUMPRODUCT((Buchungsextras!$A$9:$A$208=A24)*(Buchungsextras!$K$9:$K$208&lt;&gt;"")*(Buchungsextras!$K$9:$K$208&lt;&gt;"OK"))&gt;0,"",SUMIF(Buchungsextras!$A$9:$A$208,A24,Buchungsextras!$I$9:$I$208)))</f>
        <v/>
      </c>
      <c r="O24" s="10" t="str">
        <f t="shared" si="1"/>
        <v/>
      </c>
      <c r="P24" s="10" t="str">
        <f>IF(O24="","",MIN(O24,ROUND(IF(Start!$L$28="Übernachtungen",M24,O24)*Start!$L$25,2)))</f>
        <v/>
      </c>
      <c r="Q24" s="11" t="str">
        <f>IF(OR(O24="",NOT(ISNUMBER(C24))),"",MIN(S24,C24+Start!$L$26))</f>
        <v/>
      </c>
      <c r="R24" s="10" t="str">
        <f t="shared" si="2"/>
        <v/>
      </c>
      <c r="S24" s="11" t="str">
        <f>IF(OR(O24="",NOT(ISNUMBER(C24))),"",MAX(C24,D24-Start!$L$27))</f>
        <v/>
      </c>
      <c r="T24" s="10" t="str">
        <f>IF(COUNTA(B24:K24)=0,"",SUMIF(Zahlungen!$A$9:$A$208,A24,Zahlungen!$H$9:$H$208))</f>
        <v/>
      </c>
      <c r="U24" s="10" t="str">
        <f t="shared" si="3"/>
        <v/>
      </c>
      <c r="V24" s="3" t="str">
        <f t="shared" ca="1" si="4"/>
        <v/>
      </c>
      <c r="W24" s="3" t="str">
        <f>IF(COUNTA(B24:K24)=0,"",IF(COUNTIF($A$9:$A$108,A24)&lt;&gt;1,"Doppelte Buchung-ID",IF(OR(B24="",IFERROR(INDEX(Gäste!$B$9:$B$108,MATCH(LEFT(B24,4),Gäste!$A$9:$A$108,0)),"")=""),"Gast auswählen / prüfen",IF(AND(G24&lt;&gt;"Anfrage",G24&lt;&gt;"Bestätigt",G24&lt;&gt;"Abgeschlossen",G24&lt;&gt;"Storniert"),"Status wählen",IF(OR(NOT(ISNUMBER(C24)),C24&lt;=0),"Buchungsdatum fehlt",IF(OR(NOT(ISNUMBER(D24)),NOT(ISNUMBER(E24))),"Reisedaten fehlen",IF(E24&lt;=D24,"Abreise muss nach Anreise liegen",IF(OR(D24&lt;&gt;INT(D24),E24&lt;&gt;INT(E24)),"Nur Datum, keine Uhrzeit",IF(C24&gt;D24,"Buchungsdatum nach Anreise",IF(OR(NOT(ISNUMBER(F24)),F24&lt;=0,F24&lt;&gt;INT(F24)),"Personenzahl prüfen",IF(F24&gt;Start!$E$30,"Maximale Belegung überschritten",IF(OR(D24&lt;DATE(Start!$E$28,1,1),E24&gt;DATE(Start!$E$28+3,1,1)),"Außerhalb des Planungszeitraums",IF(SUMPRODUCT((Saisonpreise!$K$9:$K$38&lt;&gt;"")*(Saisonpreise!$K$9:$K$38&lt;&gt;"OK"))&gt;0,"Saisonliste prüfen",IF(COUNTIFS(Tagespreise!$A$9:$A$1104,"&gt;="&amp;D24,Tagespreise!$A$9:$A$1104,"&lt;"&amp;E24,Tagespreise!$H$9:$H$1104,"Konflikt")&gt;0,"Saisonpreise überlappen",IF(SUMPRODUCT((Buchungsextras!$A$9:$A$208=A24)*(Buchungsextras!$K$9:$K$208&lt;&gt;"")*(Buchungsextras!$K$9:$K$208&lt;&gt;"OK"))&gt;0,"Buchungsextras prüfen",IF(AND(H24&lt;&gt;"",OR(NOT(ISNUMBER(H24)),H24&lt;0)),"Reinigung prüfen",IF(AND(I24&lt;&gt;"",OR(NOT(ISNUMBER(I24)),I24&lt;0)),"Rabatt prüfen",IF(AND(J24&lt;&gt;"",OR(NOT(ISNUMBER(J24)),J24&lt;0)),"Festpreis prüfen",IF(AND(J24="",ISNUMBER(I24),I24&gt;M24+N24+Y24),"Rabatt größer als Preis",IF(AND(OR(G24="Bestätigt",G24="Abgeschlossen"),(COUNTIFS(Aufenthalte!$D$9:$D$108,"&lt;"&amp;E24,Aufenthalte!$E$9:$E$108,"&gt;"&amp;D24,Aufenthalte!$G$9:$G$108,"Bestätigt")+COUNTIFS(Aufenthalte!$D$9:$D$108,"&lt;"&amp;E24,Aufenthalte!$E$9:$E$108,"&gt;"&amp;D24,Aufenthalte!$G$9:$G$108,"Abgeschlossen"))&gt;1),"Doppelbelegung prüfen",IF(T24&lt;0,"Erstattung größer als Eingang","OK")))))))))))))))))))))</f>
        <v/>
      </c>
      <c r="X24" s="10" t="str">
        <f t="shared" ca="1" si="5"/>
        <v/>
      </c>
      <c r="Y24" s="10" t="str">
        <f>IF(L24="","",IF(H24="",Start!$E$27,IF(ISNUMBER(H24),MAX(0,H24),"")))</f>
        <v/>
      </c>
      <c r="Z24" s="10" t="str">
        <f t="shared" si="6"/>
        <v/>
      </c>
    </row>
    <row r="25" spans="1:26" ht="31" customHeight="1">
      <c r="A25" s="9" t="s">
        <v>328</v>
      </c>
      <c r="B25" s="18"/>
      <c r="C25" s="20"/>
      <c r="D25" s="20"/>
      <c r="E25" s="20"/>
      <c r="F25" s="22"/>
      <c r="G25" s="18"/>
      <c r="H25" s="21"/>
      <c r="I25" s="21"/>
      <c r="J25" s="21"/>
      <c r="K25" s="18"/>
      <c r="L25" s="14" t="str">
        <f t="shared" si="0"/>
        <v/>
      </c>
      <c r="M25" s="10" t="str">
        <f>IF(OR(L25="",B25="",C25="",F25="",G25=""),"",IF(AND(D25&gt;=DATE(Start!$E$28,1,1),E25&lt;=DATE(Start!$E$28+3,1,1),COUNTIFS(Tagespreise!$A$9:$A$1104,"&gt;="&amp;D25,Tagespreise!$A$9:$A$1104,"&lt;"&amp;E25,Tagespreise!$H$9:$H$1104,"Konflikt")=0,SUMPRODUCT((Saisonpreise!$K$9:$K$38&lt;&gt;"")*(Saisonpreise!$K$9:$K$38&lt;&gt;"OK"))=0),SUMIFS(Tagespreise!$F$9:$F$1104,Tagespreise!$A$9:$A$1104,"&gt;="&amp;D25,Tagespreise!$A$9:$A$1104,"&lt;"&amp;E25),""))</f>
        <v/>
      </c>
      <c r="N25" s="10" t="str">
        <f>IF(L25="","",IF(SUMPRODUCT((Buchungsextras!$A$9:$A$208=A25)*(Buchungsextras!$K$9:$K$208&lt;&gt;"")*(Buchungsextras!$K$9:$K$208&lt;&gt;"OK"))&gt;0,"",SUMIF(Buchungsextras!$A$9:$A$208,A25,Buchungsextras!$I$9:$I$208)))</f>
        <v/>
      </c>
      <c r="O25" s="10" t="str">
        <f t="shared" si="1"/>
        <v/>
      </c>
      <c r="P25" s="10" t="str">
        <f>IF(O25="","",MIN(O25,ROUND(IF(Start!$L$28="Übernachtungen",M25,O25)*Start!$L$25,2)))</f>
        <v/>
      </c>
      <c r="Q25" s="11" t="str">
        <f>IF(OR(O25="",NOT(ISNUMBER(C25))),"",MIN(S25,C25+Start!$L$26))</f>
        <v/>
      </c>
      <c r="R25" s="10" t="str">
        <f t="shared" si="2"/>
        <v/>
      </c>
      <c r="S25" s="11" t="str">
        <f>IF(OR(O25="",NOT(ISNUMBER(C25))),"",MAX(C25,D25-Start!$L$27))</f>
        <v/>
      </c>
      <c r="T25" s="10" t="str">
        <f>IF(COUNTA(B25:K25)=0,"",SUMIF(Zahlungen!$A$9:$A$208,A25,Zahlungen!$H$9:$H$208))</f>
        <v/>
      </c>
      <c r="U25" s="10" t="str">
        <f t="shared" si="3"/>
        <v/>
      </c>
      <c r="V25" s="3" t="str">
        <f t="shared" ca="1" si="4"/>
        <v/>
      </c>
      <c r="W25" s="3" t="str">
        <f>IF(COUNTA(B25:K25)=0,"",IF(COUNTIF($A$9:$A$108,A25)&lt;&gt;1,"Doppelte Buchung-ID",IF(OR(B25="",IFERROR(INDEX(Gäste!$B$9:$B$108,MATCH(LEFT(B25,4),Gäste!$A$9:$A$108,0)),"")=""),"Gast auswählen / prüfen",IF(AND(G25&lt;&gt;"Anfrage",G25&lt;&gt;"Bestätigt",G25&lt;&gt;"Abgeschlossen",G25&lt;&gt;"Storniert"),"Status wählen",IF(OR(NOT(ISNUMBER(C25)),C25&lt;=0),"Buchungsdatum fehlt",IF(OR(NOT(ISNUMBER(D25)),NOT(ISNUMBER(E25))),"Reisedaten fehlen",IF(E25&lt;=D25,"Abreise muss nach Anreise liegen",IF(OR(D25&lt;&gt;INT(D25),E25&lt;&gt;INT(E25)),"Nur Datum, keine Uhrzeit",IF(C25&gt;D25,"Buchungsdatum nach Anreise",IF(OR(NOT(ISNUMBER(F25)),F25&lt;=0,F25&lt;&gt;INT(F25)),"Personenzahl prüfen",IF(F25&gt;Start!$E$30,"Maximale Belegung überschritten",IF(OR(D25&lt;DATE(Start!$E$28,1,1),E25&gt;DATE(Start!$E$28+3,1,1)),"Außerhalb des Planungszeitraums",IF(SUMPRODUCT((Saisonpreise!$K$9:$K$38&lt;&gt;"")*(Saisonpreise!$K$9:$K$38&lt;&gt;"OK"))&gt;0,"Saisonliste prüfen",IF(COUNTIFS(Tagespreise!$A$9:$A$1104,"&gt;="&amp;D25,Tagespreise!$A$9:$A$1104,"&lt;"&amp;E25,Tagespreise!$H$9:$H$1104,"Konflikt")&gt;0,"Saisonpreise überlappen",IF(SUMPRODUCT((Buchungsextras!$A$9:$A$208=A25)*(Buchungsextras!$K$9:$K$208&lt;&gt;"")*(Buchungsextras!$K$9:$K$208&lt;&gt;"OK"))&gt;0,"Buchungsextras prüfen",IF(AND(H25&lt;&gt;"",OR(NOT(ISNUMBER(H25)),H25&lt;0)),"Reinigung prüfen",IF(AND(I25&lt;&gt;"",OR(NOT(ISNUMBER(I25)),I25&lt;0)),"Rabatt prüfen",IF(AND(J25&lt;&gt;"",OR(NOT(ISNUMBER(J25)),J25&lt;0)),"Festpreis prüfen",IF(AND(J25="",ISNUMBER(I25),I25&gt;M25+N25+Y25),"Rabatt größer als Preis",IF(AND(OR(G25="Bestätigt",G25="Abgeschlossen"),(COUNTIFS(Aufenthalte!$D$9:$D$108,"&lt;"&amp;E25,Aufenthalte!$E$9:$E$108,"&gt;"&amp;D25,Aufenthalte!$G$9:$G$108,"Bestätigt")+COUNTIFS(Aufenthalte!$D$9:$D$108,"&lt;"&amp;E25,Aufenthalte!$E$9:$E$108,"&gt;"&amp;D25,Aufenthalte!$G$9:$G$108,"Abgeschlossen"))&gt;1),"Doppelbelegung prüfen",IF(T25&lt;0,"Erstattung größer als Eingang","OK")))))))))))))))))))))</f>
        <v/>
      </c>
      <c r="X25" s="10" t="str">
        <f t="shared" ca="1" si="5"/>
        <v/>
      </c>
      <c r="Y25" s="10" t="str">
        <f>IF(L25="","",IF(H25="",Start!$E$27,IF(ISNUMBER(H25),MAX(0,H25),"")))</f>
        <v/>
      </c>
      <c r="Z25" s="10" t="str">
        <f t="shared" si="6"/>
        <v/>
      </c>
    </row>
    <row r="26" spans="1:26" ht="31" customHeight="1">
      <c r="A26" s="9" t="s">
        <v>329</v>
      </c>
      <c r="B26" s="18"/>
      <c r="C26" s="20"/>
      <c r="D26" s="20"/>
      <c r="E26" s="20"/>
      <c r="F26" s="22"/>
      <c r="G26" s="18"/>
      <c r="H26" s="21"/>
      <c r="I26" s="21"/>
      <c r="J26" s="21"/>
      <c r="K26" s="18"/>
      <c r="L26" s="14" t="str">
        <f t="shared" si="0"/>
        <v/>
      </c>
      <c r="M26" s="10" t="str">
        <f>IF(OR(L26="",B26="",C26="",F26="",G26=""),"",IF(AND(D26&gt;=DATE(Start!$E$28,1,1),E26&lt;=DATE(Start!$E$28+3,1,1),COUNTIFS(Tagespreise!$A$9:$A$1104,"&gt;="&amp;D26,Tagespreise!$A$9:$A$1104,"&lt;"&amp;E26,Tagespreise!$H$9:$H$1104,"Konflikt")=0,SUMPRODUCT((Saisonpreise!$K$9:$K$38&lt;&gt;"")*(Saisonpreise!$K$9:$K$38&lt;&gt;"OK"))=0),SUMIFS(Tagespreise!$F$9:$F$1104,Tagespreise!$A$9:$A$1104,"&gt;="&amp;D26,Tagespreise!$A$9:$A$1104,"&lt;"&amp;E26),""))</f>
        <v/>
      </c>
      <c r="N26" s="10" t="str">
        <f>IF(L26="","",IF(SUMPRODUCT((Buchungsextras!$A$9:$A$208=A26)*(Buchungsextras!$K$9:$K$208&lt;&gt;"")*(Buchungsextras!$K$9:$K$208&lt;&gt;"OK"))&gt;0,"",SUMIF(Buchungsextras!$A$9:$A$208,A26,Buchungsextras!$I$9:$I$208)))</f>
        <v/>
      </c>
      <c r="O26" s="10" t="str">
        <f t="shared" si="1"/>
        <v/>
      </c>
      <c r="P26" s="10" t="str">
        <f>IF(O26="","",MIN(O26,ROUND(IF(Start!$L$28="Übernachtungen",M26,O26)*Start!$L$25,2)))</f>
        <v/>
      </c>
      <c r="Q26" s="11" t="str">
        <f>IF(OR(O26="",NOT(ISNUMBER(C26))),"",MIN(S26,C26+Start!$L$26))</f>
        <v/>
      </c>
      <c r="R26" s="10" t="str">
        <f t="shared" si="2"/>
        <v/>
      </c>
      <c r="S26" s="11" t="str">
        <f>IF(OR(O26="",NOT(ISNUMBER(C26))),"",MAX(C26,D26-Start!$L$27))</f>
        <v/>
      </c>
      <c r="T26" s="10" t="str">
        <f>IF(COUNTA(B26:K26)=0,"",SUMIF(Zahlungen!$A$9:$A$208,A26,Zahlungen!$H$9:$H$208))</f>
        <v/>
      </c>
      <c r="U26" s="10" t="str">
        <f t="shared" si="3"/>
        <v/>
      </c>
      <c r="V26" s="3" t="str">
        <f t="shared" ca="1" si="4"/>
        <v/>
      </c>
      <c r="W26" s="3" t="str">
        <f>IF(COUNTA(B26:K26)=0,"",IF(COUNTIF($A$9:$A$108,A26)&lt;&gt;1,"Doppelte Buchung-ID",IF(OR(B26="",IFERROR(INDEX(Gäste!$B$9:$B$108,MATCH(LEFT(B26,4),Gäste!$A$9:$A$108,0)),"")=""),"Gast auswählen / prüfen",IF(AND(G26&lt;&gt;"Anfrage",G26&lt;&gt;"Bestätigt",G26&lt;&gt;"Abgeschlossen",G26&lt;&gt;"Storniert"),"Status wählen",IF(OR(NOT(ISNUMBER(C26)),C26&lt;=0),"Buchungsdatum fehlt",IF(OR(NOT(ISNUMBER(D26)),NOT(ISNUMBER(E26))),"Reisedaten fehlen",IF(E26&lt;=D26,"Abreise muss nach Anreise liegen",IF(OR(D26&lt;&gt;INT(D26),E26&lt;&gt;INT(E26)),"Nur Datum, keine Uhrzeit",IF(C26&gt;D26,"Buchungsdatum nach Anreise",IF(OR(NOT(ISNUMBER(F26)),F26&lt;=0,F26&lt;&gt;INT(F26)),"Personenzahl prüfen",IF(F26&gt;Start!$E$30,"Maximale Belegung überschritten",IF(OR(D26&lt;DATE(Start!$E$28,1,1),E26&gt;DATE(Start!$E$28+3,1,1)),"Außerhalb des Planungszeitraums",IF(SUMPRODUCT((Saisonpreise!$K$9:$K$38&lt;&gt;"")*(Saisonpreise!$K$9:$K$38&lt;&gt;"OK"))&gt;0,"Saisonliste prüfen",IF(COUNTIFS(Tagespreise!$A$9:$A$1104,"&gt;="&amp;D26,Tagespreise!$A$9:$A$1104,"&lt;"&amp;E26,Tagespreise!$H$9:$H$1104,"Konflikt")&gt;0,"Saisonpreise überlappen",IF(SUMPRODUCT((Buchungsextras!$A$9:$A$208=A26)*(Buchungsextras!$K$9:$K$208&lt;&gt;"")*(Buchungsextras!$K$9:$K$208&lt;&gt;"OK"))&gt;0,"Buchungsextras prüfen",IF(AND(H26&lt;&gt;"",OR(NOT(ISNUMBER(H26)),H26&lt;0)),"Reinigung prüfen",IF(AND(I26&lt;&gt;"",OR(NOT(ISNUMBER(I26)),I26&lt;0)),"Rabatt prüfen",IF(AND(J26&lt;&gt;"",OR(NOT(ISNUMBER(J26)),J26&lt;0)),"Festpreis prüfen",IF(AND(J26="",ISNUMBER(I26),I26&gt;M26+N26+Y26),"Rabatt größer als Preis",IF(AND(OR(G26="Bestätigt",G26="Abgeschlossen"),(COUNTIFS(Aufenthalte!$D$9:$D$108,"&lt;"&amp;E26,Aufenthalte!$E$9:$E$108,"&gt;"&amp;D26,Aufenthalte!$G$9:$G$108,"Bestätigt")+COUNTIFS(Aufenthalte!$D$9:$D$108,"&lt;"&amp;E26,Aufenthalte!$E$9:$E$108,"&gt;"&amp;D26,Aufenthalte!$G$9:$G$108,"Abgeschlossen"))&gt;1),"Doppelbelegung prüfen",IF(T26&lt;0,"Erstattung größer als Eingang","OK")))))))))))))))))))))</f>
        <v/>
      </c>
      <c r="X26" s="10" t="str">
        <f t="shared" ca="1" si="5"/>
        <v/>
      </c>
      <c r="Y26" s="10" t="str">
        <f>IF(L26="","",IF(H26="",Start!$E$27,IF(ISNUMBER(H26),MAX(0,H26),"")))</f>
        <v/>
      </c>
      <c r="Z26" s="10" t="str">
        <f t="shared" si="6"/>
        <v/>
      </c>
    </row>
    <row r="27" spans="1:26" ht="31" customHeight="1">
      <c r="A27" s="9" t="s">
        <v>330</v>
      </c>
      <c r="B27" s="18"/>
      <c r="C27" s="20"/>
      <c r="D27" s="20"/>
      <c r="E27" s="20"/>
      <c r="F27" s="22"/>
      <c r="G27" s="18"/>
      <c r="H27" s="21"/>
      <c r="I27" s="21"/>
      <c r="J27" s="21"/>
      <c r="K27" s="18"/>
      <c r="L27" s="14" t="str">
        <f t="shared" si="0"/>
        <v/>
      </c>
      <c r="M27" s="10" t="str">
        <f>IF(OR(L27="",B27="",C27="",F27="",G27=""),"",IF(AND(D27&gt;=DATE(Start!$E$28,1,1),E27&lt;=DATE(Start!$E$28+3,1,1),COUNTIFS(Tagespreise!$A$9:$A$1104,"&gt;="&amp;D27,Tagespreise!$A$9:$A$1104,"&lt;"&amp;E27,Tagespreise!$H$9:$H$1104,"Konflikt")=0,SUMPRODUCT((Saisonpreise!$K$9:$K$38&lt;&gt;"")*(Saisonpreise!$K$9:$K$38&lt;&gt;"OK"))=0),SUMIFS(Tagespreise!$F$9:$F$1104,Tagespreise!$A$9:$A$1104,"&gt;="&amp;D27,Tagespreise!$A$9:$A$1104,"&lt;"&amp;E27),""))</f>
        <v/>
      </c>
      <c r="N27" s="10" t="str">
        <f>IF(L27="","",IF(SUMPRODUCT((Buchungsextras!$A$9:$A$208=A27)*(Buchungsextras!$K$9:$K$208&lt;&gt;"")*(Buchungsextras!$K$9:$K$208&lt;&gt;"OK"))&gt;0,"",SUMIF(Buchungsextras!$A$9:$A$208,A27,Buchungsextras!$I$9:$I$208)))</f>
        <v/>
      </c>
      <c r="O27" s="10" t="str">
        <f t="shared" si="1"/>
        <v/>
      </c>
      <c r="P27" s="10" t="str">
        <f>IF(O27="","",MIN(O27,ROUND(IF(Start!$L$28="Übernachtungen",M27,O27)*Start!$L$25,2)))</f>
        <v/>
      </c>
      <c r="Q27" s="11" t="str">
        <f>IF(OR(O27="",NOT(ISNUMBER(C27))),"",MIN(S27,C27+Start!$L$26))</f>
        <v/>
      </c>
      <c r="R27" s="10" t="str">
        <f t="shared" si="2"/>
        <v/>
      </c>
      <c r="S27" s="11" t="str">
        <f>IF(OR(O27="",NOT(ISNUMBER(C27))),"",MAX(C27,D27-Start!$L$27))</f>
        <v/>
      </c>
      <c r="T27" s="10" t="str">
        <f>IF(COUNTA(B27:K27)=0,"",SUMIF(Zahlungen!$A$9:$A$208,A27,Zahlungen!$H$9:$H$208))</f>
        <v/>
      </c>
      <c r="U27" s="10" t="str">
        <f t="shared" si="3"/>
        <v/>
      </c>
      <c r="V27" s="3" t="str">
        <f t="shared" ca="1" si="4"/>
        <v/>
      </c>
      <c r="W27" s="3" t="str">
        <f>IF(COUNTA(B27:K27)=0,"",IF(COUNTIF($A$9:$A$108,A27)&lt;&gt;1,"Doppelte Buchung-ID",IF(OR(B27="",IFERROR(INDEX(Gäste!$B$9:$B$108,MATCH(LEFT(B27,4),Gäste!$A$9:$A$108,0)),"")=""),"Gast auswählen / prüfen",IF(AND(G27&lt;&gt;"Anfrage",G27&lt;&gt;"Bestätigt",G27&lt;&gt;"Abgeschlossen",G27&lt;&gt;"Storniert"),"Status wählen",IF(OR(NOT(ISNUMBER(C27)),C27&lt;=0),"Buchungsdatum fehlt",IF(OR(NOT(ISNUMBER(D27)),NOT(ISNUMBER(E27))),"Reisedaten fehlen",IF(E27&lt;=D27,"Abreise muss nach Anreise liegen",IF(OR(D27&lt;&gt;INT(D27),E27&lt;&gt;INT(E27)),"Nur Datum, keine Uhrzeit",IF(C27&gt;D27,"Buchungsdatum nach Anreise",IF(OR(NOT(ISNUMBER(F27)),F27&lt;=0,F27&lt;&gt;INT(F27)),"Personenzahl prüfen",IF(F27&gt;Start!$E$30,"Maximale Belegung überschritten",IF(OR(D27&lt;DATE(Start!$E$28,1,1),E27&gt;DATE(Start!$E$28+3,1,1)),"Außerhalb des Planungszeitraums",IF(SUMPRODUCT((Saisonpreise!$K$9:$K$38&lt;&gt;"")*(Saisonpreise!$K$9:$K$38&lt;&gt;"OK"))&gt;0,"Saisonliste prüfen",IF(COUNTIFS(Tagespreise!$A$9:$A$1104,"&gt;="&amp;D27,Tagespreise!$A$9:$A$1104,"&lt;"&amp;E27,Tagespreise!$H$9:$H$1104,"Konflikt")&gt;0,"Saisonpreise überlappen",IF(SUMPRODUCT((Buchungsextras!$A$9:$A$208=A27)*(Buchungsextras!$K$9:$K$208&lt;&gt;"")*(Buchungsextras!$K$9:$K$208&lt;&gt;"OK"))&gt;0,"Buchungsextras prüfen",IF(AND(H27&lt;&gt;"",OR(NOT(ISNUMBER(H27)),H27&lt;0)),"Reinigung prüfen",IF(AND(I27&lt;&gt;"",OR(NOT(ISNUMBER(I27)),I27&lt;0)),"Rabatt prüfen",IF(AND(J27&lt;&gt;"",OR(NOT(ISNUMBER(J27)),J27&lt;0)),"Festpreis prüfen",IF(AND(J27="",ISNUMBER(I27),I27&gt;M27+N27+Y27),"Rabatt größer als Preis",IF(AND(OR(G27="Bestätigt",G27="Abgeschlossen"),(COUNTIFS(Aufenthalte!$D$9:$D$108,"&lt;"&amp;E27,Aufenthalte!$E$9:$E$108,"&gt;"&amp;D27,Aufenthalte!$G$9:$G$108,"Bestätigt")+COUNTIFS(Aufenthalte!$D$9:$D$108,"&lt;"&amp;E27,Aufenthalte!$E$9:$E$108,"&gt;"&amp;D27,Aufenthalte!$G$9:$G$108,"Abgeschlossen"))&gt;1),"Doppelbelegung prüfen",IF(T27&lt;0,"Erstattung größer als Eingang","OK")))))))))))))))))))))</f>
        <v/>
      </c>
      <c r="X27" s="10" t="str">
        <f t="shared" ca="1" si="5"/>
        <v/>
      </c>
      <c r="Y27" s="10" t="str">
        <f>IF(L27="","",IF(H27="",Start!$E$27,IF(ISNUMBER(H27),MAX(0,H27),"")))</f>
        <v/>
      </c>
      <c r="Z27" s="10" t="str">
        <f t="shared" si="6"/>
        <v/>
      </c>
    </row>
    <row r="28" spans="1:26" ht="31" customHeight="1">
      <c r="A28" s="9" t="s">
        <v>331</v>
      </c>
      <c r="B28" s="18"/>
      <c r="C28" s="20"/>
      <c r="D28" s="20"/>
      <c r="E28" s="20"/>
      <c r="F28" s="22"/>
      <c r="G28" s="18"/>
      <c r="H28" s="21"/>
      <c r="I28" s="21"/>
      <c r="J28" s="21"/>
      <c r="K28" s="18"/>
      <c r="L28" s="14" t="str">
        <f t="shared" si="0"/>
        <v/>
      </c>
      <c r="M28" s="10" t="str">
        <f>IF(OR(L28="",B28="",C28="",F28="",G28=""),"",IF(AND(D28&gt;=DATE(Start!$E$28,1,1),E28&lt;=DATE(Start!$E$28+3,1,1),COUNTIFS(Tagespreise!$A$9:$A$1104,"&gt;="&amp;D28,Tagespreise!$A$9:$A$1104,"&lt;"&amp;E28,Tagespreise!$H$9:$H$1104,"Konflikt")=0,SUMPRODUCT((Saisonpreise!$K$9:$K$38&lt;&gt;"")*(Saisonpreise!$K$9:$K$38&lt;&gt;"OK"))=0),SUMIFS(Tagespreise!$F$9:$F$1104,Tagespreise!$A$9:$A$1104,"&gt;="&amp;D28,Tagespreise!$A$9:$A$1104,"&lt;"&amp;E28),""))</f>
        <v/>
      </c>
      <c r="N28" s="10" t="str">
        <f>IF(L28="","",IF(SUMPRODUCT((Buchungsextras!$A$9:$A$208=A28)*(Buchungsextras!$K$9:$K$208&lt;&gt;"")*(Buchungsextras!$K$9:$K$208&lt;&gt;"OK"))&gt;0,"",SUMIF(Buchungsextras!$A$9:$A$208,A28,Buchungsextras!$I$9:$I$208)))</f>
        <v/>
      </c>
      <c r="O28" s="10" t="str">
        <f t="shared" si="1"/>
        <v/>
      </c>
      <c r="P28" s="10" t="str">
        <f>IF(O28="","",MIN(O28,ROUND(IF(Start!$L$28="Übernachtungen",M28,O28)*Start!$L$25,2)))</f>
        <v/>
      </c>
      <c r="Q28" s="11" t="str">
        <f>IF(OR(O28="",NOT(ISNUMBER(C28))),"",MIN(S28,C28+Start!$L$26))</f>
        <v/>
      </c>
      <c r="R28" s="10" t="str">
        <f t="shared" si="2"/>
        <v/>
      </c>
      <c r="S28" s="11" t="str">
        <f>IF(OR(O28="",NOT(ISNUMBER(C28))),"",MAX(C28,D28-Start!$L$27))</f>
        <v/>
      </c>
      <c r="T28" s="10" t="str">
        <f>IF(COUNTA(B28:K28)=0,"",SUMIF(Zahlungen!$A$9:$A$208,A28,Zahlungen!$H$9:$H$208))</f>
        <v/>
      </c>
      <c r="U28" s="10" t="str">
        <f t="shared" si="3"/>
        <v/>
      </c>
      <c r="V28" s="3" t="str">
        <f t="shared" ca="1" si="4"/>
        <v/>
      </c>
      <c r="W28" s="3" t="str">
        <f>IF(COUNTA(B28:K28)=0,"",IF(COUNTIF($A$9:$A$108,A28)&lt;&gt;1,"Doppelte Buchung-ID",IF(OR(B28="",IFERROR(INDEX(Gäste!$B$9:$B$108,MATCH(LEFT(B28,4),Gäste!$A$9:$A$108,0)),"")=""),"Gast auswählen / prüfen",IF(AND(G28&lt;&gt;"Anfrage",G28&lt;&gt;"Bestätigt",G28&lt;&gt;"Abgeschlossen",G28&lt;&gt;"Storniert"),"Status wählen",IF(OR(NOT(ISNUMBER(C28)),C28&lt;=0),"Buchungsdatum fehlt",IF(OR(NOT(ISNUMBER(D28)),NOT(ISNUMBER(E28))),"Reisedaten fehlen",IF(E28&lt;=D28,"Abreise muss nach Anreise liegen",IF(OR(D28&lt;&gt;INT(D28),E28&lt;&gt;INT(E28)),"Nur Datum, keine Uhrzeit",IF(C28&gt;D28,"Buchungsdatum nach Anreise",IF(OR(NOT(ISNUMBER(F28)),F28&lt;=0,F28&lt;&gt;INT(F28)),"Personenzahl prüfen",IF(F28&gt;Start!$E$30,"Maximale Belegung überschritten",IF(OR(D28&lt;DATE(Start!$E$28,1,1),E28&gt;DATE(Start!$E$28+3,1,1)),"Außerhalb des Planungszeitraums",IF(SUMPRODUCT((Saisonpreise!$K$9:$K$38&lt;&gt;"")*(Saisonpreise!$K$9:$K$38&lt;&gt;"OK"))&gt;0,"Saisonliste prüfen",IF(COUNTIFS(Tagespreise!$A$9:$A$1104,"&gt;="&amp;D28,Tagespreise!$A$9:$A$1104,"&lt;"&amp;E28,Tagespreise!$H$9:$H$1104,"Konflikt")&gt;0,"Saisonpreise überlappen",IF(SUMPRODUCT((Buchungsextras!$A$9:$A$208=A28)*(Buchungsextras!$K$9:$K$208&lt;&gt;"")*(Buchungsextras!$K$9:$K$208&lt;&gt;"OK"))&gt;0,"Buchungsextras prüfen",IF(AND(H28&lt;&gt;"",OR(NOT(ISNUMBER(H28)),H28&lt;0)),"Reinigung prüfen",IF(AND(I28&lt;&gt;"",OR(NOT(ISNUMBER(I28)),I28&lt;0)),"Rabatt prüfen",IF(AND(J28&lt;&gt;"",OR(NOT(ISNUMBER(J28)),J28&lt;0)),"Festpreis prüfen",IF(AND(J28="",ISNUMBER(I28),I28&gt;M28+N28+Y28),"Rabatt größer als Preis",IF(AND(OR(G28="Bestätigt",G28="Abgeschlossen"),(COUNTIFS(Aufenthalte!$D$9:$D$108,"&lt;"&amp;E28,Aufenthalte!$E$9:$E$108,"&gt;"&amp;D28,Aufenthalte!$G$9:$G$108,"Bestätigt")+COUNTIFS(Aufenthalte!$D$9:$D$108,"&lt;"&amp;E28,Aufenthalte!$E$9:$E$108,"&gt;"&amp;D28,Aufenthalte!$G$9:$G$108,"Abgeschlossen"))&gt;1),"Doppelbelegung prüfen",IF(T28&lt;0,"Erstattung größer als Eingang","OK")))))))))))))))))))))</f>
        <v/>
      </c>
      <c r="X28" s="10" t="str">
        <f t="shared" ca="1" si="5"/>
        <v/>
      </c>
      <c r="Y28" s="10" t="str">
        <f>IF(L28="","",IF(H28="",Start!$E$27,IF(ISNUMBER(H28),MAX(0,H28),"")))</f>
        <v/>
      </c>
      <c r="Z28" s="10" t="str">
        <f t="shared" si="6"/>
        <v/>
      </c>
    </row>
    <row r="29" spans="1:26" ht="31" customHeight="1">
      <c r="A29" s="9" t="s">
        <v>332</v>
      </c>
      <c r="B29" s="18"/>
      <c r="C29" s="20"/>
      <c r="D29" s="20"/>
      <c r="E29" s="20"/>
      <c r="F29" s="22"/>
      <c r="G29" s="18"/>
      <c r="H29" s="21"/>
      <c r="I29" s="21"/>
      <c r="J29" s="21"/>
      <c r="K29" s="18"/>
      <c r="L29" s="14" t="str">
        <f t="shared" si="0"/>
        <v/>
      </c>
      <c r="M29" s="10" t="str">
        <f>IF(OR(L29="",B29="",C29="",F29="",G29=""),"",IF(AND(D29&gt;=DATE(Start!$E$28,1,1),E29&lt;=DATE(Start!$E$28+3,1,1),COUNTIFS(Tagespreise!$A$9:$A$1104,"&gt;="&amp;D29,Tagespreise!$A$9:$A$1104,"&lt;"&amp;E29,Tagespreise!$H$9:$H$1104,"Konflikt")=0,SUMPRODUCT((Saisonpreise!$K$9:$K$38&lt;&gt;"")*(Saisonpreise!$K$9:$K$38&lt;&gt;"OK"))=0),SUMIFS(Tagespreise!$F$9:$F$1104,Tagespreise!$A$9:$A$1104,"&gt;="&amp;D29,Tagespreise!$A$9:$A$1104,"&lt;"&amp;E29),""))</f>
        <v/>
      </c>
      <c r="N29" s="10" t="str">
        <f>IF(L29="","",IF(SUMPRODUCT((Buchungsextras!$A$9:$A$208=A29)*(Buchungsextras!$K$9:$K$208&lt;&gt;"")*(Buchungsextras!$K$9:$K$208&lt;&gt;"OK"))&gt;0,"",SUMIF(Buchungsextras!$A$9:$A$208,A29,Buchungsextras!$I$9:$I$208)))</f>
        <v/>
      </c>
      <c r="O29" s="10" t="str">
        <f t="shared" si="1"/>
        <v/>
      </c>
      <c r="P29" s="10" t="str">
        <f>IF(O29="","",MIN(O29,ROUND(IF(Start!$L$28="Übernachtungen",M29,O29)*Start!$L$25,2)))</f>
        <v/>
      </c>
      <c r="Q29" s="11" t="str">
        <f>IF(OR(O29="",NOT(ISNUMBER(C29))),"",MIN(S29,C29+Start!$L$26))</f>
        <v/>
      </c>
      <c r="R29" s="10" t="str">
        <f t="shared" si="2"/>
        <v/>
      </c>
      <c r="S29" s="11" t="str">
        <f>IF(OR(O29="",NOT(ISNUMBER(C29))),"",MAX(C29,D29-Start!$L$27))</f>
        <v/>
      </c>
      <c r="T29" s="10" t="str">
        <f>IF(COUNTA(B29:K29)=0,"",SUMIF(Zahlungen!$A$9:$A$208,A29,Zahlungen!$H$9:$H$208))</f>
        <v/>
      </c>
      <c r="U29" s="10" t="str">
        <f t="shared" si="3"/>
        <v/>
      </c>
      <c r="V29" s="3" t="str">
        <f t="shared" ca="1" si="4"/>
        <v/>
      </c>
      <c r="W29" s="3" t="str">
        <f>IF(COUNTA(B29:K29)=0,"",IF(COUNTIF($A$9:$A$108,A29)&lt;&gt;1,"Doppelte Buchung-ID",IF(OR(B29="",IFERROR(INDEX(Gäste!$B$9:$B$108,MATCH(LEFT(B29,4),Gäste!$A$9:$A$108,0)),"")=""),"Gast auswählen / prüfen",IF(AND(G29&lt;&gt;"Anfrage",G29&lt;&gt;"Bestätigt",G29&lt;&gt;"Abgeschlossen",G29&lt;&gt;"Storniert"),"Status wählen",IF(OR(NOT(ISNUMBER(C29)),C29&lt;=0),"Buchungsdatum fehlt",IF(OR(NOT(ISNUMBER(D29)),NOT(ISNUMBER(E29))),"Reisedaten fehlen",IF(E29&lt;=D29,"Abreise muss nach Anreise liegen",IF(OR(D29&lt;&gt;INT(D29),E29&lt;&gt;INT(E29)),"Nur Datum, keine Uhrzeit",IF(C29&gt;D29,"Buchungsdatum nach Anreise",IF(OR(NOT(ISNUMBER(F29)),F29&lt;=0,F29&lt;&gt;INT(F29)),"Personenzahl prüfen",IF(F29&gt;Start!$E$30,"Maximale Belegung überschritten",IF(OR(D29&lt;DATE(Start!$E$28,1,1),E29&gt;DATE(Start!$E$28+3,1,1)),"Außerhalb des Planungszeitraums",IF(SUMPRODUCT((Saisonpreise!$K$9:$K$38&lt;&gt;"")*(Saisonpreise!$K$9:$K$38&lt;&gt;"OK"))&gt;0,"Saisonliste prüfen",IF(COUNTIFS(Tagespreise!$A$9:$A$1104,"&gt;="&amp;D29,Tagespreise!$A$9:$A$1104,"&lt;"&amp;E29,Tagespreise!$H$9:$H$1104,"Konflikt")&gt;0,"Saisonpreise überlappen",IF(SUMPRODUCT((Buchungsextras!$A$9:$A$208=A29)*(Buchungsextras!$K$9:$K$208&lt;&gt;"")*(Buchungsextras!$K$9:$K$208&lt;&gt;"OK"))&gt;0,"Buchungsextras prüfen",IF(AND(H29&lt;&gt;"",OR(NOT(ISNUMBER(H29)),H29&lt;0)),"Reinigung prüfen",IF(AND(I29&lt;&gt;"",OR(NOT(ISNUMBER(I29)),I29&lt;0)),"Rabatt prüfen",IF(AND(J29&lt;&gt;"",OR(NOT(ISNUMBER(J29)),J29&lt;0)),"Festpreis prüfen",IF(AND(J29="",ISNUMBER(I29),I29&gt;M29+N29+Y29),"Rabatt größer als Preis",IF(AND(OR(G29="Bestätigt",G29="Abgeschlossen"),(COUNTIFS(Aufenthalte!$D$9:$D$108,"&lt;"&amp;E29,Aufenthalte!$E$9:$E$108,"&gt;"&amp;D29,Aufenthalte!$G$9:$G$108,"Bestätigt")+COUNTIFS(Aufenthalte!$D$9:$D$108,"&lt;"&amp;E29,Aufenthalte!$E$9:$E$108,"&gt;"&amp;D29,Aufenthalte!$G$9:$G$108,"Abgeschlossen"))&gt;1),"Doppelbelegung prüfen",IF(T29&lt;0,"Erstattung größer als Eingang","OK")))))))))))))))))))))</f>
        <v/>
      </c>
      <c r="X29" s="10" t="str">
        <f t="shared" ca="1" si="5"/>
        <v/>
      </c>
      <c r="Y29" s="10" t="str">
        <f>IF(L29="","",IF(H29="",Start!$E$27,IF(ISNUMBER(H29),MAX(0,H29),"")))</f>
        <v/>
      </c>
      <c r="Z29" s="10" t="str">
        <f t="shared" si="6"/>
        <v/>
      </c>
    </row>
    <row r="30" spans="1:26" ht="31" customHeight="1">
      <c r="A30" s="9" t="s">
        <v>333</v>
      </c>
      <c r="B30" s="18"/>
      <c r="C30" s="20"/>
      <c r="D30" s="20"/>
      <c r="E30" s="20"/>
      <c r="F30" s="22"/>
      <c r="G30" s="18"/>
      <c r="H30" s="21"/>
      <c r="I30" s="21"/>
      <c r="J30" s="21"/>
      <c r="K30" s="18"/>
      <c r="L30" s="14" t="str">
        <f t="shared" si="0"/>
        <v/>
      </c>
      <c r="M30" s="10" t="str">
        <f>IF(OR(L30="",B30="",C30="",F30="",G30=""),"",IF(AND(D30&gt;=DATE(Start!$E$28,1,1),E30&lt;=DATE(Start!$E$28+3,1,1),COUNTIFS(Tagespreise!$A$9:$A$1104,"&gt;="&amp;D30,Tagespreise!$A$9:$A$1104,"&lt;"&amp;E30,Tagespreise!$H$9:$H$1104,"Konflikt")=0,SUMPRODUCT((Saisonpreise!$K$9:$K$38&lt;&gt;"")*(Saisonpreise!$K$9:$K$38&lt;&gt;"OK"))=0),SUMIFS(Tagespreise!$F$9:$F$1104,Tagespreise!$A$9:$A$1104,"&gt;="&amp;D30,Tagespreise!$A$9:$A$1104,"&lt;"&amp;E30),""))</f>
        <v/>
      </c>
      <c r="N30" s="10" t="str">
        <f>IF(L30="","",IF(SUMPRODUCT((Buchungsextras!$A$9:$A$208=A30)*(Buchungsextras!$K$9:$K$208&lt;&gt;"")*(Buchungsextras!$K$9:$K$208&lt;&gt;"OK"))&gt;0,"",SUMIF(Buchungsextras!$A$9:$A$208,A30,Buchungsextras!$I$9:$I$208)))</f>
        <v/>
      </c>
      <c r="O30" s="10" t="str">
        <f t="shared" si="1"/>
        <v/>
      </c>
      <c r="P30" s="10" t="str">
        <f>IF(O30="","",MIN(O30,ROUND(IF(Start!$L$28="Übernachtungen",M30,O30)*Start!$L$25,2)))</f>
        <v/>
      </c>
      <c r="Q30" s="11" t="str">
        <f>IF(OR(O30="",NOT(ISNUMBER(C30))),"",MIN(S30,C30+Start!$L$26))</f>
        <v/>
      </c>
      <c r="R30" s="10" t="str">
        <f t="shared" si="2"/>
        <v/>
      </c>
      <c r="S30" s="11" t="str">
        <f>IF(OR(O30="",NOT(ISNUMBER(C30))),"",MAX(C30,D30-Start!$L$27))</f>
        <v/>
      </c>
      <c r="T30" s="10" t="str">
        <f>IF(COUNTA(B30:K30)=0,"",SUMIF(Zahlungen!$A$9:$A$208,A30,Zahlungen!$H$9:$H$208))</f>
        <v/>
      </c>
      <c r="U30" s="10" t="str">
        <f t="shared" si="3"/>
        <v/>
      </c>
      <c r="V30" s="3" t="str">
        <f t="shared" ca="1" si="4"/>
        <v/>
      </c>
      <c r="W30" s="3" t="str">
        <f>IF(COUNTA(B30:K30)=0,"",IF(COUNTIF($A$9:$A$108,A30)&lt;&gt;1,"Doppelte Buchung-ID",IF(OR(B30="",IFERROR(INDEX(Gäste!$B$9:$B$108,MATCH(LEFT(B30,4),Gäste!$A$9:$A$108,0)),"")=""),"Gast auswählen / prüfen",IF(AND(G30&lt;&gt;"Anfrage",G30&lt;&gt;"Bestätigt",G30&lt;&gt;"Abgeschlossen",G30&lt;&gt;"Storniert"),"Status wählen",IF(OR(NOT(ISNUMBER(C30)),C30&lt;=0),"Buchungsdatum fehlt",IF(OR(NOT(ISNUMBER(D30)),NOT(ISNUMBER(E30))),"Reisedaten fehlen",IF(E30&lt;=D30,"Abreise muss nach Anreise liegen",IF(OR(D30&lt;&gt;INT(D30),E30&lt;&gt;INT(E30)),"Nur Datum, keine Uhrzeit",IF(C30&gt;D30,"Buchungsdatum nach Anreise",IF(OR(NOT(ISNUMBER(F30)),F30&lt;=0,F30&lt;&gt;INT(F30)),"Personenzahl prüfen",IF(F30&gt;Start!$E$30,"Maximale Belegung überschritten",IF(OR(D30&lt;DATE(Start!$E$28,1,1),E30&gt;DATE(Start!$E$28+3,1,1)),"Außerhalb des Planungszeitraums",IF(SUMPRODUCT((Saisonpreise!$K$9:$K$38&lt;&gt;"")*(Saisonpreise!$K$9:$K$38&lt;&gt;"OK"))&gt;0,"Saisonliste prüfen",IF(COUNTIFS(Tagespreise!$A$9:$A$1104,"&gt;="&amp;D30,Tagespreise!$A$9:$A$1104,"&lt;"&amp;E30,Tagespreise!$H$9:$H$1104,"Konflikt")&gt;0,"Saisonpreise überlappen",IF(SUMPRODUCT((Buchungsextras!$A$9:$A$208=A30)*(Buchungsextras!$K$9:$K$208&lt;&gt;"")*(Buchungsextras!$K$9:$K$208&lt;&gt;"OK"))&gt;0,"Buchungsextras prüfen",IF(AND(H30&lt;&gt;"",OR(NOT(ISNUMBER(H30)),H30&lt;0)),"Reinigung prüfen",IF(AND(I30&lt;&gt;"",OR(NOT(ISNUMBER(I30)),I30&lt;0)),"Rabatt prüfen",IF(AND(J30&lt;&gt;"",OR(NOT(ISNUMBER(J30)),J30&lt;0)),"Festpreis prüfen",IF(AND(J30="",ISNUMBER(I30),I30&gt;M30+N30+Y30),"Rabatt größer als Preis",IF(AND(OR(G30="Bestätigt",G30="Abgeschlossen"),(COUNTIFS(Aufenthalte!$D$9:$D$108,"&lt;"&amp;E30,Aufenthalte!$E$9:$E$108,"&gt;"&amp;D30,Aufenthalte!$G$9:$G$108,"Bestätigt")+COUNTIFS(Aufenthalte!$D$9:$D$108,"&lt;"&amp;E30,Aufenthalte!$E$9:$E$108,"&gt;"&amp;D30,Aufenthalte!$G$9:$G$108,"Abgeschlossen"))&gt;1),"Doppelbelegung prüfen",IF(T30&lt;0,"Erstattung größer als Eingang","OK")))))))))))))))))))))</f>
        <v/>
      </c>
      <c r="X30" s="10" t="str">
        <f t="shared" ca="1" si="5"/>
        <v/>
      </c>
      <c r="Y30" s="10" t="str">
        <f>IF(L30="","",IF(H30="",Start!$E$27,IF(ISNUMBER(H30),MAX(0,H30),"")))</f>
        <v/>
      </c>
      <c r="Z30" s="10" t="str">
        <f t="shared" si="6"/>
        <v/>
      </c>
    </row>
    <row r="31" spans="1:26" ht="31" customHeight="1">
      <c r="A31" s="9" t="s">
        <v>334</v>
      </c>
      <c r="B31" s="18"/>
      <c r="C31" s="20"/>
      <c r="D31" s="20"/>
      <c r="E31" s="20"/>
      <c r="F31" s="22"/>
      <c r="G31" s="18"/>
      <c r="H31" s="21"/>
      <c r="I31" s="21"/>
      <c r="J31" s="21"/>
      <c r="K31" s="18"/>
      <c r="L31" s="14" t="str">
        <f t="shared" si="0"/>
        <v/>
      </c>
      <c r="M31" s="10" t="str">
        <f>IF(OR(L31="",B31="",C31="",F31="",G31=""),"",IF(AND(D31&gt;=DATE(Start!$E$28,1,1),E31&lt;=DATE(Start!$E$28+3,1,1),COUNTIFS(Tagespreise!$A$9:$A$1104,"&gt;="&amp;D31,Tagespreise!$A$9:$A$1104,"&lt;"&amp;E31,Tagespreise!$H$9:$H$1104,"Konflikt")=0,SUMPRODUCT((Saisonpreise!$K$9:$K$38&lt;&gt;"")*(Saisonpreise!$K$9:$K$38&lt;&gt;"OK"))=0),SUMIFS(Tagespreise!$F$9:$F$1104,Tagespreise!$A$9:$A$1104,"&gt;="&amp;D31,Tagespreise!$A$9:$A$1104,"&lt;"&amp;E31),""))</f>
        <v/>
      </c>
      <c r="N31" s="10" t="str">
        <f>IF(L31="","",IF(SUMPRODUCT((Buchungsextras!$A$9:$A$208=A31)*(Buchungsextras!$K$9:$K$208&lt;&gt;"")*(Buchungsextras!$K$9:$K$208&lt;&gt;"OK"))&gt;0,"",SUMIF(Buchungsextras!$A$9:$A$208,A31,Buchungsextras!$I$9:$I$208)))</f>
        <v/>
      </c>
      <c r="O31" s="10" t="str">
        <f t="shared" si="1"/>
        <v/>
      </c>
      <c r="P31" s="10" t="str">
        <f>IF(O31="","",MIN(O31,ROUND(IF(Start!$L$28="Übernachtungen",M31,O31)*Start!$L$25,2)))</f>
        <v/>
      </c>
      <c r="Q31" s="11" t="str">
        <f>IF(OR(O31="",NOT(ISNUMBER(C31))),"",MIN(S31,C31+Start!$L$26))</f>
        <v/>
      </c>
      <c r="R31" s="10" t="str">
        <f t="shared" si="2"/>
        <v/>
      </c>
      <c r="S31" s="11" t="str">
        <f>IF(OR(O31="",NOT(ISNUMBER(C31))),"",MAX(C31,D31-Start!$L$27))</f>
        <v/>
      </c>
      <c r="T31" s="10" t="str">
        <f>IF(COUNTA(B31:K31)=0,"",SUMIF(Zahlungen!$A$9:$A$208,A31,Zahlungen!$H$9:$H$208))</f>
        <v/>
      </c>
      <c r="U31" s="10" t="str">
        <f t="shared" si="3"/>
        <v/>
      </c>
      <c r="V31" s="3" t="str">
        <f t="shared" ca="1" si="4"/>
        <v/>
      </c>
      <c r="W31" s="3" t="str">
        <f>IF(COUNTA(B31:K31)=0,"",IF(COUNTIF($A$9:$A$108,A31)&lt;&gt;1,"Doppelte Buchung-ID",IF(OR(B31="",IFERROR(INDEX(Gäste!$B$9:$B$108,MATCH(LEFT(B31,4),Gäste!$A$9:$A$108,0)),"")=""),"Gast auswählen / prüfen",IF(AND(G31&lt;&gt;"Anfrage",G31&lt;&gt;"Bestätigt",G31&lt;&gt;"Abgeschlossen",G31&lt;&gt;"Storniert"),"Status wählen",IF(OR(NOT(ISNUMBER(C31)),C31&lt;=0),"Buchungsdatum fehlt",IF(OR(NOT(ISNUMBER(D31)),NOT(ISNUMBER(E31))),"Reisedaten fehlen",IF(E31&lt;=D31,"Abreise muss nach Anreise liegen",IF(OR(D31&lt;&gt;INT(D31),E31&lt;&gt;INT(E31)),"Nur Datum, keine Uhrzeit",IF(C31&gt;D31,"Buchungsdatum nach Anreise",IF(OR(NOT(ISNUMBER(F31)),F31&lt;=0,F31&lt;&gt;INT(F31)),"Personenzahl prüfen",IF(F31&gt;Start!$E$30,"Maximale Belegung überschritten",IF(OR(D31&lt;DATE(Start!$E$28,1,1),E31&gt;DATE(Start!$E$28+3,1,1)),"Außerhalb des Planungszeitraums",IF(SUMPRODUCT((Saisonpreise!$K$9:$K$38&lt;&gt;"")*(Saisonpreise!$K$9:$K$38&lt;&gt;"OK"))&gt;0,"Saisonliste prüfen",IF(COUNTIFS(Tagespreise!$A$9:$A$1104,"&gt;="&amp;D31,Tagespreise!$A$9:$A$1104,"&lt;"&amp;E31,Tagespreise!$H$9:$H$1104,"Konflikt")&gt;0,"Saisonpreise überlappen",IF(SUMPRODUCT((Buchungsextras!$A$9:$A$208=A31)*(Buchungsextras!$K$9:$K$208&lt;&gt;"")*(Buchungsextras!$K$9:$K$208&lt;&gt;"OK"))&gt;0,"Buchungsextras prüfen",IF(AND(H31&lt;&gt;"",OR(NOT(ISNUMBER(H31)),H31&lt;0)),"Reinigung prüfen",IF(AND(I31&lt;&gt;"",OR(NOT(ISNUMBER(I31)),I31&lt;0)),"Rabatt prüfen",IF(AND(J31&lt;&gt;"",OR(NOT(ISNUMBER(J31)),J31&lt;0)),"Festpreis prüfen",IF(AND(J31="",ISNUMBER(I31),I31&gt;M31+N31+Y31),"Rabatt größer als Preis",IF(AND(OR(G31="Bestätigt",G31="Abgeschlossen"),(COUNTIFS(Aufenthalte!$D$9:$D$108,"&lt;"&amp;E31,Aufenthalte!$E$9:$E$108,"&gt;"&amp;D31,Aufenthalte!$G$9:$G$108,"Bestätigt")+COUNTIFS(Aufenthalte!$D$9:$D$108,"&lt;"&amp;E31,Aufenthalte!$E$9:$E$108,"&gt;"&amp;D31,Aufenthalte!$G$9:$G$108,"Abgeschlossen"))&gt;1),"Doppelbelegung prüfen",IF(T31&lt;0,"Erstattung größer als Eingang","OK")))))))))))))))))))))</f>
        <v/>
      </c>
      <c r="X31" s="10" t="str">
        <f t="shared" ca="1" si="5"/>
        <v/>
      </c>
      <c r="Y31" s="10" t="str">
        <f>IF(L31="","",IF(H31="",Start!$E$27,IF(ISNUMBER(H31),MAX(0,H31),"")))</f>
        <v/>
      </c>
      <c r="Z31" s="10" t="str">
        <f t="shared" si="6"/>
        <v/>
      </c>
    </row>
    <row r="32" spans="1:26" ht="31" customHeight="1">
      <c r="A32" s="9" t="s">
        <v>335</v>
      </c>
      <c r="B32" s="18"/>
      <c r="C32" s="20"/>
      <c r="D32" s="20"/>
      <c r="E32" s="20"/>
      <c r="F32" s="22"/>
      <c r="G32" s="18"/>
      <c r="H32" s="21"/>
      <c r="I32" s="21"/>
      <c r="J32" s="21"/>
      <c r="K32" s="18"/>
      <c r="L32" s="14" t="str">
        <f t="shared" si="0"/>
        <v/>
      </c>
      <c r="M32" s="10" t="str">
        <f>IF(OR(L32="",B32="",C32="",F32="",G32=""),"",IF(AND(D32&gt;=DATE(Start!$E$28,1,1),E32&lt;=DATE(Start!$E$28+3,1,1),COUNTIFS(Tagespreise!$A$9:$A$1104,"&gt;="&amp;D32,Tagespreise!$A$9:$A$1104,"&lt;"&amp;E32,Tagespreise!$H$9:$H$1104,"Konflikt")=0,SUMPRODUCT((Saisonpreise!$K$9:$K$38&lt;&gt;"")*(Saisonpreise!$K$9:$K$38&lt;&gt;"OK"))=0),SUMIFS(Tagespreise!$F$9:$F$1104,Tagespreise!$A$9:$A$1104,"&gt;="&amp;D32,Tagespreise!$A$9:$A$1104,"&lt;"&amp;E32),""))</f>
        <v/>
      </c>
      <c r="N32" s="10" t="str">
        <f>IF(L32="","",IF(SUMPRODUCT((Buchungsextras!$A$9:$A$208=A32)*(Buchungsextras!$K$9:$K$208&lt;&gt;"")*(Buchungsextras!$K$9:$K$208&lt;&gt;"OK"))&gt;0,"",SUMIF(Buchungsextras!$A$9:$A$208,A32,Buchungsextras!$I$9:$I$208)))</f>
        <v/>
      </c>
      <c r="O32" s="10" t="str">
        <f t="shared" si="1"/>
        <v/>
      </c>
      <c r="P32" s="10" t="str">
        <f>IF(O32="","",MIN(O32,ROUND(IF(Start!$L$28="Übernachtungen",M32,O32)*Start!$L$25,2)))</f>
        <v/>
      </c>
      <c r="Q32" s="11" t="str">
        <f>IF(OR(O32="",NOT(ISNUMBER(C32))),"",MIN(S32,C32+Start!$L$26))</f>
        <v/>
      </c>
      <c r="R32" s="10" t="str">
        <f t="shared" si="2"/>
        <v/>
      </c>
      <c r="S32" s="11" t="str">
        <f>IF(OR(O32="",NOT(ISNUMBER(C32))),"",MAX(C32,D32-Start!$L$27))</f>
        <v/>
      </c>
      <c r="T32" s="10" t="str">
        <f>IF(COUNTA(B32:K32)=0,"",SUMIF(Zahlungen!$A$9:$A$208,A32,Zahlungen!$H$9:$H$208))</f>
        <v/>
      </c>
      <c r="U32" s="10" t="str">
        <f t="shared" si="3"/>
        <v/>
      </c>
      <c r="V32" s="3" t="str">
        <f t="shared" ca="1" si="4"/>
        <v/>
      </c>
      <c r="W32" s="3" t="str">
        <f>IF(COUNTA(B32:K32)=0,"",IF(COUNTIF($A$9:$A$108,A32)&lt;&gt;1,"Doppelte Buchung-ID",IF(OR(B32="",IFERROR(INDEX(Gäste!$B$9:$B$108,MATCH(LEFT(B32,4),Gäste!$A$9:$A$108,0)),"")=""),"Gast auswählen / prüfen",IF(AND(G32&lt;&gt;"Anfrage",G32&lt;&gt;"Bestätigt",G32&lt;&gt;"Abgeschlossen",G32&lt;&gt;"Storniert"),"Status wählen",IF(OR(NOT(ISNUMBER(C32)),C32&lt;=0),"Buchungsdatum fehlt",IF(OR(NOT(ISNUMBER(D32)),NOT(ISNUMBER(E32))),"Reisedaten fehlen",IF(E32&lt;=D32,"Abreise muss nach Anreise liegen",IF(OR(D32&lt;&gt;INT(D32),E32&lt;&gt;INT(E32)),"Nur Datum, keine Uhrzeit",IF(C32&gt;D32,"Buchungsdatum nach Anreise",IF(OR(NOT(ISNUMBER(F32)),F32&lt;=0,F32&lt;&gt;INT(F32)),"Personenzahl prüfen",IF(F32&gt;Start!$E$30,"Maximale Belegung überschritten",IF(OR(D32&lt;DATE(Start!$E$28,1,1),E32&gt;DATE(Start!$E$28+3,1,1)),"Außerhalb des Planungszeitraums",IF(SUMPRODUCT((Saisonpreise!$K$9:$K$38&lt;&gt;"")*(Saisonpreise!$K$9:$K$38&lt;&gt;"OK"))&gt;0,"Saisonliste prüfen",IF(COUNTIFS(Tagespreise!$A$9:$A$1104,"&gt;="&amp;D32,Tagespreise!$A$9:$A$1104,"&lt;"&amp;E32,Tagespreise!$H$9:$H$1104,"Konflikt")&gt;0,"Saisonpreise überlappen",IF(SUMPRODUCT((Buchungsextras!$A$9:$A$208=A32)*(Buchungsextras!$K$9:$K$208&lt;&gt;"")*(Buchungsextras!$K$9:$K$208&lt;&gt;"OK"))&gt;0,"Buchungsextras prüfen",IF(AND(H32&lt;&gt;"",OR(NOT(ISNUMBER(H32)),H32&lt;0)),"Reinigung prüfen",IF(AND(I32&lt;&gt;"",OR(NOT(ISNUMBER(I32)),I32&lt;0)),"Rabatt prüfen",IF(AND(J32&lt;&gt;"",OR(NOT(ISNUMBER(J32)),J32&lt;0)),"Festpreis prüfen",IF(AND(J32="",ISNUMBER(I32),I32&gt;M32+N32+Y32),"Rabatt größer als Preis",IF(AND(OR(G32="Bestätigt",G32="Abgeschlossen"),(COUNTIFS(Aufenthalte!$D$9:$D$108,"&lt;"&amp;E32,Aufenthalte!$E$9:$E$108,"&gt;"&amp;D32,Aufenthalte!$G$9:$G$108,"Bestätigt")+COUNTIFS(Aufenthalte!$D$9:$D$108,"&lt;"&amp;E32,Aufenthalte!$E$9:$E$108,"&gt;"&amp;D32,Aufenthalte!$G$9:$G$108,"Abgeschlossen"))&gt;1),"Doppelbelegung prüfen",IF(T32&lt;0,"Erstattung größer als Eingang","OK")))))))))))))))))))))</f>
        <v/>
      </c>
      <c r="X32" s="10" t="str">
        <f t="shared" ca="1" si="5"/>
        <v/>
      </c>
      <c r="Y32" s="10" t="str">
        <f>IF(L32="","",IF(H32="",Start!$E$27,IF(ISNUMBER(H32),MAX(0,H32),"")))</f>
        <v/>
      </c>
      <c r="Z32" s="10" t="str">
        <f t="shared" si="6"/>
        <v/>
      </c>
    </row>
    <row r="33" spans="1:26" ht="31" customHeight="1">
      <c r="A33" s="9" t="s">
        <v>336</v>
      </c>
      <c r="B33" s="18"/>
      <c r="C33" s="20"/>
      <c r="D33" s="20"/>
      <c r="E33" s="20"/>
      <c r="F33" s="22"/>
      <c r="G33" s="18"/>
      <c r="H33" s="21"/>
      <c r="I33" s="21"/>
      <c r="J33" s="21"/>
      <c r="K33" s="18"/>
      <c r="L33" s="14" t="str">
        <f t="shared" si="0"/>
        <v/>
      </c>
      <c r="M33" s="10" t="str">
        <f>IF(OR(L33="",B33="",C33="",F33="",G33=""),"",IF(AND(D33&gt;=DATE(Start!$E$28,1,1),E33&lt;=DATE(Start!$E$28+3,1,1),COUNTIFS(Tagespreise!$A$9:$A$1104,"&gt;="&amp;D33,Tagespreise!$A$9:$A$1104,"&lt;"&amp;E33,Tagespreise!$H$9:$H$1104,"Konflikt")=0,SUMPRODUCT((Saisonpreise!$K$9:$K$38&lt;&gt;"")*(Saisonpreise!$K$9:$K$38&lt;&gt;"OK"))=0),SUMIFS(Tagespreise!$F$9:$F$1104,Tagespreise!$A$9:$A$1104,"&gt;="&amp;D33,Tagespreise!$A$9:$A$1104,"&lt;"&amp;E33),""))</f>
        <v/>
      </c>
      <c r="N33" s="10" t="str">
        <f>IF(L33="","",IF(SUMPRODUCT((Buchungsextras!$A$9:$A$208=A33)*(Buchungsextras!$K$9:$K$208&lt;&gt;"")*(Buchungsextras!$K$9:$K$208&lt;&gt;"OK"))&gt;0,"",SUMIF(Buchungsextras!$A$9:$A$208,A33,Buchungsextras!$I$9:$I$208)))</f>
        <v/>
      </c>
      <c r="O33" s="10" t="str">
        <f t="shared" si="1"/>
        <v/>
      </c>
      <c r="P33" s="10" t="str">
        <f>IF(O33="","",MIN(O33,ROUND(IF(Start!$L$28="Übernachtungen",M33,O33)*Start!$L$25,2)))</f>
        <v/>
      </c>
      <c r="Q33" s="11" t="str">
        <f>IF(OR(O33="",NOT(ISNUMBER(C33))),"",MIN(S33,C33+Start!$L$26))</f>
        <v/>
      </c>
      <c r="R33" s="10" t="str">
        <f t="shared" si="2"/>
        <v/>
      </c>
      <c r="S33" s="11" t="str">
        <f>IF(OR(O33="",NOT(ISNUMBER(C33))),"",MAX(C33,D33-Start!$L$27))</f>
        <v/>
      </c>
      <c r="T33" s="10" t="str">
        <f>IF(COUNTA(B33:K33)=0,"",SUMIF(Zahlungen!$A$9:$A$208,A33,Zahlungen!$H$9:$H$208))</f>
        <v/>
      </c>
      <c r="U33" s="10" t="str">
        <f t="shared" si="3"/>
        <v/>
      </c>
      <c r="V33" s="3" t="str">
        <f t="shared" ca="1" si="4"/>
        <v/>
      </c>
      <c r="W33" s="3" t="str">
        <f>IF(COUNTA(B33:K33)=0,"",IF(COUNTIF($A$9:$A$108,A33)&lt;&gt;1,"Doppelte Buchung-ID",IF(OR(B33="",IFERROR(INDEX(Gäste!$B$9:$B$108,MATCH(LEFT(B33,4),Gäste!$A$9:$A$108,0)),"")=""),"Gast auswählen / prüfen",IF(AND(G33&lt;&gt;"Anfrage",G33&lt;&gt;"Bestätigt",G33&lt;&gt;"Abgeschlossen",G33&lt;&gt;"Storniert"),"Status wählen",IF(OR(NOT(ISNUMBER(C33)),C33&lt;=0),"Buchungsdatum fehlt",IF(OR(NOT(ISNUMBER(D33)),NOT(ISNUMBER(E33))),"Reisedaten fehlen",IF(E33&lt;=D33,"Abreise muss nach Anreise liegen",IF(OR(D33&lt;&gt;INT(D33),E33&lt;&gt;INT(E33)),"Nur Datum, keine Uhrzeit",IF(C33&gt;D33,"Buchungsdatum nach Anreise",IF(OR(NOT(ISNUMBER(F33)),F33&lt;=0,F33&lt;&gt;INT(F33)),"Personenzahl prüfen",IF(F33&gt;Start!$E$30,"Maximale Belegung überschritten",IF(OR(D33&lt;DATE(Start!$E$28,1,1),E33&gt;DATE(Start!$E$28+3,1,1)),"Außerhalb des Planungszeitraums",IF(SUMPRODUCT((Saisonpreise!$K$9:$K$38&lt;&gt;"")*(Saisonpreise!$K$9:$K$38&lt;&gt;"OK"))&gt;0,"Saisonliste prüfen",IF(COUNTIFS(Tagespreise!$A$9:$A$1104,"&gt;="&amp;D33,Tagespreise!$A$9:$A$1104,"&lt;"&amp;E33,Tagespreise!$H$9:$H$1104,"Konflikt")&gt;0,"Saisonpreise überlappen",IF(SUMPRODUCT((Buchungsextras!$A$9:$A$208=A33)*(Buchungsextras!$K$9:$K$208&lt;&gt;"")*(Buchungsextras!$K$9:$K$208&lt;&gt;"OK"))&gt;0,"Buchungsextras prüfen",IF(AND(H33&lt;&gt;"",OR(NOT(ISNUMBER(H33)),H33&lt;0)),"Reinigung prüfen",IF(AND(I33&lt;&gt;"",OR(NOT(ISNUMBER(I33)),I33&lt;0)),"Rabatt prüfen",IF(AND(J33&lt;&gt;"",OR(NOT(ISNUMBER(J33)),J33&lt;0)),"Festpreis prüfen",IF(AND(J33="",ISNUMBER(I33),I33&gt;M33+N33+Y33),"Rabatt größer als Preis",IF(AND(OR(G33="Bestätigt",G33="Abgeschlossen"),(COUNTIFS(Aufenthalte!$D$9:$D$108,"&lt;"&amp;E33,Aufenthalte!$E$9:$E$108,"&gt;"&amp;D33,Aufenthalte!$G$9:$G$108,"Bestätigt")+COUNTIFS(Aufenthalte!$D$9:$D$108,"&lt;"&amp;E33,Aufenthalte!$E$9:$E$108,"&gt;"&amp;D33,Aufenthalte!$G$9:$G$108,"Abgeschlossen"))&gt;1),"Doppelbelegung prüfen",IF(T33&lt;0,"Erstattung größer als Eingang","OK")))))))))))))))))))))</f>
        <v/>
      </c>
      <c r="X33" s="10" t="str">
        <f t="shared" ca="1" si="5"/>
        <v/>
      </c>
      <c r="Y33" s="10" t="str">
        <f>IF(L33="","",IF(H33="",Start!$E$27,IF(ISNUMBER(H33),MAX(0,H33),"")))</f>
        <v/>
      </c>
      <c r="Z33" s="10" t="str">
        <f t="shared" si="6"/>
        <v/>
      </c>
    </row>
    <row r="34" spans="1:26" ht="31" customHeight="1">
      <c r="A34" s="9" t="s">
        <v>337</v>
      </c>
      <c r="B34" s="18"/>
      <c r="C34" s="20"/>
      <c r="D34" s="20"/>
      <c r="E34" s="20"/>
      <c r="F34" s="22"/>
      <c r="G34" s="18"/>
      <c r="H34" s="21"/>
      <c r="I34" s="21"/>
      <c r="J34" s="21"/>
      <c r="K34" s="18"/>
      <c r="L34" s="14" t="str">
        <f t="shared" si="0"/>
        <v/>
      </c>
      <c r="M34" s="10" t="str">
        <f>IF(OR(L34="",B34="",C34="",F34="",G34=""),"",IF(AND(D34&gt;=DATE(Start!$E$28,1,1),E34&lt;=DATE(Start!$E$28+3,1,1),COUNTIFS(Tagespreise!$A$9:$A$1104,"&gt;="&amp;D34,Tagespreise!$A$9:$A$1104,"&lt;"&amp;E34,Tagespreise!$H$9:$H$1104,"Konflikt")=0,SUMPRODUCT((Saisonpreise!$K$9:$K$38&lt;&gt;"")*(Saisonpreise!$K$9:$K$38&lt;&gt;"OK"))=0),SUMIFS(Tagespreise!$F$9:$F$1104,Tagespreise!$A$9:$A$1104,"&gt;="&amp;D34,Tagespreise!$A$9:$A$1104,"&lt;"&amp;E34),""))</f>
        <v/>
      </c>
      <c r="N34" s="10" t="str">
        <f>IF(L34="","",IF(SUMPRODUCT((Buchungsextras!$A$9:$A$208=A34)*(Buchungsextras!$K$9:$K$208&lt;&gt;"")*(Buchungsextras!$K$9:$K$208&lt;&gt;"OK"))&gt;0,"",SUMIF(Buchungsextras!$A$9:$A$208,A34,Buchungsextras!$I$9:$I$208)))</f>
        <v/>
      </c>
      <c r="O34" s="10" t="str">
        <f t="shared" si="1"/>
        <v/>
      </c>
      <c r="P34" s="10" t="str">
        <f>IF(O34="","",MIN(O34,ROUND(IF(Start!$L$28="Übernachtungen",M34,O34)*Start!$L$25,2)))</f>
        <v/>
      </c>
      <c r="Q34" s="11" t="str">
        <f>IF(OR(O34="",NOT(ISNUMBER(C34))),"",MIN(S34,C34+Start!$L$26))</f>
        <v/>
      </c>
      <c r="R34" s="10" t="str">
        <f t="shared" si="2"/>
        <v/>
      </c>
      <c r="S34" s="11" t="str">
        <f>IF(OR(O34="",NOT(ISNUMBER(C34))),"",MAX(C34,D34-Start!$L$27))</f>
        <v/>
      </c>
      <c r="T34" s="10" t="str">
        <f>IF(COUNTA(B34:K34)=0,"",SUMIF(Zahlungen!$A$9:$A$208,A34,Zahlungen!$H$9:$H$208))</f>
        <v/>
      </c>
      <c r="U34" s="10" t="str">
        <f t="shared" si="3"/>
        <v/>
      </c>
      <c r="V34" s="3" t="str">
        <f t="shared" ca="1" si="4"/>
        <v/>
      </c>
      <c r="W34" s="3" t="str">
        <f>IF(COUNTA(B34:K34)=0,"",IF(COUNTIF($A$9:$A$108,A34)&lt;&gt;1,"Doppelte Buchung-ID",IF(OR(B34="",IFERROR(INDEX(Gäste!$B$9:$B$108,MATCH(LEFT(B34,4),Gäste!$A$9:$A$108,0)),"")=""),"Gast auswählen / prüfen",IF(AND(G34&lt;&gt;"Anfrage",G34&lt;&gt;"Bestätigt",G34&lt;&gt;"Abgeschlossen",G34&lt;&gt;"Storniert"),"Status wählen",IF(OR(NOT(ISNUMBER(C34)),C34&lt;=0),"Buchungsdatum fehlt",IF(OR(NOT(ISNUMBER(D34)),NOT(ISNUMBER(E34))),"Reisedaten fehlen",IF(E34&lt;=D34,"Abreise muss nach Anreise liegen",IF(OR(D34&lt;&gt;INT(D34),E34&lt;&gt;INT(E34)),"Nur Datum, keine Uhrzeit",IF(C34&gt;D34,"Buchungsdatum nach Anreise",IF(OR(NOT(ISNUMBER(F34)),F34&lt;=0,F34&lt;&gt;INT(F34)),"Personenzahl prüfen",IF(F34&gt;Start!$E$30,"Maximale Belegung überschritten",IF(OR(D34&lt;DATE(Start!$E$28,1,1),E34&gt;DATE(Start!$E$28+3,1,1)),"Außerhalb des Planungszeitraums",IF(SUMPRODUCT((Saisonpreise!$K$9:$K$38&lt;&gt;"")*(Saisonpreise!$K$9:$K$38&lt;&gt;"OK"))&gt;0,"Saisonliste prüfen",IF(COUNTIFS(Tagespreise!$A$9:$A$1104,"&gt;="&amp;D34,Tagespreise!$A$9:$A$1104,"&lt;"&amp;E34,Tagespreise!$H$9:$H$1104,"Konflikt")&gt;0,"Saisonpreise überlappen",IF(SUMPRODUCT((Buchungsextras!$A$9:$A$208=A34)*(Buchungsextras!$K$9:$K$208&lt;&gt;"")*(Buchungsextras!$K$9:$K$208&lt;&gt;"OK"))&gt;0,"Buchungsextras prüfen",IF(AND(H34&lt;&gt;"",OR(NOT(ISNUMBER(H34)),H34&lt;0)),"Reinigung prüfen",IF(AND(I34&lt;&gt;"",OR(NOT(ISNUMBER(I34)),I34&lt;0)),"Rabatt prüfen",IF(AND(J34&lt;&gt;"",OR(NOT(ISNUMBER(J34)),J34&lt;0)),"Festpreis prüfen",IF(AND(J34="",ISNUMBER(I34),I34&gt;M34+N34+Y34),"Rabatt größer als Preis",IF(AND(OR(G34="Bestätigt",G34="Abgeschlossen"),(COUNTIFS(Aufenthalte!$D$9:$D$108,"&lt;"&amp;E34,Aufenthalte!$E$9:$E$108,"&gt;"&amp;D34,Aufenthalte!$G$9:$G$108,"Bestätigt")+COUNTIFS(Aufenthalte!$D$9:$D$108,"&lt;"&amp;E34,Aufenthalte!$E$9:$E$108,"&gt;"&amp;D34,Aufenthalte!$G$9:$G$108,"Abgeschlossen"))&gt;1),"Doppelbelegung prüfen",IF(T34&lt;0,"Erstattung größer als Eingang","OK")))))))))))))))))))))</f>
        <v/>
      </c>
      <c r="X34" s="10" t="str">
        <f t="shared" ca="1" si="5"/>
        <v/>
      </c>
      <c r="Y34" s="10" t="str">
        <f>IF(L34="","",IF(H34="",Start!$E$27,IF(ISNUMBER(H34),MAX(0,H34),"")))</f>
        <v/>
      </c>
      <c r="Z34" s="10" t="str">
        <f t="shared" si="6"/>
        <v/>
      </c>
    </row>
    <row r="35" spans="1:26" ht="31" customHeight="1">
      <c r="A35" s="9" t="s">
        <v>338</v>
      </c>
      <c r="B35" s="18"/>
      <c r="C35" s="20"/>
      <c r="D35" s="20"/>
      <c r="E35" s="20"/>
      <c r="F35" s="22"/>
      <c r="G35" s="18"/>
      <c r="H35" s="21"/>
      <c r="I35" s="21"/>
      <c r="J35" s="21"/>
      <c r="K35" s="18"/>
      <c r="L35" s="14" t="str">
        <f t="shared" si="0"/>
        <v/>
      </c>
      <c r="M35" s="10" t="str">
        <f>IF(OR(L35="",B35="",C35="",F35="",G35=""),"",IF(AND(D35&gt;=DATE(Start!$E$28,1,1),E35&lt;=DATE(Start!$E$28+3,1,1),COUNTIFS(Tagespreise!$A$9:$A$1104,"&gt;="&amp;D35,Tagespreise!$A$9:$A$1104,"&lt;"&amp;E35,Tagespreise!$H$9:$H$1104,"Konflikt")=0,SUMPRODUCT((Saisonpreise!$K$9:$K$38&lt;&gt;"")*(Saisonpreise!$K$9:$K$38&lt;&gt;"OK"))=0),SUMIFS(Tagespreise!$F$9:$F$1104,Tagespreise!$A$9:$A$1104,"&gt;="&amp;D35,Tagespreise!$A$9:$A$1104,"&lt;"&amp;E35),""))</f>
        <v/>
      </c>
      <c r="N35" s="10" t="str">
        <f>IF(L35="","",IF(SUMPRODUCT((Buchungsextras!$A$9:$A$208=A35)*(Buchungsextras!$K$9:$K$208&lt;&gt;"")*(Buchungsextras!$K$9:$K$208&lt;&gt;"OK"))&gt;0,"",SUMIF(Buchungsextras!$A$9:$A$208,A35,Buchungsextras!$I$9:$I$208)))</f>
        <v/>
      </c>
      <c r="O35" s="10" t="str">
        <f t="shared" si="1"/>
        <v/>
      </c>
      <c r="P35" s="10" t="str">
        <f>IF(O35="","",MIN(O35,ROUND(IF(Start!$L$28="Übernachtungen",M35,O35)*Start!$L$25,2)))</f>
        <v/>
      </c>
      <c r="Q35" s="11" t="str">
        <f>IF(OR(O35="",NOT(ISNUMBER(C35))),"",MIN(S35,C35+Start!$L$26))</f>
        <v/>
      </c>
      <c r="R35" s="10" t="str">
        <f t="shared" si="2"/>
        <v/>
      </c>
      <c r="S35" s="11" t="str">
        <f>IF(OR(O35="",NOT(ISNUMBER(C35))),"",MAX(C35,D35-Start!$L$27))</f>
        <v/>
      </c>
      <c r="T35" s="10" t="str">
        <f>IF(COUNTA(B35:K35)=0,"",SUMIF(Zahlungen!$A$9:$A$208,A35,Zahlungen!$H$9:$H$208))</f>
        <v/>
      </c>
      <c r="U35" s="10" t="str">
        <f t="shared" si="3"/>
        <v/>
      </c>
      <c r="V35" s="3" t="str">
        <f t="shared" ca="1" si="4"/>
        <v/>
      </c>
      <c r="W35" s="3" t="str">
        <f>IF(COUNTA(B35:K35)=0,"",IF(COUNTIF($A$9:$A$108,A35)&lt;&gt;1,"Doppelte Buchung-ID",IF(OR(B35="",IFERROR(INDEX(Gäste!$B$9:$B$108,MATCH(LEFT(B35,4),Gäste!$A$9:$A$108,0)),"")=""),"Gast auswählen / prüfen",IF(AND(G35&lt;&gt;"Anfrage",G35&lt;&gt;"Bestätigt",G35&lt;&gt;"Abgeschlossen",G35&lt;&gt;"Storniert"),"Status wählen",IF(OR(NOT(ISNUMBER(C35)),C35&lt;=0),"Buchungsdatum fehlt",IF(OR(NOT(ISNUMBER(D35)),NOT(ISNUMBER(E35))),"Reisedaten fehlen",IF(E35&lt;=D35,"Abreise muss nach Anreise liegen",IF(OR(D35&lt;&gt;INT(D35),E35&lt;&gt;INT(E35)),"Nur Datum, keine Uhrzeit",IF(C35&gt;D35,"Buchungsdatum nach Anreise",IF(OR(NOT(ISNUMBER(F35)),F35&lt;=0,F35&lt;&gt;INT(F35)),"Personenzahl prüfen",IF(F35&gt;Start!$E$30,"Maximale Belegung überschritten",IF(OR(D35&lt;DATE(Start!$E$28,1,1),E35&gt;DATE(Start!$E$28+3,1,1)),"Außerhalb des Planungszeitraums",IF(SUMPRODUCT((Saisonpreise!$K$9:$K$38&lt;&gt;"")*(Saisonpreise!$K$9:$K$38&lt;&gt;"OK"))&gt;0,"Saisonliste prüfen",IF(COUNTIFS(Tagespreise!$A$9:$A$1104,"&gt;="&amp;D35,Tagespreise!$A$9:$A$1104,"&lt;"&amp;E35,Tagespreise!$H$9:$H$1104,"Konflikt")&gt;0,"Saisonpreise überlappen",IF(SUMPRODUCT((Buchungsextras!$A$9:$A$208=A35)*(Buchungsextras!$K$9:$K$208&lt;&gt;"")*(Buchungsextras!$K$9:$K$208&lt;&gt;"OK"))&gt;0,"Buchungsextras prüfen",IF(AND(H35&lt;&gt;"",OR(NOT(ISNUMBER(H35)),H35&lt;0)),"Reinigung prüfen",IF(AND(I35&lt;&gt;"",OR(NOT(ISNUMBER(I35)),I35&lt;0)),"Rabatt prüfen",IF(AND(J35&lt;&gt;"",OR(NOT(ISNUMBER(J35)),J35&lt;0)),"Festpreis prüfen",IF(AND(J35="",ISNUMBER(I35),I35&gt;M35+N35+Y35),"Rabatt größer als Preis",IF(AND(OR(G35="Bestätigt",G35="Abgeschlossen"),(COUNTIFS(Aufenthalte!$D$9:$D$108,"&lt;"&amp;E35,Aufenthalte!$E$9:$E$108,"&gt;"&amp;D35,Aufenthalte!$G$9:$G$108,"Bestätigt")+COUNTIFS(Aufenthalte!$D$9:$D$108,"&lt;"&amp;E35,Aufenthalte!$E$9:$E$108,"&gt;"&amp;D35,Aufenthalte!$G$9:$G$108,"Abgeschlossen"))&gt;1),"Doppelbelegung prüfen",IF(T35&lt;0,"Erstattung größer als Eingang","OK")))))))))))))))))))))</f>
        <v/>
      </c>
      <c r="X35" s="10" t="str">
        <f t="shared" ca="1" si="5"/>
        <v/>
      </c>
      <c r="Y35" s="10" t="str">
        <f>IF(L35="","",IF(H35="",Start!$E$27,IF(ISNUMBER(H35),MAX(0,H35),"")))</f>
        <v/>
      </c>
      <c r="Z35" s="10" t="str">
        <f t="shared" si="6"/>
        <v/>
      </c>
    </row>
    <row r="36" spans="1:26" ht="31" customHeight="1">
      <c r="A36" s="9" t="s">
        <v>339</v>
      </c>
      <c r="B36" s="18"/>
      <c r="C36" s="20"/>
      <c r="D36" s="20"/>
      <c r="E36" s="20"/>
      <c r="F36" s="22"/>
      <c r="G36" s="18"/>
      <c r="H36" s="21"/>
      <c r="I36" s="21"/>
      <c r="J36" s="21"/>
      <c r="K36" s="18"/>
      <c r="L36" s="14" t="str">
        <f t="shared" si="0"/>
        <v/>
      </c>
      <c r="M36" s="10" t="str">
        <f>IF(OR(L36="",B36="",C36="",F36="",G36=""),"",IF(AND(D36&gt;=DATE(Start!$E$28,1,1),E36&lt;=DATE(Start!$E$28+3,1,1),COUNTIFS(Tagespreise!$A$9:$A$1104,"&gt;="&amp;D36,Tagespreise!$A$9:$A$1104,"&lt;"&amp;E36,Tagespreise!$H$9:$H$1104,"Konflikt")=0,SUMPRODUCT((Saisonpreise!$K$9:$K$38&lt;&gt;"")*(Saisonpreise!$K$9:$K$38&lt;&gt;"OK"))=0),SUMIFS(Tagespreise!$F$9:$F$1104,Tagespreise!$A$9:$A$1104,"&gt;="&amp;D36,Tagespreise!$A$9:$A$1104,"&lt;"&amp;E36),""))</f>
        <v/>
      </c>
      <c r="N36" s="10" t="str">
        <f>IF(L36="","",IF(SUMPRODUCT((Buchungsextras!$A$9:$A$208=A36)*(Buchungsextras!$K$9:$K$208&lt;&gt;"")*(Buchungsextras!$K$9:$K$208&lt;&gt;"OK"))&gt;0,"",SUMIF(Buchungsextras!$A$9:$A$208,A36,Buchungsextras!$I$9:$I$208)))</f>
        <v/>
      </c>
      <c r="O36" s="10" t="str">
        <f t="shared" si="1"/>
        <v/>
      </c>
      <c r="P36" s="10" t="str">
        <f>IF(O36="","",MIN(O36,ROUND(IF(Start!$L$28="Übernachtungen",M36,O36)*Start!$L$25,2)))</f>
        <v/>
      </c>
      <c r="Q36" s="11" t="str">
        <f>IF(OR(O36="",NOT(ISNUMBER(C36))),"",MIN(S36,C36+Start!$L$26))</f>
        <v/>
      </c>
      <c r="R36" s="10" t="str">
        <f t="shared" si="2"/>
        <v/>
      </c>
      <c r="S36" s="11" t="str">
        <f>IF(OR(O36="",NOT(ISNUMBER(C36))),"",MAX(C36,D36-Start!$L$27))</f>
        <v/>
      </c>
      <c r="T36" s="10" t="str">
        <f>IF(COUNTA(B36:K36)=0,"",SUMIF(Zahlungen!$A$9:$A$208,A36,Zahlungen!$H$9:$H$208))</f>
        <v/>
      </c>
      <c r="U36" s="10" t="str">
        <f t="shared" si="3"/>
        <v/>
      </c>
      <c r="V36" s="3" t="str">
        <f t="shared" ca="1" si="4"/>
        <v/>
      </c>
      <c r="W36" s="3" t="str">
        <f>IF(COUNTA(B36:K36)=0,"",IF(COUNTIF($A$9:$A$108,A36)&lt;&gt;1,"Doppelte Buchung-ID",IF(OR(B36="",IFERROR(INDEX(Gäste!$B$9:$B$108,MATCH(LEFT(B36,4),Gäste!$A$9:$A$108,0)),"")=""),"Gast auswählen / prüfen",IF(AND(G36&lt;&gt;"Anfrage",G36&lt;&gt;"Bestätigt",G36&lt;&gt;"Abgeschlossen",G36&lt;&gt;"Storniert"),"Status wählen",IF(OR(NOT(ISNUMBER(C36)),C36&lt;=0),"Buchungsdatum fehlt",IF(OR(NOT(ISNUMBER(D36)),NOT(ISNUMBER(E36))),"Reisedaten fehlen",IF(E36&lt;=D36,"Abreise muss nach Anreise liegen",IF(OR(D36&lt;&gt;INT(D36),E36&lt;&gt;INT(E36)),"Nur Datum, keine Uhrzeit",IF(C36&gt;D36,"Buchungsdatum nach Anreise",IF(OR(NOT(ISNUMBER(F36)),F36&lt;=0,F36&lt;&gt;INT(F36)),"Personenzahl prüfen",IF(F36&gt;Start!$E$30,"Maximale Belegung überschritten",IF(OR(D36&lt;DATE(Start!$E$28,1,1),E36&gt;DATE(Start!$E$28+3,1,1)),"Außerhalb des Planungszeitraums",IF(SUMPRODUCT((Saisonpreise!$K$9:$K$38&lt;&gt;"")*(Saisonpreise!$K$9:$K$38&lt;&gt;"OK"))&gt;0,"Saisonliste prüfen",IF(COUNTIFS(Tagespreise!$A$9:$A$1104,"&gt;="&amp;D36,Tagespreise!$A$9:$A$1104,"&lt;"&amp;E36,Tagespreise!$H$9:$H$1104,"Konflikt")&gt;0,"Saisonpreise überlappen",IF(SUMPRODUCT((Buchungsextras!$A$9:$A$208=A36)*(Buchungsextras!$K$9:$K$208&lt;&gt;"")*(Buchungsextras!$K$9:$K$208&lt;&gt;"OK"))&gt;0,"Buchungsextras prüfen",IF(AND(H36&lt;&gt;"",OR(NOT(ISNUMBER(H36)),H36&lt;0)),"Reinigung prüfen",IF(AND(I36&lt;&gt;"",OR(NOT(ISNUMBER(I36)),I36&lt;0)),"Rabatt prüfen",IF(AND(J36&lt;&gt;"",OR(NOT(ISNUMBER(J36)),J36&lt;0)),"Festpreis prüfen",IF(AND(J36="",ISNUMBER(I36),I36&gt;M36+N36+Y36),"Rabatt größer als Preis",IF(AND(OR(G36="Bestätigt",G36="Abgeschlossen"),(COUNTIFS(Aufenthalte!$D$9:$D$108,"&lt;"&amp;E36,Aufenthalte!$E$9:$E$108,"&gt;"&amp;D36,Aufenthalte!$G$9:$G$108,"Bestätigt")+COUNTIFS(Aufenthalte!$D$9:$D$108,"&lt;"&amp;E36,Aufenthalte!$E$9:$E$108,"&gt;"&amp;D36,Aufenthalte!$G$9:$G$108,"Abgeschlossen"))&gt;1),"Doppelbelegung prüfen",IF(T36&lt;0,"Erstattung größer als Eingang","OK")))))))))))))))))))))</f>
        <v/>
      </c>
      <c r="X36" s="10" t="str">
        <f t="shared" ca="1" si="5"/>
        <v/>
      </c>
      <c r="Y36" s="10" t="str">
        <f>IF(L36="","",IF(H36="",Start!$E$27,IF(ISNUMBER(H36),MAX(0,H36),"")))</f>
        <v/>
      </c>
      <c r="Z36" s="10" t="str">
        <f t="shared" si="6"/>
        <v/>
      </c>
    </row>
    <row r="37" spans="1:26" ht="31" customHeight="1">
      <c r="A37" s="9" t="s">
        <v>340</v>
      </c>
      <c r="B37" s="18"/>
      <c r="C37" s="20"/>
      <c r="D37" s="20"/>
      <c r="E37" s="20"/>
      <c r="F37" s="22"/>
      <c r="G37" s="18"/>
      <c r="H37" s="21"/>
      <c r="I37" s="21"/>
      <c r="J37" s="21"/>
      <c r="K37" s="18"/>
      <c r="L37" s="14" t="str">
        <f t="shared" si="0"/>
        <v/>
      </c>
      <c r="M37" s="10" t="str">
        <f>IF(OR(L37="",B37="",C37="",F37="",G37=""),"",IF(AND(D37&gt;=DATE(Start!$E$28,1,1),E37&lt;=DATE(Start!$E$28+3,1,1),COUNTIFS(Tagespreise!$A$9:$A$1104,"&gt;="&amp;D37,Tagespreise!$A$9:$A$1104,"&lt;"&amp;E37,Tagespreise!$H$9:$H$1104,"Konflikt")=0,SUMPRODUCT((Saisonpreise!$K$9:$K$38&lt;&gt;"")*(Saisonpreise!$K$9:$K$38&lt;&gt;"OK"))=0),SUMIFS(Tagespreise!$F$9:$F$1104,Tagespreise!$A$9:$A$1104,"&gt;="&amp;D37,Tagespreise!$A$9:$A$1104,"&lt;"&amp;E37),""))</f>
        <v/>
      </c>
      <c r="N37" s="10" t="str">
        <f>IF(L37="","",IF(SUMPRODUCT((Buchungsextras!$A$9:$A$208=A37)*(Buchungsextras!$K$9:$K$208&lt;&gt;"")*(Buchungsextras!$K$9:$K$208&lt;&gt;"OK"))&gt;0,"",SUMIF(Buchungsextras!$A$9:$A$208,A37,Buchungsextras!$I$9:$I$208)))</f>
        <v/>
      </c>
      <c r="O37" s="10" t="str">
        <f t="shared" si="1"/>
        <v/>
      </c>
      <c r="P37" s="10" t="str">
        <f>IF(O37="","",MIN(O37,ROUND(IF(Start!$L$28="Übernachtungen",M37,O37)*Start!$L$25,2)))</f>
        <v/>
      </c>
      <c r="Q37" s="11" t="str">
        <f>IF(OR(O37="",NOT(ISNUMBER(C37))),"",MIN(S37,C37+Start!$L$26))</f>
        <v/>
      </c>
      <c r="R37" s="10" t="str">
        <f t="shared" si="2"/>
        <v/>
      </c>
      <c r="S37" s="11" t="str">
        <f>IF(OR(O37="",NOT(ISNUMBER(C37))),"",MAX(C37,D37-Start!$L$27))</f>
        <v/>
      </c>
      <c r="T37" s="10" t="str">
        <f>IF(COUNTA(B37:K37)=0,"",SUMIF(Zahlungen!$A$9:$A$208,A37,Zahlungen!$H$9:$H$208))</f>
        <v/>
      </c>
      <c r="U37" s="10" t="str">
        <f t="shared" si="3"/>
        <v/>
      </c>
      <c r="V37" s="3" t="str">
        <f t="shared" ca="1" si="4"/>
        <v/>
      </c>
      <c r="W37" s="3" t="str">
        <f>IF(COUNTA(B37:K37)=0,"",IF(COUNTIF($A$9:$A$108,A37)&lt;&gt;1,"Doppelte Buchung-ID",IF(OR(B37="",IFERROR(INDEX(Gäste!$B$9:$B$108,MATCH(LEFT(B37,4),Gäste!$A$9:$A$108,0)),"")=""),"Gast auswählen / prüfen",IF(AND(G37&lt;&gt;"Anfrage",G37&lt;&gt;"Bestätigt",G37&lt;&gt;"Abgeschlossen",G37&lt;&gt;"Storniert"),"Status wählen",IF(OR(NOT(ISNUMBER(C37)),C37&lt;=0),"Buchungsdatum fehlt",IF(OR(NOT(ISNUMBER(D37)),NOT(ISNUMBER(E37))),"Reisedaten fehlen",IF(E37&lt;=D37,"Abreise muss nach Anreise liegen",IF(OR(D37&lt;&gt;INT(D37),E37&lt;&gt;INT(E37)),"Nur Datum, keine Uhrzeit",IF(C37&gt;D37,"Buchungsdatum nach Anreise",IF(OR(NOT(ISNUMBER(F37)),F37&lt;=0,F37&lt;&gt;INT(F37)),"Personenzahl prüfen",IF(F37&gt;Start!$E$30,"Maximale Belegung überschritten",IF(OR(D37&lt;DATE(Start!$E$28,1,1),E37&gt;DATE(Start!$E$28+3,1,1)),"Außerhalb des Planungszeitraums",IF(SUMPRODUCT((Saisonpreise!$K$9:$K$38&lt;&gt;"")*(Saisonpreise!$K$9:$K$38&lt;&gt;"OK"))&gt;0,"Saisonliste prüfen",IF(COUNTIFS(Tagespreise!$A$9:$A$1104,"&gt;="&amp;D37,Tagespreise!$A$9:$A$1104,"&lt;"&amp;E37,Tagespreise!$H$9:$H$1104,"Konflikt")&gt;0,"Saisonpreise überlappen",IF(SUMPRODUCT((Buchungsextras!$A$9:$A$208=A37)*(Buchungsextras!$K$9:$K$208&lt;&gt;"")*(Buchungsextras!$K$9:$K$208&lt;&gt;"OK"))&gt;0,"Buchungsextras prüfen",IF(AND(H37&lt;&gt;"",OR(NOT(ISNUMBER(H37)),H37&lt;0)),"Reinigung prüfen",IF(AND(I37&lt;&gt;"",OR(NOT(ISNUMBER(I37)),I37&lt;0)),"Rabatt prüfen",IF(AND(J37&lt;&gt;"",OR(NOT(ISNUMBER(J37)),J37&lt;0)),"Festpreis prüfen",IF(AND(J37="",ISNUMBER(I37),I37&gt;M37+N37+Y37),"Rabatt größer als Preis",IF(AND(OR(G37="Bestätigt",G37="Abgeschlossen"),(COUNTIFS(Aufenthalte!$D$9:$D$108,"&lt;"&amp;E37,Aufenthalte!$E$9:$E$108,"&gt;"&amp;D37,Aufenthalte!$G$9:$G$108,"Bestätigt")+COUNTIFS(Aufenthalte!$D$9:$D$108,"&lt;"&amp;E37,Aufenthalte!$E$9:$E$108,"&gt;"&amp;D37,Aufenthalte!$G$9:$G$108,"Abgeschlossen"))&gt;1),"Doppelbelegung prüfen",IF(T37&lt;0,"Erstattung größer als Eingang","OK")))))))))))))))))))))</f>
        <v/>
      </c>
      <c r="X37" s="10" t="str">
        <f t="shared" ca="1" si="5"/>
        <v/>
      </c>
      <c r="Y37" s="10" t="str">
        <f>IF(L37="","",IF(H37="",Start!$E$27,IF(ISNUMBER(H37),MAX(0,H37),"")))</f>
        <v/>
      </c>
      <c r="Z37" s="10" t="str">
        <f t="shared" si="6"/>
        <v/>
      </c>
    </row>
    <row r="38" spans="1:26" ht="31" customHeight="1">
      <c r="A38" s="9" t="s">
        <v>341</v>
      </c>
      <c r="B38" s="18"/>
      <c r="C38" s="20"/>
      <c r="D38" s="20"/>
      <c r="E38" s="20"/>
      <c r="F38" s="22"/>
      <c r="G38" s="18"/>
      <c r="H38" s="21"/>
      <c r="I38" s="21"/>
      <c r="J38" s="21"/>
      <c r="K38" s="18"/>
      <c r="L38" s="14" t="str">
        <f t="shared" si="0"/>
        <v/>
      </c>
      <c r="M38" s="10" t="str">
        <f>IF(OR(L38="",B38="",C38="",F38="",G38=""),"",IF(AND(D38&gt;=DATE(Start!$E$28,1,1),E38&lt;=DATE(Start!$E$28+3,1,1),COUNTIFS(Tagespreise!$A$9:$A$1104,"&gt;="&amp;D38,Tagespreise!$A$9:$A$1104,"&lt;"&amp;E38,Tagespreise!$H$9:$H$1104,"Konflikt")=0,SUMPRODUCT((Saisonpreise!$K$9:$K$38&lt;&gt;"")*(Saisonpreise!$K$9:$K$38&lt;&gt;"OK"))=0),SUMIFS(Tagespreise!$F$9:$F$1104,Tagespreise!$A$9:$A$1104,"&gt;="&amp;D38,Tagespreise!$A$9:$A$1104,"&lt;"&amp;E38),""))</f>
        <v/>
      </c>
      <c r="N38" s="10" t="str">
        <f>IF(L38="","",IF(SUMPRODUCT((Buchungsextras!$A$9:$A$208=A38)*(Buchungsextras!$K$9:$K$208&lt;&gt;"")*(Buchungsextras!$K$9:$K$208&lt;&gt;"OK"))&gt;0,"",SUMIF(Buchungsextras!$A$9:$A$208,A38,Buchungsextras!$I$9:$I$208)))</f>
        <v/>
      </c>
      <c r="O38" s="10" t="str">
        <f t="shared" si="1"/>
        <v/>
      </c>
      <c r="P38" s="10" t="str">
        <f>IF(O38="","",MIN(O38,ROUND(IF(Start!$L$28="Übernachtungen",M38,O38)*Start!$L$25,2)))</f>
        <v/>
      </c>
      <c r="Q38" s="11" t="str">
        <f>IF(OR(O38="",NOT(ISNUMBER(C38))),"",MIN(S38,C38+Start!$L$26))</f>
        <v/>
      </c>
      <c r="R38" s="10" t="str">
        <f t="shared" si="2"/>
        <v/>
      </c>
      <c r="S38" s="11" t="str">
        <f>IF(OR(O38="",NOT(ISNUMBER(C38))),"",MAX(C38,D38-Start!$L$27))</f>
        <v/>
      </c>
      <c r="T38" s="10" t="str">
        <f>IF(COUNTA(B38:K38)=0,"",SUMIF(Zahlungen!$A$9:$A$208,A38,Zahlungen!$H$9:$H$208))</f>
        <v/>
      </c>
      <c r="U38" s="10" t="str">
        <f t="shared" si="3"/>
        <v/>
      </c>
      <c r="V38" s="3" t="str">
        <f t="shared" ca="1" si="4"/>
        <v/>
      </c>
      <c r="W38" s="3" t="str">
        <f>IF(COUNTA(B38:K38)=0,"",IF(COUNTIF($A$9:$A$108,A38)&lt;&gt;1,"Doppelte Buchung-ID",IF(OR(B38="",IFERROR(INDEX(Gäste!$B$9:$B$108,MATCH(LEFT(B38,4),Gäste!$A$9:$A$108,0)),"")=""),"Gast auswählen / prüfen",IF(AND(G38&lt;&gt;"Anfrage",G38&lt;&gt;"Bestätigt",G38&lt;&gt;"Abgeschlossen",G38&lt;&gt;"Storniert"),"Status wählen",IF(OR(NOT(ISNUMBER(C38)),C38&lt;=0),"Buchungsdatum fehlt",IF(OR(NOT(ISNUMBER(D38)),NOT(ISNUMBER(E38))),"Reisedaten fehlen",IF(E38&lt;=D38,"Abreise muss nach Anreise liegen",IF(OR(D38&lt;&gt;INT(D38),E38&lt;&gt;INT(E38)),"Nur Datum, keine Uhrzeit",IF(C38&gt;D38,"Buchungsdatum nach Anreise",IF(OR(NOT(ISNUMBER(F38)),F38&lt;=0,F38&lt;&gt;INT(F38)),"Personenzahl prüfen",IF(F38&gt;Start!$E$30,"Maximale Belegung überschritten",IF(OR(D38&lt;DATE(Start!$E$28,1,1),E38&gt;DATE(Start!$E$28+3,1,1)),"Außerhalb des Planungszeitraums",IF(SUMPRODUCT((Saisonpreise!$K$9:$K$38&lt;&gt;"")*(Saisonpreise!$K$9:$K$38&lt;&gt;"OK"))&gt;0,"Saisonliste prüfen",IF(COUNTIFS(Tagespreise!$A$9:$A$1104,"&gt;="&amp;D38,Tagespreise!$A$9:$A$1104,"&lt;"&amp;E38,Tagespreise!$H$9:$H$1104,"Konflikt")&gt;0,"Saisonpreise überlappen",IF(SUMPRODUCT((Buchungsextras!$A$9:$A$208=A38)*(Buchungsextras!$K$9:$K$208&lt;&gt;"")*(Buchungsextras!$K$9:$K$208&lt;&gt;"OK"))&gt;0,"Buchungsextras prüfen",IF(AND(H38&lt;&gt;"",OR(NOT(ISNUMBER(H38)),H38&lt;0)),"Reinigung prüfen",IF(AND(I38&lt;&gt;"",OR(NOT(ISNUMBER(I38)),I38&lt;0)),"Rabatt prüfen",IF(AND(J38&lt;&gt;"",OR(NOT(ISNUMBER(J38)),J38&lt;0)),"Festpreis prüfen",IF(AND(J38="",ISNUMBER(I38),I38&gt;M38+N38+Y38),"Rabatt größer als Preis",IF(AND(OR(G38="Bestätigt",G38="Abgeschlossen"),(COUNTIFS(Aufenthalte!$D$9:$D$108,"&lt;"&amp;E38,Aufenthalte!$E$9:$E$108,"&gt;"&amp;D38,Aufenthalte!$G$9:$G$108,"Bestätigt")+COUNTIFS(Aufenthalte!$D$9:$D$108,"&lt;"&amp;E38,Aufenthalte!$E$9:$E$108,"&gt;"&amp;D38,Aufenthalte!$G$9:$G$108,"Abgeschlossen"))&gt;1),"Doppelbelegung prüfen",IF(T38&lt;0,"Erstattung größer als Eingang","OK")))))))))))))))))))))</f>
        <v/>
      </c>
      <c r="X38" s="10" t="str">
        <f t="shared" ca="1" si="5"/>
        <v/>
      </c>
      <c r="Y38" s="10" t="str">
        <f>IF(L38="","",IF(H38="",Start!$E$27,IF(ISNUMBER(H38),MAX(0,H38),"")))</f>
        <v/>
      </c>
      <c r="Z38" s="10" t="str">
        <f t="shared" si="6"/>
        <v/>
      </c>
    </row>
    <row r="39" spans="1:26" ht="31" customHeight="1">
      <c r="A39" s="9" t="s">
        <v>342</v>
      </c>
      <c r="B39" s="18"/>
      <c r="C39" s="20"/>
      <c r="D39" s="20"/>
      <c r="E39" s="20"/>
      <c r="F39" s="22"/>
      <c r="G39" s="18"/>
      <c r="H39" s="21"/>
      <c r="I39" s="21"/>
      <c r="J39" s="21"/>
      <c r="K39" s="18"/>
      <c r="L39" s="14" t="str">
        <f t="shared" si="0"/>
        <v/>
      </c>
      <c r="M39" s="10" t="str">
        <f>IF(OR(L39="",B39="",C39="",F39="",G39=""),"",IF(AND(D39&gt;=DATE(Start!$E$28,1,1),E39&lt;=DATE(Start!$E$28+3,1,1),COUNTIFS(Tagespreise!$A$9:$A$1104,"&gt;="&amp;D39,Tagespreise!$A$9:$A$1104,"&lt;"&amp;E39,Tagespreise!$H$9:$H$1104,"Konflikt")=0,SUMPRODUCT((Saisonpreise!$K$9:$K$38&lt;&gt;"")*(Saisonpreise!$K$9:$K$38&lt;&gt;"OK"))=0),SUMIFS(Tagespreise!$F$9:$F$1104,Tagespreise!$A$9:$A$1104,"&gt;="&amp;D39,Tagespreise!$A$9:$A$1104,"&lt;"&amp;E39),""))</f>
        <v/>
      </c>
      <c r="N39" s="10" t="str">
        <f>IF(L39="","",IF(SUMPRODUCT((Buchungsextras!$A$9:$A$208=A39)*(Buchungsextras!$K$9:$K$208&lt;&gt;"")*(Buchungsextras!$K$9:$K$208&lt;&gt;"OK"))&gt;0,"",SUMIF(Buchungsextras!$A$9:$A$208,A39,Buchungsextras!$I$9:$I$208)))</f>
        <v/>
      </c>
      <c r="O39" s="10" t="str">
        <f t="shared" si="1"/>
        <v/>
      </c>
      <c r="P39" s="10" t="str">
        <f>IF(O39="","",MIN(O39,ROUND(IF(Start!$L$28="Übernachtungen",M39,O39)*Start!$L$25,2)))</f>
        <v/>
      </c>
      <c r="Q39" s="11" t="str">
        <f>IF(OR(O39="",NOT(ISNUMBER(C39))),"",MIN(S39,C39+Start!$L$26))</f>
        <v/>
      </c>
      <c r="R39" s="10" t="str">
        <f t="shared" si="2"/>
        <v/>
      </c>
      <c r="S39" s="11" t="str">
        <f>IF(OR(O39="",NOT(ISNUMBER(C39))),"",MAX(C39,D39-Start!$L$27))</f>
        <v/>
      </c>
      <c r="T39" s="10" t="str">
        <f>IF(COUNTA(B39:K39)=0,"",SUMIF(Zahlungen!$A$9:$A$208,A39,Zahlungen!$H$9:$H$208))</f>
        <v/>
      </c>
      <c r="U39" s="10" t="str">
        <f t="shared" si="3"/>
        <v/>
      </c>
      <c r="V39" s="3" t="str">
        <f t="shared" ca="1" si="4"/>
        <v/>
      </c>
      <c r="W39" s="3" t="str">
        <f>IF(COUNTA(B39:K39)=0,"",IF(COUNTIF($A$9:$A$108,A39)&lt;&gt;1,"Doppelte Buchung-ID",IF(OR(B39="",IFERROR(INDEX(Gäste!$B$9:$B$108,MATCH(LEFT(B39,4),Gäste!$A$9:$A$108,0)),"")=""),"Gast auswählen / prüfen",IF(AND(G39&lt;&gt;"Anfrage",G39&lt;&gt;"Bestätigt",G39&lt;&gt;"Abgeschlossen",G39&lt;&gt;"Storniert"),"Status wählen",IF(OR(NOT(ISNUMBER(C39)),C39&lt;=0),"Buchungsdatum fehlt",IF(OR(NOT(ISNUMBER(D39)),NOT(ISNUMBER(E39))),"Reisedaten fehlen",IF(E39&lt;=D39,"Abreise muss nach Anreise liegen",IF(OR(D39&lt;&gt;INT(D39),E39&lt;&gt;INT(E39)),"Nur Datum, keine Uhrzeit",IF(C39&gt;D39,"Buchungsdatum nach Anreise",IF(OR(NOT(ISNUMBER(F39)),F39&lt;=0,F39&lt;&gt;INT(F39)),"Personenzahl prüfen",IF(F39&gt;Start!$E$30,"Maximale Belegung überschritten",IF(OR(D39&lt;DATE(Start!$E$28,1,1),E39&gt;DATE(Start!$E$28+3,1,1)),"Außerhalb des Planungszeitraums",IF(SUMPRODUCT((Saisonpreise!$K$9:$K$38&lt;&gt;"")*(Saisonpreise!$K$9:$K$38&lt;&gt;"OK"))&gt;0,"Saisonliste prüfen",IF(COUNTIFS(Tagespreise!$A$9:$A$1104,"&gt;="&amp;D39,Tagespreise!$A$9:$A$1104,"&lt;"&amp;E39,Tagespreise!$H$9:$H$1104,"Konflikt")&gt;0,"Saisonpreise überlappen",IF(SUMPRODUCT((Buchungsextras!$A$9:$A$208=A39)*(Buchungsextras!$K$9:$K$208&lt;&gt;"")*(Buchungsextras!$K$9:$K$208&lt;&gt;"OK"))&gt;0,"Buchungsextras prüfen",IF(AND(H39&lt;&gt;"",OR(NOT(ISNUMBER(H39)),H39&lt;0)),"Reinigung prüfen",IF(AND(I39&lt;&gt;"",OR(NOT(ISNUMBER(I39)),I39&lt;0)),"Rabatt prüfen",IF(AND(J39&lt;&gt;"",OR(NOT(ISNUMBER(J39)),J39&lt;0)),"Festpreis prüfen",IF(AND(J39="",ISNUMBER(I39),I39&gt;M39+N39+Y39),"Rabatt größer als Preis",IF(AND(OR(G39="Bestätigt",G39="Abgeschlossen"),(COUNTIFS(Aufenthalte!$D$9:$D$108,"&lt;"&amp;E39,Aufenthalte!$E$9:$E$108,"&gt;"&amp;D39,Aufenthalte!$G$9:$G$108,"Bestätigt")+COUNTIFS(Aufenthalte!$D$9:$D$108,"&lt;"&amp;E39,Aufenthalte!$E$9:$E$108,"&gt;"&amp;D39,Aufenthalte!$G$9:$G$108,"Abgeschlossen"))&gt;1),"Doppelbelegung prüfen",IF(T39&lt;0,"Erstattung größer als Eingang","OK")))))))))))))))))))))</f>
        <v/>
      </c>
      <c r="X39" s="10" t="str">
        <f t="shared" ca="1" si="5"/>
        <v/>
      </c>
      <c r="Y39" s="10" t="str">
        <f>IF(L39="","",IF(H39="",Start!$E$27,IF(ISNUMBER(H39),MAX(0,H39),"")))</f>
        <v/>
      </c>
      <c r="Z39" s="10" t="str">
        <f t="shared" si="6"/>
        <v/>
      </c>
    </row>
    <row r="40" spans="1:26" ht="31" customHeight="1">
      <c r="A40" s="9" t="s">
        <v>343</v>
      </c>
      <c r="B40" s="18"/>
      <c r="C40" s="20"/>
      <c r="D40" s="20"/>
      <c r="E40" s="20"/>
      <c r="F40" s="22"/>
      <c r="G40" s="18"/>
      <c r="H40" s="21"/>
      <c r="I40" s="21"/>
      <c r="J40" s="21"/>
      <c r="K40" s="18"/>
      <c r="L40" s="14" t="str">
        <f t="shared" si="0"/>
        <v/>
      </c>
      <c r="M40" s="10" t="str">
        <f>IF(OR(L40="",B40="",C40="",F40="",G40=""),"",IF(AND(D40&gt;=DATE(Start!$E$28,1,1),E40&lt;=DATE(Start!$E$28+3,1,1),COUNTIFS(Tagespreise!$A$9:$A$1104,"&gt;="&amp;D40,Tagespreise!$A$9:$A$1104,"&lt;"&amp;E40,Tagespreise!$H$9:$H$1104,"Konflikt")=0,SUMPRODUCT((Saisonpreise!$K$9:$K$38&lt;&gt;"")*(Saisonpreise!$K$9:$K$38&lt;&gt;"OK"))=0),SUMIFS(Tagespreise!$F$9:$F$1104,Tagespreise!$A$9:$A$1104,"&gt;="&amp;D40,Tagespreise!$A$9:$A$1104,"&lt;"&amp;E40),""))</f>
        <v/>
      </c>
      <c r="N40" s="10" t="str">
        <f>IF(L40="","",IF(SUMPRODUCT((Buchungsextras!$A$9:$A$208=A40)*(Buchungsextras!$K$9:$K$208&lt;&gt;"")*(Buchungsextras!$K$9:$K$208&lt;&gt;"OK"))&gt;0,"",SUMIF(Buchungsextras!$A$9:$A$208,A40,Buchungsextras!$I$9:$I$208)))</f>
        <v/>
      </c>
      <c r="O40" s="10" t="str">
        <f t="shared" si="1"/>
        <v/>
      </c>
      <c r="P40" s="10" t="str">
        <f>IF(O40="","",MIN(O40,ROUND(IF(Start!$L$28="Übernachtungen",M40,O40)*Start!$L$25,2)))</f>
        <v/>
      </c>
      <c r="Q40" s="11" t="str">
        <f>IF(OR(O40="",NOT(ISNUMBER(C40))),"",MIN(S40,C40+Start!$L$26))</f>
        <v/>
      </c>
      <c r="R40" s="10" t="str">
        <f t="shared" si="2"/>
        <v/>
      </c>
      <c r="S40" s="11" t="str">
        <f>IF(OR(O40="",NOT(ISNUMBER(C40))),"",MAX(C40,D40-Start!$L$27))</f>
        <v/>
      </c>
      <c r="T40" s="10" t="str">
        <f>IF(COUNTA(B40:K40)=0,"",SUMIF(Zahlungen!$A$9:$A$208,A40,Zahlungen!$H$9:$H$208))</f>
        <v/>
      </c>
      <c r="U40" s="10" t="str">
        <f t="shared" si="3"/>
        <v/>
      </c>
      <c r="V40" s="3" t="str">
        <f t="shared" ca="1" si="4"/>
        <v/>
      </c>
      <c r="W40" s="3" t="str">
        <f>IF(COUNTA(B40:K40)=0,"",IF(COUNTIF($A$9:$A$108,A40)&lt;&gt;1,"Doppelte Buchung-ID",IF(OR(B40="",IFERROR(INDEX(Gäste!$B$9:$B$108,MATCH(LEFT(B40,4),Gäste!$A$9:$A$108,0)),"")=""),"Gast auswählen / prüfen",IF(AND(G40&lt;&gt;"Anfrage",G40&lt;&gt;"Bestätigt",G40&lt;&gt;"Abgeschlossen",G40&lt;&gt;"Storniert"),"Status wählen",IF(OR(NOT(ISNUMBER(C40)),C40&lt;=0),"Buchungsdatum fehlt",IF(OR(NOT(ISNUMBER(D40)),NOT(ISNUMBER(E40))),"Reisedaten fehlen",IF(E40&lt;=D40,"Abreise muss nach Anreise liegen",IF(OR(D40&lt;&gt;INT(D40),E40&lt;&gt;INT(E40)),"Nur Datum, keine Uhrzeit",IF(C40&gt;D40,"Buchungsdatum nach Anreise",IF(OR(NOT(ISNUMBER(F40)),F40&lt;=0,F40&lt;&gt;INT(F40)),"Personenzahl prüfen",IF(F40&gt;Start!$E$30,"Maximale Belegung überschritten",IF(OR(D40&lt;DATE(Start!$E$28,1,1),E40&gt;DATE(Start!$E$28+3,1,1)),"Außerhalb des Planungszeitraums",IF(SUMPRODUCT((Saisonpreise!$K$9:$K$38&lt;&gt;"")*(Saisonpreise!$K$9:$K$38&lt;&gt;"OK"))&gt;0,"Saisonliste prüfen",IF(COUNTIFS(Tagespreise!$A$9:$A$1104,"&gt;="&amp;D40,Tagespreise!$A$9:$A$1104,"&lt;"&amp;E40,Tagespreise!$H$9:$H$1104,"Konflikt")&gt;0,"Saisonpreise überlappen",IF(SUMPRODUCT((Buchungsextras!$A$9:$A$208=A40)*(Buchungsextras!$K$9:$K$208&lt;&gt;"")*(Buchungsextras!$K$9:$K$208&lt;&gt;"OK"))&gt;0,"Buchungsextras prüfen",IF(AND(H40&lt;&gt;"",OR(NOT(ISNUMBER(H40)),H40&lt;0)),"Reinigung prüfen",IF(AND(I40&lt;&gt;"",OR(NOT(ISNUMBER(I40)),I40&lt;0)),"Rabatt prüfen",IF(AND(J40&lt;&gt;"",OR(NOT(ISNUMBER(J40)),J40&lt;0)),"Festpreis prüfen",IF(AND(J40="",ISNUMBER(I40),I40&gt;M40+N40+Y40),"Rabatt größer als Preis",IF(AND(OR(G40="Bestätigt",G40="Abgeschlossen"),(COUNTIFS(Aufenthalte!$D$9:$D$108,"&lt;"&amp;E40,Aufenthalte!$E$9:$E$108,"&gt;"&amp;D40,Aufenthalte!$G$9:$G$108,"Bestätigt")+COUNTIFS(Aufenthalte!$D$9:$D$108,"&lt;"&amp;E40,Aufenthalte!$E$9:$E$108,"&gt;"&amp;D40,Aufenthalte!$G$9:$G$108,"Abgeschlossen"))&gt;1),"Doppelbelegung prüfen",IF(T40&lt;0,"Erstattung größer als Eingang","OK")))))))))))))))))))))</f>
        <v/>
      </c>
      <c r="X40" s="10" t="str">
        <f t="shared" ca="1" si="5"/>
        <v/>
      </c>
      <c r="Y40" s="10" t="str">
        <f>IF(L40="","",IF(H40="",Start!$E$27,IF(ISNUMBER(H40),MAX(0,H40),"")))</f>
        <v/>
      </c>
      <c r="Z40" s="10" t="str">
        <f t="shared" si="6"/>
        <v/>
      </c>
    </row>
    <row r="41" spans="1:26" ht="31" customHeight="1">
      <c r="A41" s="9" t="s">
        <v>344</v>
      </c>
      <c r="B41" s="18"/>
      <c r="C41" s="20"/>
      <c r="D41" s="20"/>
      <c r="E41" s="20"/>
      <c r="F41" s="22"/>
      <c r="G41" s="18"/>
      <c r="H41" s="21"/>
      <c r="I41" s="21"/>
      <c r="J41" s="21"/>
      <c r="K41" s="18"/>
      <c r="L41" s="14" t="str">
        <f t="shared" ref="L41:L72" si="7">IF(AND(ISNUMBER(D41),ISNUMBER(E41),E41&gt;D41),E41-D41,"")</f>
        <v/>
      </c>
      <c r="M41" s="10" t="str">
        <f>IF(OR(L41="",B41="",C41="",F41="",G41=""),"",IF(AND(D41&gt;=DATE(Start!$E$28,1,1),E41&lt;=DATE(Start!$E$28+3,1,1),COUNTIFS(Tagespreise!$A$9:$A$1104,"&gt;="&amp;D41,Tagespreise!$A$9:$A$1104,"&lt;"&amp;E41,Tagespreise!$H$9:$H$1104,"Konflikt")=0,SUMPRODUCT((Saisonpreise!$K$9:$K$38&lt;&gt;"")*(Saisonpreise!$K$9:$K$38&lt;&gt;"OK"))=0),SUMIFS(Tagespreise!$F$9:$F$1104,Tagespreise!$A$9:$A$1104,"&gt;="&amp;D41,Tagespreise!$A$9:$A$1104,"&lt;"&amp;E41),""))</f>
        <v/>
      </c>
      <c r="N41" s="10" t="str">
        <f>IF(L41="","",IF(SUMPRODUCT((Buchungsextras!$A$9:$A$208=A41)*(Buchungsextras!$K$9:$K$208&lt;&gt;"")*(Buchungsextras!$K$9:$K$208&lt;&gt;"OK"))&gt;0,"",SUMIF(Buchungsextras!$A$9:$A$208,A41,Buchungsextras!$I$9:$I$208)))</f>
        <v/>
      </c>
      <c r="O41" s="10" t="str">
        <f t="shared" ref="O41:O72" si="8">IF(AND(ISNUMBER(M41),ISNUMBER(N41),ISNUMBER(Y41)),IF(J41="",ROUND(MAX(0,M41+N41+Y41-IF(ISNUMBER(I41),I41,0)),2),IF(ISNUMBER(J41),ROUND(MAX(0,J41),2),"")),"")</f>
        <v/>
      </c>
      <c r="P41" s="10" t="str">
        <f>IF(O41="","",MIN(O41,ROUND(IF(Start!$L$28="Übernachtungen",M41,O41)*Start!$L$25,2)))</f>
        <v/>
      </c>
      <c r="Q41" s="11" t="str">
        <f>IF(OR(O41="",NOT(ISNUMBER(C41))),"",MIN(S41,C41+Start!$L$26))</f>
        <v/>
      </c>
      <c r="R41" s="10" t="str">
        <f t="shared" ref="R41:R72" si="9">IF(O41="","",ROUND(O41-P41,2))</f>
        <v/>
      </c>
      <c r="S41" s="11" t="str">
        <f>IF(OR(O41="",NOT(ISNUMBER(C41))),"",MAX(C41,D41-Start!$L$27))</f>
        <v/>
      </c>
      <c r="T41" s="10" t="str">
        <f>IF(COUNTA(B41:K41)=0,"",SUMIF(Zahlungen!$A$9:$A$208,A41,Zahlungen!$H$9:$H$208))</f>
        <v/>
      </c>
      <c r="U41" s="10" t="str">
        <f t="shared" ref="U41:U72" si="10">IF(O41="","",IF(OR(G41="Anfrage",G41="Storniert"),0,ROUND(MAX(0,O41-T41),2)))</f>
        <v/>
      </c>
      <c r="V41" s="3" t="str">
        <f t="shared" ref="V41:V72" ca="1" si="11">IF(COUNTA(B41:K41)=0,"",IF(G41="Storniert",IF(T41&gt;0,"Erstattung prüfen","Storniert"),IF(G41="Anfrage","Anfrage",IF(O41="","Eingaben prüfen",IF(Z41&gt;0,"Überzahlt",IF(U41&lt;=0,"Bezahlt",IF(TODAY()&gt;S41,"Restzahlung überfällig",IF(TODAY()=S41,"Restzahlung heute fällig",IF(T41&lt;P41,IF(TODAY()&gt;Q41,"Anzahlung überfällig",IF(TODAY()=Q41,"Anzahlung heute fällig","Anzahlung offen")),"Restzahlung offen")))))))))</f>
        <v/>
      </c>
      <c r="W41" s="3" t="str">
        <f>IF(COUNTA(B41:K41)=0,"",IF(COUNTIF($A$9:$A$108,A41)&lt;&gt;1,"Doppelte Buchung-ID",IF(OR(B41="",IFERROR(INDEX(Gäste!$B$9:$B$108,MATCH(LEFT(B41,4),Gäste!$A$9:$A$108,0)),"")=""),"Gast auswählen / prüfen",IF(AND(G41&lt;&gt;"Anfrage",G41&lt;&gt;"Bestätigt",G41&lt;&gt;"Abgeschlossen",G41&lt;&gt;"Storniert"),"Status wählen",IF(OR(NOT(ISNUMBER(C41)),C41&lt;=0),"Buchungsdatum fehlt",IF(OR(NOT(ISNUMBER(D41)),NOT(ISNUMBER(E41))),"Reisedaten fehlen",IF(E41&lt;=D41,"Abreise muss nach Anreise liegen",IF(OR(D41&lt;&gt;INT(D41),E41&lt;&gt;INT(E41)),"Nur Datum, keine Uhrzeit",IF(C41&gt;D41,"Buchungsdatum nach Anreise",IF(OR(NOT(ISNUMBER(F41)),F41&lt;=0,F41&lt;&gt;INT(F41)),"Personenzahl prüfen",IF(F41&gt;Start!$E$30,"Maximale Belegung überschritten",IF(OR(D41&lt;DATE(Start!$E$28,1,1),E41&gt;DATE(Start!$E$28+3,1,1)),"Außerhalb des Planungszeitraums",IF(SUMPRODUCT((Saisonpreise!$K$9:$K$38&lt;&gt;"")*(Saisonpreise!$K$9:$K$38&lt;&gt;"OK"))&gt;0,"Saisonliste prüfen",IF(COUNTIFS(Tagespreise!$A$9:$A$1104,"&gt;="&amp;D41,Tagespreise!$A$9:$A$1104,"&lt;"&amp;E41,Tagespreise!$H$9:$H$1104,"Konflikt")&gt;0,"Saisonpreise überlappen",IF(SUMPRODUCT((Buchungsextras!$A$9:$A$208=A41)*(Buchungsextras!$K$9:$K$208&lt;&gt;"")*(Buchungsextras!$K$9:$K$208&lt;&gt;"OK"))&gt;0,"Buchungsextras prüfen",IF(AND(H41&lt;&gt;"",OR(NOT(ISNUMBER(H41)),H41&lt;0)),"Reinigung prüfen",IF(AND(I41&lt;&gt;"",OR(NOT(ISNUMBER(I41)),I41&lt;0)),"Rabatt prüfen",IF(AND(J41&lt;&gt;"",OR(NOT(ISNUMBER(J41)),J41&lt;0)),"Festpreis prüfen",IF(AND(J41="",ISNUMBER(I41),I41&gt;M41+N41+Y41),"Rabatt größer als Preis",IF(AND(OR(G41="Bestätigt",G41="Abgeschlossen"),(COUNTIFS(Aufenthalte!$D$9:$D$108,"&lt;"&amp;E41,Aufenthalte!$E$9:$E$108,"&gt;"&amp;D41,Aufenthalte!$G$9:$G$108,"Bestätigt")+COUNTIFS(Aufenthalte!$D$9:$D$108,"&lt;"&amp;E41,Aufenthalte!$E$9:$E$108,"&gt;"&amp;D41,Aufenthalte!$G$9:$G$108,"Abgeschlossen"))&gt;1),"Doppelbelegung prüfen",IF(T41&lt;0,"Erstattung größer als Eingang","OK")))))))))))))))))))))</f>
        <v/>
      </c>
      <c r="X41" s="10" t="str">
        <f t="shared" ref="X41:X72" ca="1" si="12">IF(O41="","",IF(AND(G41&lt;&gt;"Bestätigt",G41&lt;&gt;"Abgeschlossen"),0,IF(TODAY()&gt;=S41,ROUND(MAX(0,O41-T41),2),IF(TODAY()&gt;=Q41,ROUND(MAX(0,P41-T41),2),0))))</f>
        <v/>
      </c>
      <c r="Y41" s="10" t="str">
        <f>IF(L41="","",IF(H41="",Start!$E$27,IF(ISNUMBER(H41),MAX(0,H41),"")))</f>
        <v/>
      </c>
      <c r="Z41" s="10" t="str">
        <f t="shared" ref="Z41:Z72" si="13">IF(O41="","",IF(G41="Anfrage",0,ROUND(MAX(0,T41-IF(G41="Storniert",0,O41)),2)))</f>
        <v/>
      </c>
    </row>
    <row r="42" spans="1:26" ht="31" customHeight="1">
      <c r="A42" s="9" t="s">
        <v>345</v>
      </c>
      <c r="B42" s="18"/>
      <c r="C42" s="20"/>
      <c r="D42" s="20"/>
      <c r="E42" s="20"/>
      <c r="F42" s="22"/>
      <c r="G42" s="18"/>
      <c r="H42" s="21"/>
      <c r="I42" s="21"/>
      <c r="J42" s="21"/>
      <c r="K42" s="18"/>
      <c r="L42" s="14" t="str">
        <f t="shared" si="7"/>
        <v/>
      </c>
      <c r="M42" s="10" t="str">
        <f>IF(OR(L42="",B42="",C42="",F42="",G42=""),"",IF(AND(D42&gt;=DATE(Start!$E$28,1,1),E42&lt;=DATE(Start!$E$28+3,1,1),COUNTIFS(Tagespreise!$A$9:$A$1104,"&gt;="&amp;D42,Tagespreise!$A$9:$A$1104,"&lt;"&amp;E42,Tagespreise!$H$9:$H$1104,"Konflikt")=0,SUMPRODUCT((Saisonpreise!$K$9:$K$38&lt;&gt;"")*(Saisonpreise!$K$9:$K$38&lt;&gt;"OK"))=0),SUMIFS(Tagespreise!$F$9:$F$1104,Tagespreise!$A$9:$A$1104,"&gt;="&amp;D42,Tagespreise!$A$9:$A$1104,"&lt;"&amp;E42),""))</f>
        <v/>
      </c>
      <c r="N42" s="10" t="str">
        <f>IF(L42="","",IF(SUMPRODUCT((Buchungsextras!$A$9:$A$208=A42)*(Buchungsextras!$K$9:$K$208&lt;&gt;"")*(Buchungsextras!$K$9:$K$208&lt;&gt;"OK"))&gt;0,"",SUMIF(Buchungsextras!$A$9:$A$208,A42,Buchungsextras!$I$9:$I$208)))</f>
        <v/>
      </c>
      <c r="O42" s="10" t="str">
        <f t="shared" si="8"/>
        <v/>
      </c>
      <c r="P42" s="10" t="str">
        <f>IF(O42="","",MIN(O42,ROUND(IF(Start!$L$28="Übernachtungen",M42,O42)*Start!$L$25,2)))</f>
        <v/>
      </c>
      <c r="Q42" s="11" t="str">
        <f>IF(OR(O42="",NOT(ISNUMBER(C42))),"",MIN(S42,C42+Start!$L$26))</f>
        <v/>
      </c>
      <c r="R42" s="10" t="str">
        <f t="shared" si="9"/>
        <v/>
      </c>
      <c r="S42" s="11" t="str">
        <f>IF(OR(O42="",NOT(ISNUMBER(C42))),"",MAX(C42,D42-Start!$L$27))</f>
        <v/>
      </c>
      <c r="T42" s="10" t="str">
        <f>IF(COUNTA(B42:K42)=0,"",SUMIF(Zahlungen!$A$9:$A$208,A42,Zahlungen!$H$9:$H$208))</f>
        <v/>
      </c>
      <c r="U42" s="10" t="str">
        <f t="shared" si="10"/>
        <v/>
      </c>
      <c r="V42" s="3" t="str">
        <f t="shared" ca="1" si="11"/>
        <v/>
      </c>
      <c r="W42" s="3" t="str">
        <f>IF(COUNTA(B42:K42)=0,"",IF(COUNTIF($A$9:$A$108,A42)&lt;&gt;1,"Doppelte Buchung-ID",IF(OR(B42="",IFERROR(INDEX(Gäste!$B$9:$B$108,MATCH(LEFT(B42,4),Gäste!$A$9:$A$108,0)),"")=""),"Gast auswählen / prüfen",IF(AND(G42&lt;&gt;"Anfrage",G42&lt;&gt;"Bestätigt",G42&lt;&gt;"Abgeschlossen",G42&lt;&gt;"Storniert"),"Status wählen",IF(OR(NOT(ISNUMBER(C42)),C42&lt;=0),"Buchungsdatum fehlt",IF(OR(NOT(ISNUMBER(D42)),NOT(ISNUMBER(E42))),"Reisedaten fehlen",IF(E42&lt;=D42,"Abreise muss nach Anreise liegen",IF(OR(D42&lt;&gt;INT(D42),E42&lt;&gt;INT(E42)),"Nur Datum, keine Uhrzeit",IF(C42&gt;D42,"Buchungsdatum nach Anreise",IF(OR(NOT(ISNUMBER(F42)),F42&lt;=0,F42&lt;&gt;INT(F42)),"Personenzahl prüfen",IF(F42&gt;Start!$E$30,"Maximale Belegung überschritten",IF(OR(D42&lt;DATE(Start!$E$28,1,1),E42&gt;DATE(Start!$E$28+3,1,1)),"Außerhalb des Planungszeitraums",IF(SUMPRODUCT((Saisonpreise!$K$9:$K$38&lt;&gt;"")*(Saisonpreise!$K$9:$K$38&lt;&gt;"OK"))&gt;0,"Saisonliste prüfen",IF(COUNTIFS(Tagespreise!$A$9:$A$1104,"&gt;="&amp;D42,Tagespreise!$A$9:$A$1104,"&lt;"&amp;E42,Tagespreise!$H$9:$H$1104,"Konflikt")&gt;0,"Saisonpreise überlappen",IF(SUMPRODUCT((Buchungsextras!$A$9:$A$208=A42)*(Buchungsextras!$K$9:$K$208&lt;&gt;"")*(Buchungsextras!$K$9:$K$208&lt;&gt;"OK"))&gt;0,"Buchungsextras prüfen",IF(AND(H42&lt;&gt;"",OR(NOT(ISNUMBER(H42)),H42&lt;0)),"Reinigung prüfen",IF(AND(I42&lt;&gt;"",OR(NOT(ISNUMBER(I42)),I42&lt;0)),"Rabatt prüfen",IF(AND(J42&lt;&gt;"",OR(NOT(ISNUMBER(J42)),J42&lt;0)),"Festpreis prüfen",IF(AND(J42="",ISNUMBER(I42),I42&gt;M42+N42+Y42),"Rabatt größer als Preis",IF(AND(OR(G42="Bestätigt",G42="Abgeschlossen"),(COUNTIFS(Aufenthalte!$D$9:$D$108,"&lt;"&amp;E42,Aufenthalte!$E$9:$E$108,"&gt;"&amp;D42,Aufenthalte!$G$9:$G$108,"Bestätigt")+COUNTIFS(Aufenthalte!$D$9:$D$108,"&lt;"&amp;E42,Aufenthalte!$E$9:$E$108,"&gt;"&amp;D42,Aufenthalte!$G$9:$G$108,"Abgeschlossen"))&gt;1),"Doppelbelegung prüfen",IF(T42&lt;0,"Erstattung größer als Eingang","OK")))))))))))))))))))))</f>
        <v/>
      </c>
      <c r="X42" s="10" t="str">
        <f t="shared" ca="1" si="12"/>
        <v/>
      </c>
      <c r="Y42" s="10" t="str">
        <f>IF(L42="","",IF(H42="",Start!$E$27,IF(ISNUMBER(H42),MAX(0,H42),"")))</f>
        <v/>
      </c>
      <c r="Z42" s="10" t="str">
        <f t="shared" si="13"/>
        <v/>
      </c>
    </row>
    <row r="43" spans="1:26" ht="31" customHeight="1">
      <c r="A43" s="9" t="s">
        <v>346</v>
      </c>
      <c r="B43" s="18"/>
      <c r="C43" s="20"/>
      <c r="D43" s="20"/>
      <c r="E43" s="20"/>
      <c r="F43" s="22"/>
      <c r="G43" s="18"/>
      <c r="H43" s="21"/>
      <c r="I43" s="21"/>
      <c r="J43" s="21"/>
      <c r="K43" s="18"/>
      <c r="L43" s="14" t="str">
        <f t="shared" si="7"/>
        <v/>
      </c>
      <c r="M43" s="10" t="str">
        <f>IF(OR(L43="",B43="",C43="",F43="",G43=""),"",IF(AND(D43&gt;=DATE(Start!$E$28,1,1),E43&lt;=DATE(Start!$E$28+3,1,1),COUNTIFS(Tagespreise!$A$9:$A$1104,"&gt;="&amp;D43,Tagespreise!$A$9:$A$1104,"&lt;"&amp;E43,Tagespreise!$H$9:$H$1104,"Konflikt")=0,SUMPRODUCT((Saisonpreise!$K$9:$K$38&lt;&gt;"")*(Saisonpreise!$K$9:$K$38&lt;&gt;"OK"))=0),SUMIFS(Tagespreise!$F$9:$F$1104,Tagespreise!$A$9:$A$1104,"&gt;="&amp;D43,Tagespreise!$A$9:$A$1104,"&lt;"&amp;E43),""))</f>
        <v/>
      </c>
      <c r="N43" s="10" t="str">
        <f>IF(L43="","",IF(SUMPRODUCT((Buchungsextras!$A$9:$A$208=A43)*(Buchungsextras!$K$9:$K$208&lt;&gt;"")*(Buchungsextras!$K$9:$K$208&lt;&gt;"OK"))&gt;0,"",SUMIF(Buchungsextras!$A$9:$A$208,A43,Buchungsextras!$I$9:$I$208)))</f>
        <v/>
      </c>
      <c r="O43" s="10" t="str">
        <f t="shared" si="8"/>
        <v/>
      </c>
      <c r="P43" s="10" t="str">
        <f>IF(O43="","",MIN(O43,ROUND(IF(Start!$L$28="Übernachtungen",M43,O43)*Start!$L$25,2)))</f>
        <v/>
      </c>
      <c r="Q43" s="11" t="str">
        <f>IF(OR(O43="",NOT(ISNUMBER(C43))),"",MIN(S43,C43+Start!$L$26))</f>
        <v/>
      </c>
      <c r="R43" s="10" t="str">
        <f t="shared" si="9"/>
        <v/>
      </c>
      <c r="S43" s="11" t="str">
        <f>IF(OR(O43="",NOT(ISNUMBER(C43))),"",MAX(C43,D43-Start!$L$27))</f>
        <v/>
      </c>
      <c r="T43" s="10" t="str">
        <f>IF(COUNTA(B43:K43)=0,"",SUMIF(Zahlungen!$A$9:$A$208,A43,Zahlungen!$H$9:$H$208))</f>
        <v/>
      </c>
      <c r="U43" s="10" t="str">
        <f t="shared" si="10"/>
        <v/>
      </c>
      <c r="V43" s="3" t="str">
        <f t="shared" ca="1" si="11"/>
        <v/>
      </c>
      <c r="W43" s="3" t="str">
        <f>IF(COUNTA(B43:K43)=0,"",IF(COUNTIF($A$9:$A$108,A43)&lt;&gt;1,"Doppelte Buchung-ID",IF(OR(B43="",IFERROR(INDEX(Gäste!$B$9:$B$108,MATCH(LEFT(B43,4),Gäste!$A$9:$A$108,0)),"")=""),"Gast auswählen / prüfen",IF(AND(G43&lt;&gt;"Anfrage",G43&lt;&gt;"Bestätigt",G43&lt;&gt;"Abgeschlossen",G43&lt;&gt;"Storniert"),"Status wählen",IF(OR(NOT(ISNUMBER(C43)),C43&lt;=0),"Buchungsdatum fehlt",IF(OR(NOT(ISNUMBER(D43)),NOT(ISNUMBER(E43))),"Reisedaten fehlen",IF(E43&lt;=D43,"Abreise muss nach Anreise liegen",IF(OR(D43&lt;&gt;INT(D43),E43&lt;&gt;INT(E43)),"Nur Datum, keine Uhrzeit",IF(C43&gt;D43,"Buchungsdatum nach Anreise",IF(OR(NOT(ISNUMBER(F43)),F43&lt;=0,F43&lt;&gt;INT(F43)),"Personenzahl prüfen",IF(F43&gt;Start!$E$30,"Maximale Belegung überschritten",IF(OR(D43&lt;DATE(Start!$E$28,1,1),E43&gt;DATE(Start!$E$28+3,1,1)),"Außerhalb des Planungszeitraums",IF(SUMPRODUCT((Saisonpreise!$K$9:$K$38&lt;&gt;"")*(Saisonpreise!$K$9:$K$38&lt;&gt;"OK"))&gt;0,"Saisonliste prüfen",IF(COUNTIFS(Tagespreise!$A$9:$A$1104,"&gt;="&amp;D43,Tagespreise!$A$9:$A$1104,"&lt;"&amp;E43,Tagespreise!$H$9:$H$1104,"Konflikt")&gt;0,"Saisonpreise überlappen",IF(SUMPRODUCT((Buchungsextras!$A$9:$A$208=A43)*(Buchungsextras!$K$9:$K$208&lt;&gt;"")*(Buchungsextras!$K$9:$K$208&lt;&gt;"OK"))&gt;0,"Buchungsextras prüfen",IF(AND(H43&lt;&gt;"",OR(NOT(ISNUMBER(H43)),H43&lt;0)),"Reinigung prüfen",IF(AND(I43&lt;&gt;"",OR(NOT(ISNUMBER(I43)),I43&lt;0)),"Rabatt prüfen",IF(AND(J43&lt;&gt;"",OR(NOT(ISNUMBER(J43)),J43&lt;0)),"Festpreis prüfen",IF(AND(J43="",ISNUMBER(I43),I43&gt;M43+N43+Y43),"Rabatt größer als Preis",IF(AND(OR(G43="Bestätigt",G43="Abgeschlossen"),(COUNTIFS(Aufenthalte!$D$9:$D$108,"&lt;"&amp;E43,Aufenthalte!$E$9:$E$108,"&gt;"&amp;D43,Aufenthalte!$G$9:$G$108,"Bestätigt")+COUNTIFS(Aufenthalte!$D$9:$D$108,"&lt;"&amp;E43,Aufenthalte!$E$9:$E$108,"&gt;"&amp;D43,Aufenthalte!$G$9:$G$108,"Abgeschlossen"))&gt;1),"Doppelbelegung prüfen",IF(T43&lt;0,"Erstattung größer als Eingang","OK")))))))))))))))))))))</f>
        <v/>
      </c>
      <c r="X43" s="10" t="str">
        <f t="shared" ca="1" si="12"/>
        <v/>
      </c>
      <c r="Y43" s="10" t="str">
        <f>IF(L43="","",IF(H43="",Start!$E$27,IF(ISNUMBER(H43),MAX(0,H43),"")))</f>
        <v/>
      </c>
      <c r="Z43" s="10" t="str">
        <f t="shared" si="13"/>
        <v/>
      </c>
    </row>
    <row r="44" spans="1:26" ht="31" customHeight="1">
      <c r="A44" s="9" t="s">
        <v>347</v>
      </c>
      <c r="B44" s="18"/>
      <c r="C44" s="20"/>
      <c r="D44" s="20"/>
      <c r="E44" s="20"/>
      <c r="F44" s="22"/>
      <c r="G44" s="18"/>
      <c r="H44" s="21"/>
      <c r="I44" s="21"/>
      <c r="J44" s="21"/>
      <c r="K44" s="18"/>
      <c r="L44" s="14" t="str">
        <f t="shared" si="7"/>
        <v/>
      </c>
      <c r="M44" s="10" t="str">
        <f>IF(OR(L44="",B44="",C44="",F44="",G44=""),"",IF(AND(D44&gt;=DATE(Start!$E$28,1,1),E44&lt;=DATE(Start!$E$28+3,1,1),COUNTIFS(Tagespreise!$A$9:$A$1104,"&gt;="&amp;D44,Tagespreise!$A$9:$A$1104,"&lt;"&amp;E44,Tagespreise!$H$9:$H$1104,"Konflikt")=0,SUMPRODUCT((Saisonpreise!$K$9:$K$38&lt;&gt;"")*(Saisonpreise!$K$9:$K$38&lt;&gt;"OK"))=0),SUMIFS(Tagespreise!$F$9:$F$1104,Tagespreise!$A$9:$A$1104,"&gt;="&amp;D44,Tagespreise!$A$9:$A$1104,"&lt;"&amp;E44),""))</f>
        <v/>
      </c>
      <c r="N44" s="10" t="str">
        <f>IF(L44="","",IF(SUMPRODUCT((Buchungsextras!$A$9:$A$208=A44)*(Buchungsextras!$K$9:$K$208&lt;&gt;"")*(Buchungsextras!$K$9:$K$208&lt;&gt;"OK"))&gt;0,"",SUMIF(Buchungsextras!$A$9:$A$208,A44,Buchungsextras!$I$9:$I$208)))</f>
        <v/>
      </c>
      <c r="O44" s="10" t="str">
        <f t="shared" si="8"/>
        <v/>
      </c>
      <c r="P44" s="10" t="str">
        <f>IF(O44="","",MIN(O44,ROUND(IF(Start!$L$28="Übernachtungen",M44,O44)*Start!$L$25,2)))</f>
        <v/>
      </c>
      <c r="Q44" s="11" t="str">
        <f>IF(OR(O44="",NOT(ISNUMBER(C44))),"",MIN(S44,C44+Start!$L$26))</f>
        <v/>
      </c>
      <c r="R44" s="10" t="str">
        <f t="shared" si="9"/>
        <v/>
      </c>
      <c r="S44" s="11" t="str">
        <f>IF(OR(O44="",NOT(ISNUMBER(C44))),"",MAX(C44,D44-Start!$L$27))</f>
        <v/>
      </c>
      <c r="T44" s="10" t="str">
        <f>IF(COUNTA(B44:K44)=0,"",SUMIF(Zahlungen!$A$9:$A$208,A44,Zahlungen!$H$9:$H$208))</f>
        <v/>
      </c>
      <c r="U44" s="10" t="str">
        <f t="shared" si="10"/>
        <v/>
      </c>
      <c r="V44" s="3" t="str">
        <f t="shared" ca="1" si="11"/>
        <v/>
      </c>
      <c r="W44" s="3" t="str">
        <f>IF(COUNTA(B44:K44)=0,"",IF(COUNTIF($A$9:$A$108,A44)&lt;&gt;1,"Doppelte Buchung-ID",IF(OR(B44="",IFERROR(INDEX(Gäste!$B$9:$B$108,MATCH(LEFT(B44,4),Gäste!$A$9:$A$108,0)),"")=""),"Gast auswählen / prüfen",IF(AND(G44&lt;&gt;"Anfrage",G44&lt;&gt;"Bestätigt",G44&lt;&gt;"Abgeschlossen",G44&lt;&gt;"Storniert"),"Status wählen",IF(OR(NOT(ISNUMBER(C44)),C44&lt;=0),"Buchungsdatum fehlt",IF(OR(NOT(ISNUMBER(D44)),NOT(ISNUMBER(E44))),"Reisedaten fehlen",IF(E44&lt;=D44,"Abreise muss nach Anreise liegen",IF(OR(D44&lt;&gt;INT(D44),E44&lt;&gt;INT(E44)),"Nur Datum, keine Uhrzeit",IF(C44&gt;D44,"Buchungsdatum nach Anreise",IF(OR(NOT(ISNUMBER(F44)),F44&lt;=0,F44&lt;&gt;INT(F44)),"Personenzahl prüfen",IF(F44&gt;Start!$E$30,"Maximale Belegung überschritten",IF(OR(D44&lt;DATE(Start!$E$28,1,1),E44&gt;DATE(Start!$E$28+3,1,1)),"Außerhalb des Planungszeitraums",IF(SUMPRODUCT((Saisonpreise!$K$9:$K$38&lt;&gt;"")*(Saisonpreise!$K$9:$K$38&lt;&gt;"OK"))&gt;0,"Saisonliste prüfen",IF(COUNTIFS(Tagespreise!$A$9:$A$1104,"&gt;="&amp;D44,Tagespreise!$A$9:$A$1104,"&lt;"&amp;E44,Tagespreise!$H$9:$H$1104,"Konflikt")&gt;0,"Saisonpreise überlappen",IF(SUMPRODUCT((Buchungsextras!$A$9:$A$208=A44)*(Buchungsextras!$K$9:$K$208&lt;&gt;"")*(Buchungsextras!$K$9:$K$208&lt;&gt;"OK"))&gt;0,"Buchungsextras prüfen",IF(AND(H44&lt;&gt;"",OR(NOT(ISNUMBER(H44)),H44&lt;0)),"Reinigung prüfen",IF(AND(I44&lt;&gt;"",OR(NOT(ISNUMBER(I44)),I44&lt;0)),"Rabatt prüfen",IF(AND(J44&lt;&gt;"",OR(NOT(ISNUMBER(J44)),J44&lt;0)),"Festpreis prüfen",IF(AND(J44="",ISNUMBER(I44),I44&gt;M44+N44+Y44),"Rabatt größer als Preis",IF(AND(OR(G44="Bestätigt",G44="Abgeschlossen"),(COUNTIFS(Aufenthalte!$D$9:$D$108,"&lt;"&amp;E44,Aufenthalte!$E$9:$E$108,"&gt;"&amp;D44,Aufenthalte!$G$9:$G$108,"Bestätigt")+COUNTIFS(Aufenthalte!$D$9:$D$108,"&lt;"&amp;E44,Aufenthalte!$E$9:$E$108,"&gt;"&amp;D44,Aufenthalte!$G$9:$G$108,"Abgeschlossen"))&gt;1),"Doppelbelegung prüfen",IF(T44&lt;0,"Erstattung größer als Eingang","OK")))))))))))))))))))))</f>
        <v/>
      </c>
      <c r="X44" s="10" t="str">
        <f t="shared" ca="1" si="12"/>
        <v/>
      </c>
      <c r="Y44" s="10" t="str">
        <f>IF(L44="","",IF(H44="",Start!$E$27,IF(ISNUMBER(H44),MAX(0,H44),"")))</f>
        <v/>
      </c>
      <c r="Z44" s="10" t="str">
        <f t="shared" si="13"/>
        <v/>
      </c>
    </row>
    <row r="45" spans="1:26" ht="31" customHeight="1">
      <c r="A45" s="9" t="s">
        <v>348</v>
      </c>
      <c r="B45" s="18"/>
      <c r="C45" s="20"/>
      <c r="D45" s="20"/>
      <c r="E45" s="20"/>
      <c r="F45" s="22"/>
      <c r="G45" s="18"/>
      <c r="H45" s="21"/>
      <c r="I45" s="21"/>
      <c r="J45" s="21"/>
      <c r="K45" s="18"/>
      <c r="L45" s="14" t="str">
        <f t="shared" si="7"/>
        <v/>
      </c>
      <c r="M45" s="10" t="str">
        <f>IF(OR(L45="",B45="",C45="",F45="",G45=""),"",IF(AND(D45&gt;=DATE(Start!$E$28,1,1),E45&lt;=DATE(Start!$E$28+3,1,1),COUNTIFS(Tagespreise!$A$9:$A$1104,"&gt;="&amp;D45,Tagespreise!$A$9:$A$1104,"&lt;"&amp;E45,Tagespreise!$H$9:$H$1104,"Konflikt")=0,SUMPRODUCT((Saisonpreise!$K$9:$K$38&lt;&gt;"")*(Saisonpreise!$K$9:$K$38&lt;&gt;"OK"))=0),SUMIFS(Tagespreise!$F$9:$F$1104,Tagespreise!$A$9:$A$1104,"&gt;="&amp;D45,Tagespreise!$A$9:$A$1104,"&lt;"&amp;E45),""))</f>
        <v/>
      </c>
      <c r="N45" s="10" t="str">
        <f>IF(L45="","",IF(SUMPRODUCT((Buchungsextras!$A$9:$A$208=A45)*(Buchungsextras!$K$9:$K$208&lt;&gt;"")*(Buchungsextras!$K$9:$K$208&lt;&gt;"OK"))&gt;0,"",SUMIF(Buchungsextras!$A$9:$A$208,A45,Buchungsextras!$I$9:$I$208)))</f>
        <v/>
      </c>
      <c r="O45" s="10" t="str">
        <f t="shared" si="8"/>
        <v/>
      </c>
      <c r="P45" s="10" t="str">
        <f>IF(O45="","",MIN(O45,ROUND(IF(Start!$L$28="Übernachtungen",M45,O45)*Start!$L$25,2)))</f>
        <v/>
      </c>
      <c r="Q45" s="11" t="str">
        <f>IF(OR(O45="",NOT(ISNUMBER(C45))),"",MIN(S45,C45+Start!$L$26))</f>
        <v/>
      </c>
      <c r="R45" s="10" t="str">
        <f t="shared" si="9"/>
        <v/>
      </c>
      <c r="S45" s="11" t="str">
        <f>IF(OR(O45="",NOT(ISNUMBER(C45))),"",MAX(C45,D45-Start!$L$27))</f>
        <v/>
      </c>
      <c r="T45" s="10" t="str">
        <f>IF(COUNTA(B45:K45)=0,"",SUMIF(Zahlungen!$A$9:$A$208,A45,Zahlungen!$H$9:$H$208))</f>
        <v/>
      </c>
      <c r="U45" s="10" t="str">
        <f t="shared" si="10"/>
        <v/>
      </c>
      <c r="V45" s="3" t="str">
        <f t="shared" ca="1" si="11"/>
        <v/>
      </c>
      <c r="W45" s="3" t="str">
        <f>IF(COUNTA(B45:K45)=0,"",IF(COUNTIF($A$9:$A$108,A45)&lt;&gt;1,"Doppelte Buchung-ID",IF(OR(B45="",IFERROR(INDEX(Gäste!$B$9:$B$108,MATCH(LEFT(B45,4),Gäste!$A$9:$A$108,0)),"")=""),"Gast auswählen / prüfen",IF(AND(G45&lt;&gt;"Anfrage",G45&lt;&gt;"Bestätigt",G45&lt;&gt;"Abgeschlossen",G45&lt;&gt;"Storniert"),"Status wählen",IF(OR(NOT(ISNUMBER(C45)),C45&lt;=0),"Buchungsdatum fehlt",IF(OR(NOT(ISNUMBER(D45)),NOT(ISNUMBER(E45))),"Reisedaten fehlen",IF(E45&lt;=D45,"Abreise muss nach Anreise liegen",IF(OR(D45&lt;&gt;INT(D45),E45&lt;&gt;INT(E45)),"Nur Datum, keine Uhrzeit",IF(C45&gt;D45,"Buchungsdatum nach Anreise",IF(OR(NOT(ISNUMBER(F45)),F45&lt;=0,F45&lt;&gt;INT(F45)),"Personenzahl prüfen",IF(F45&gt;Start!$E$30,"Maximale Belegung überschritten",IF(OR(D45&lt;DATE(Start!$E$28,1,1),E45&gt;DATE(Start!$E$28+3,1,1)),"Außerhalb des Planungszeitraums",IF(SUMPRODUCT((Saisonpreise!$K$9:$K$38&lt;&gt;"")*(Saisonpreise!$K$9:$K$38&lt;&gt;"OK"))&gt;0,"Saisonliste prüfen",IF(COUNTIFS(Tagespreise!$A$9:$A$1104,"&gt;="&amp;D45,Tagespreise!$A$9:$A$1104,"&lt;"&amp;E45,Tagespreise!$H$9:$H$1104,"Konflikt")&gt;0,"Saisonpreise überlappen",IF(SUMPRODUCT((Buchungsextras!$A$9:$A$208=A45)*(Buchungsextras!$K$9:$K$208&lt;&gt;"")*(Buchungsextras!$K$9:$K$208&lt;&gt;"OK"))&gt;0,"Buchungsextras prüfen",IF(AND(H45&lt;&gt;"",OR(NOT(ISNUMBER(H45)),H45&lt;0)),"Reinigung prüfen",IF(AND(I45&lt;&gt;"",OR(NOT(ISNUMBER(I45)),I45&lt;0)),"Rabatt prüfen",IF(AND(J45&lt;&gt;"",OR(NOT(ISNUMBER(J45)),J45&lt;0)),"Festpreis prüfen",IF(AND(J45="",ISNUMBER(I45),I45&gt;M45+N45+Y45),"Rabatt größer als Preis",IF(AND(OR(G45="Bestätigt",G45="Abgeschlossen"),(COUNTIFS(Aufenthalte!$D$9:$D$108,"&lt;"&amp;E45,Aufenthalte!$E$9:$E$108,"&gt;"&amp;D45,Aufenthalte!$G$9:$G$108,"Bestätigt")+COUNTIFS(Aufenthalte!$D$9:$D$108,"&lt;"&amp;E45,Aufenthalte!$E$9:$E$108,"&gt;"&amp;D45,Aufenthalte!$G$9:$G$108,"Abgeschlossen"))&gt;1),"Doppelbelegung prüfen",IF(T45&lt;0,"Erstattung größer als Eingang","OK")))))))))))))))))))))</f>
        <v/>
      </c>
      <c r="X45" s="10" t="str">
        <f t="shared" ca="1" si="12"/>
        <v/>
      </c>
      <c r="Y45" s="10" t="str">
        <f>IF(L45="","",IF(H45="",Start!$E$27,IF(ISNUMBER(H45),MAX(0,H45),"")))</f>
        <v/>
      </c>
      <c r="Z45" s="10" t="str">
        <f t="shared" si="13"/>
        <v/>
      </c>
    </row>
    <row r="46" spans="1:26" ht="31" customHeight="1">
      <c r="A46" s="9" t="s">
        <v>349</v>
      </c>
      <c r="B46" s="18"/>
      <c r="C46" s="20"/>
      <c r="D46" s="20"/>
      <c r="E46" s="20"/>
      <c r="F46" s="22"/>
      <c r="G46" s="18"/>
      <c r="H46" s="21"/>
      <c r="I46" s="21"/>
      <c r="J46" s="21"/>
      <c r="K46" s="18"/>
      <c r="L46" s="14" t="str">
        <f t="shared" si="7"/>
        <v/>
      </c>
      <c r="M46" s="10" t="str">
        <f>IF(OR(L46="",B46="",C46="",F46="",G46=""),"",IF(AND(D46&gt;=DATE(Start!$E$28,1,1),E46&lt;=DATE(Start!$E$28+3,1,1),COUNTIFS(Tagespreise!$A$9:$A$1104,"&gt;="&amp;D46,Tagespreise!$A$9:$A$1104,"&lt;"&amp;E46,Tagespreise!$H$9:$H$1104,"Konflikt")=0,SUMPRODUCT((Saisonpreise!$K$9:$K$38&lt;&gt;"")*(Saisonpreise!$K$9:$K$38&lt;&gt;"OK"))=0),SUMIFS(Tagespreise!$F$9:$F$1104,Tagespreise!$A$9:$A$1104,"&gt;="&amp;D46,Tagespreise!$A$9:$A$1104,"&lt;"&amp;E46),""))</f>
        <v/>
      </c>
      <c r="N46" s="10" t="str">
        <f>IF(L46="","",IF(SUMPRODUCT((Buchungsextras!$A$9:$A$208=A46)*(Buchungsextras!$K$9:$K$208&lt;&gt;"")*(Buchungsextras!$K$9:$K$208&lt;&gt;"OK"))&gt;0,"",SUMIF(Buchungsextras!$A$9:$A$208,A46,Buchungsextras!$I$9:$I$208)))</f>
        <v/>
      </c>
      <c r="O46" s="10" t="str">
        <f t="shared" si="8"/>
        <v/>
      </c>
      <c r="P46" s="10" t="str">
        <f>IF(O46="","",MIN(O46,ROUND(IF(Start!$L$28="Übernachtungen",M46,O46)*Start!$L$25,2)))</f>
        <v/>
      </c>
      <c r="Q46" s="11" t="str">
        <f>IF(OR(O46="",NOT(ISNUMBER(C46))),"",MIN(S46,C46+Start!$L$26))</f>
        <v/>
      </c>
      <c r="R46" s="10" t="str">
        <f t="shared" si="9"/>
        <v/>
      </c>
      <c r="S46" s="11" t="str">
        <f>IF(OR(O46="",NOT(ISNUMBER(C46))),"",MAX(C46,D46-Start!$L$27))</f>
        <v/>
      </c>
      <c r="T46" s="10" t="str">
        <f>IF(COUNTA(B46:K46)=0,"",SUMIF(Zahlungen!$A$9:$A$208,A46,Zahlungen!$H$9:$H$208))</f>
        <v/>
      </c>
      <c r="U46" s="10" t="str">
        <f t="shared" si="10"/>
        <v/>
      </c>
      <c r="V46" s="3" t="str">
        <f t="shared" ca="1" si="11"/>
        <v/>
      </c>
      <c r="W46" s="3" t="str">
        <f>IF(COUNTA(B46:K46)=0,"",IF(COUNTIF($A$9:$A$108,A46)&lt;&gt;1,"Doppelte Buchung-ID",IF(OR(B46="",IFERROR(INDEX(Gäste!$B$9:$B$108,MATCH(LEFT(B46,4),Gäste!$A$9:$A$108,0)),"")=""),"Gast auswählen / prüfen",IF(AND(G46&lt;&gt;"Anfrage",G46&lt;&gt;"Bestätigt",G46&lt;&gt;"Abgeschlossen",G46&lt;&gt;"Storniert"),"Status wählen",IF(OR(NOT(ISNUMBER(C46)),C46&lt;=0),"Buchungsdatum fehlt",IF(OR(NOT(ISNUMBER(D46)),NOT(ISNUMBER(E46))),"Reisedaten fehlen",IF(E46&lt;=D46,"Abreise muss nach Anreise liegen",IF(OR(D46&lt;&gt;INT(D46),E46&lt;&gt;INT(E46)),"Nur Datum, keine Uhrzeit",IF(C46&gt;D46,"Buchungsdatum nach Anreise",IF(OR(NOT(ISNUMBER(F46)),F46&lt;=0,F46&lt;&gt;INT(F46)),"Personenzahl prüfen",IF(F46&gt;Start!$E$30,"Maximale Belegung überschritten",IF(OR(D46&lt;DATE(Start!$E$28,1,1),E46&gt;DATE(Start!$E$28+3,1,1)),"Außerhalb des Planungszeitraums",IF(SUMPRODUCT((Saisonpreise!$K$9:$K$38&lt;&gt;"")*(Saisonpreise!$K$9:$K$38&lt;&gt;"OK"))&gt;0,"Saisonliste prüfen",IF(COUNTIFS(Tagespreise!$A$9:$A$1104,"&gt;="&amp;D46,Tagespreise!$A$9:$A$1104,"&lt;"&amp;E46,Tagespreise!$H$9:$H$1104,"Konflikt")&gt;0,"Saisonpreise überlappen",IF(SUMPRODUCT((Buchungsextras!$A$9:$A$208=A46)*(Buchungsextras!$K$9:$K$208&lt;&gt;"")*(Buchungsextras!$K$9:$K$208&lt;&gt;"OK"))&gt;0,"Buchungsextras prüfen",IF(AND(H46&lt;&gt;"",OR(NOT(ISNUMBER(H46)),H46&lt;0)),"Reinigung prüfen",IF(AND(I46&lt;&gt;"",OR(NOT(ISNUMBER(I46)),I46&lt;0)),"Rabatt prüfen",IF(AND(J46&lt;&gt;"",OR(NOT(ISNUMBER(J46)),J46&lt;0)),"Festpreis prüfen",IF(AND(J46="",ISNUMBER(I46),I46&gt;M46+N46+Y46),"Rabatt größer als Preis",IF(AND(OR(G46="Bestätigt",G46="Abgeschlossen"),(COUNTIFS(Aufenthalte!$D$9:$D$108,"&lt;"&amp;E46,Aufenthalte!$E$9:$E$108,"&gt;"&amp;D46,Aufenthalte!$G$9:$G$108,"Bestätigt")+COUNTIFS(Aufenthalte!$D$9:$D$108,"&lt;"&amp;E46,Aufenthalte!$E$9:$E$108,"&gt;"&amp;D46,Aufenthalte!$G$9:$G$108,"Abgeschlossen"))&gt;1),"Doppelbelegung prüfen",IF(T46&lt;0,"Erstattung größer als Eingang","OK")))))))))))))))))))))</f>
        <v/>
      </c>
      <c r="X46" s="10" t="str">
        <f t="shared" ca="1" si="12"/>
        <v/>
      </c>
      <c r="Y46" s="10" t="str">
        <f>IF(L46="","",IF(H46="",Start!$E$27,IF(ISNUMBER(H46),MAX(0,H46),"")))</f>
        <v/>
      </c>
      <c r="Z46" s="10" t="str">
        <f t="shared" si="13"/>
        <v/>
      </c>
    </row>
    <row r="47" spans="1:26" ht="31" customHeight="1">
      <c r="A47" s="9" t="s">
        <v>350</v>
      </c>
      <c r="B47" s="18"/>
      <c r="C47" s="20"/>
      <c r="D47" s="20"/>
      <c r="E47" s="20"/>
      <c r="F47" s="22"/>
      <c r="G47" s="18"/>
      <c r="H47" s="21"/>
      <c r="I47" s="21"/>
      <c r="J47" s="21"/>
      <c r="K47" s="18"/>
      <c r="L47" s="14" t="str">
        <f t="shared" si="7"/>
        <v/>
      </c>
      <c r="M47" s="10" t="str">
        <f>IF(OR(L47="",B47="",C47="",F47="",G47=""),"",IF(AND(D47&gt;=DATE(Start!$E$28,1,1),E47&lt;=DATE(Start!$E$28+3,1,1),COUNTIFS(Tagespreise!$A$9:$A$1104,"&gt;="&amp;D47,Tagespreise!$A$9:$A$1104,"&lt;"&amp;E47,Tagespreise!$H$9:$H$1104,"Konflikt")=0,SUMPRODUCT((Saisonpreise!$K$9:$K$38&lt;&gt;"")*(Saisonpreise!$K$9:$K$38&lt;&gt;"OK"))=0),SUMIFS(Tagespreise!$F$9:$F$1104,Tagespreise!$A$9:$A$1104,"&gt;="&amp;D47,Tagespreise!$A$9:$A$1104,"&lt;"&amp;E47),""))</f>
        <v/>
      </c>
      <c r="N47" s="10" t="str">
        <f>IF(L47="","",IF(SUMPRODUCT((Buchungsextras!$A$9:$A$208=A47)*(Buchungsextras!$K$9:$K$208&lt;&gt;"")*(Buchungsextras!$K$9:$K$208&lt;&gt;"OK"))&gt;0,"",SUMIF(Buchungsextras!$A$9:$A$208,A47,Buchungsextras!$I$9:$I$208)))</f>
        <v/>
      </c>
      <c r="O47" s="10" t="str">
        <f t="shared" si="8"/>
        <v/>
      </c>
      <c r="P47" s="10" t="str">
        <f>IF(O47="","",MIN(O47,ROUND(IF(Start!$L$28="Übernachtungen",M47,O47)*Start!$L$25,2)))</f>
        <v/>
      </c>
      <c r="Q47" s="11" t="str">
        <f>IF(OR(O47="",NOT(ISNUMBER(C47))),"",MIN(S47,C47+Start!$L$26))</f>
        <v/>
      </c>
      <c r="R47" s="10" t="str">
        <f t="shared" si="9"/>
        <v/>
      </c>
      <c r="S47" s="11" t="str">
        <f>IF(OR(O47="",NOT(ISNUMBER(C47))),"",MAX(C47,D47-Start!$L$27))</f>
        <v/>
      </c>
      <c r="T47" s="10" t="str">
        <f>IF(COUNTA(B47:K47)=0,"",SUMIF(Zahlungen!$A$9:$A$208,A47,Zahlungen!$H$9:$H$208))</f>
        <v/>
      </c>
      <c r="U47" s="10" t="str">
        <f t="shared" si="10"/>
        <v/>
      </c>
      <c r="V47" s="3" t="str">
        <f t="shared" ca="1" si="11"/>
        <v/>
      </c>
      <c r="W47" s="3" t="str">
        <f>IF(COUNTA(B47:K47)=0,"",IF(COUNTIF($A$9:$A$108,A47)&lt;&gt;1,"Doppelte Buchung-ID",IF(OR(B47="",IFERROR(INDEX(Gäste!$B$9:$B$108,MATCH(LEFT(B47,4),Gäste!$A$9:$A$108,0)),"")=""),"Gast auswählen / prüfen",IF(AND(G47&lt;&gt;"Anfrage",G47&lt;&gt;"Bestätigt",G47&lt;&gt;"Abgeschlossen",G47&lt;&gt;"Storniert"),"Status wählen",IF(OR(NOT(ISNUMBER(C47)),C47&lt;=0),"Buchungsdatum fehlt",IF(OR(NOT(ISNUMBER(D47)),NOT(ISNUMBER(E47))),"Reisedaten fehlen",IF(E47&lt;=D47,"Abreise muss nach Anreise liegen",IF(OR(D47&lt;&gt;INT(D47),E47&lt;&gt;INT(E47)),"Nur Datum, keine Uhrzeit",IF(C47&gt;D47,"Buchungsdatum nach Anreise",IF(OR(NOT(ISNUMBER(F47)),F47&lt;=0,F47&lt;&gt;INT(F47)),"Personenzahl prüfen",IF(F47&gt;Start!$E$30,"Maximale Belegung überschritten",IF(OR(D47&lt;DATE(Start!$E$28,1,1),E47&gt;DATE(Start!$E$28+3,1,1)),"Außerhalb des Planungszeitraums",IF(SUMPRODUCT((Saisonpreise!$K$9:$K$38&lt;&gt;"")*(Saisonpreise!$K$9:$K$38&lt;&gt;"OK"))&gt;0,"Saisonliste prüfen",IF(COUNTIFS(Tagespreise!$A$9:$A$1104,"&gt;="&amp;D47,Tagespreise!$A$9:$A$1104,"&lt;"&amp;E47,Tagespreise!$H$9:$H$1104,"Konflikt")&gt;0,"Saisonpreise überlappen",IF(SUMPRODUCT((Buchungsextras!$A$9:$A$208=A47)*(Buchungsextras!$K$9:$K$208&lt;&gt;"")*(Buchungsextras!$K$9:$K$208&lt;&gt;"OK"))&gt;0,"Buchungsextras prüfen",IF(AND(H47&lt;&gt;"",OR(NOT(ISNUMBER(H47)),H47&lt;0)),"Reinigung prüfen",IF(AND(I47&lt;&gt;"",OR(NOT(ISNUMBER(I47)),I47&lt;0)),"Rabatt prüfen",IF(AND(J47&lt;&gt;"",OR(NOT(ISNUMBER(J47)),J47&lt;0)),"Festpreis prüfen",IF(AND(J47="",ISNUMBER(I47),I47&gt;M47+N47+Y47),"Rabatt größer als Preis",IF(AND(OR(G47="Bestätigt",G47="Abgeschlossen"),(COUNTIFS(Aufenthalte!$D$9:$D$108,"&lt;"&amp;E47,Aufenthalte!$E$9:$E$108,"&gt;"&amp;D47,Aufenthalte!$G$9:$G$108,"Bestätigt")+COUNTIFS(Aufenthalte!$D$9:$D$108,"&lt;"&amp;E47,Aufenthalte!$E$9:$E$108,"&gt;"&amp;D47,Aufenthalte!$G$9:$G$108,"Abgeschlossen"))&gt;1),"Doppelbelegung prüfen",IF(T47&lt;0,"Erstattung größer als Eingang","OK")))))))))))))))))))))</f>
        <v/>
      </c>
      <c r="X47" s="10" t="str">
        <f t="shared" ca="1" si="12"/>
        <v/>
      </c>
      <c r="Y47" s="10" t="str">
        <f>IF(L47="","",IF(H47="",Start!$E$27,IF(ISNUMBER(H47),MAX(0,H47),"")))</f>
        <v/>
      </c>
      <c r="Z47" s="10" t="str">
        <f t="shared" si="13"/>
        <v/>
      </c>
    </row>
    <row r="48" spans="1:26" ht="31" customHeight="1">
      <c r="A48" s="9" t="s">
        <v>351</v>
      </c>
      <c r="B48" s="18"/>
      <c r="C48" s="20"/>
      <c r="D48" s="20"/>
      <c r="E48" s="20"/>
      <c r="F48" s="22"/>
      <c r="G48" s="18"/>
      <c r="H48" s="21"/>
      <c r="I48" s="21"/>
      <c r="J48" s="21"/>
      <c r="K48" s="18"/>
      <c r="L48" s="14" t="str">
        <f t="shared" si="7"/>
        <v/>
      </c>
      <c r="M48" s="10" t="str">
        <f>IF(OR(L48="",B48="",C48="",F48="",G48=""),"",IF(AND(D48&gt;=DATE(Start!$E$28,1,1),E48&lt;=DATE(Start!$E$28+3,1,1),COUNTIFS(Tagespreise!$A$9:$A$1104,"&gt;="&amp;D48,Tagespreise!$A$9:$A$1104,"&lt;"&amp;E48,Tagespreise!$H$9:$H$1104,"Konflikt")=0,SUMPRODUCT((Saisonpreise!$K$9:$K$38&lt;&gt;"")*(Saisonpreise!$K$9:$K$38&lt;&gt;"OK"))=0),SUMIFS(Tagespreise!$F$9:$F$1104,Tagespreise!$A$9:$A$1104,"&gt;="&amp;D48,Tagespreise!$A$9:$A$1104,"&lt;"&amp;E48),""))</f>
        <v/>
      </c>
      <c r="N48" s="10" t="str">
        <f>IF(L48="","",IF(SUMPRODUCT((Buchungsextras!$A$9:$A$208=A48)*(Buchungsextras!$K$9:$K$208&lt;&gt;"")*(Buchungsextras!$K$9:$K$208&lt;&gt;"OK"))&gt;0,"",SUMIF(Buchungsextras!$A$9:$A$208,A48,Buchungsextras!$I$9:$I$208)))</f>
        <v/>
      </c>
      <c r="O48" s="10" t="str">
        <f t="shared" si="8"/>
        <v/>
      </c>
      <c r="P48" s="10" t="str">
        <f>IF(O48="","",MIN(O48,ROUND(IF(Start!$L$28="Übernachtungen",M48,O48)*Start!$L$25,2)))</f>
        <v/>
      </c>
      <c r="Q48" s="11" t="str">
        <f>IF(OR(O48="",NOT(ISNUMBER(C48))),"",MIN(S48,C48+Start!$L$26))</f>
        <v/>
      </c>
      <c r="R48" s="10" t="str">
        <f t="shared" si="9"/>
        <v/>
      </c>
      <c r="S48" s="11" t="str">
        <f>IF(OR(O48="",NOT(ISNUMBER(C48))),"",MAX(C48,D48-Start!$L$27))</f>
        <v/>
      </c>
      <c r="T48" s="10" t="str">
        <f>IF(COUNTA(B48:K48)=0,"",SUMIF(Zahlungen!$A$9:$A$208,A48,Zahlungen!$H$9:$H$208))</f>
        <v/>
      </c>
      <c r="U48" s="10" t="str">
        <f t="shared" si="10"/>
        <v/>
      </c>
      <c r="V48" s="3" t="str">
        <f t="shared" ca="1" si="11"/>
        <v/>
      </c>
      <c r="W48" s="3" t="str">
        <f>IF(COUNTA(B48:K48)=0,"",IF(COUNTIF($A$9:$A$108,A48)&lt;&gt;1,"Doppelte Buchung-ID",IF(OR(B48="",IFERROR(INDEX(Gäste!$B$9:$B$108,MATCH(LEFT(B48,4),Gäste!$A$9:$A$108,0)),"")=""),"Gast auswählen / prüfen",IF(AND(G48&lt;&gt;"Anfrage",G48&lt;&gt;"Bestätigt",G48&lt;&gt;"Abgeschlossen",G48&lt;&gt;"Storniert"),"Status wählen",IF(OR(NOT(ISNUMBER(C48)),C48&lt;=0),"Buchungsdatum fehlt",IF(OR(NOT(ISNUMBER(D48)),NOT(ISNUMBER(E48))),"Reisedaten fehlen",IF(E48&lt;=D48,"Abreise muss nach Anreise liegen",IF(OR(D48&lt;&gt;INT(D48),E48&lt;&gt;INT(E48)),"Nur Datum, keine Uhrzeit",IF(C48&gt;D48,"Buchungsdatum nach Anreise",IF(OR(NOT(ISNUMBER(F48)),F48&lt;=0,F48&lt;&gt;INT(F48)),"Personenzahl prüfen",IF(F48&gt;Start!$E$30,"Maximale Belegung überschritten",IF(OR(D48&lt;DATE(Start!$E$28,1,1),E48&gt;DATE(Start!$E$28+3,1,1)),"Außerhalb des Planungszeitraums",IF(SUMPRODUCT((Saisonpreise!$K$9:$K$38&lt;&gt;"")*(Saisonpreise!$K$9:$K$38&lt;&gt;"OK"))&gt;0,"Saisonliste prüfen",IF(COUNTIFS(Tagespreise!$A$9:$A$1104,"&gt;="&amp;D48,Tagespreise!$A$9:$A$1104,"&lt;"&amp;E48,Tagespreise!$H$9:$H$1104,"Konflikt")&gt;0,"Saisonpreise überlappen",IF(SUMPRODUCT((Buchungsextras!$A$9:$A$208=A48)*(Buchungsextras!$K$9:$K$208&lt;&gt;"")*(Buchungsextras!$K$9:$K$208&lt;&gt;"OK"))&gt;0,"Buchungsextras prüfen",IF(AND(H48&lt;&gt;"",OR(NOT(ISNUMBER(H48)),H48&lt;0)),"Reinigung prüfen",IF(AND(I48&lt;&gt;"",OR(NOT(ISNUMBER(I48)),I48&lt;0)),"Rabatt prüfen",IF(AND(J48&lt;&gt;"",OR(NOT(ISNUMBER(J48)),J48&lt;0)),"Festpreis prüfen",IF(AND(J48="",ISNUMBER(I48),I48&gt;M48+N48+Y48),"Rabatt größer als Preis",IF(AND(OR(G48="Bestätigt",G48="Abgeschlossen"),(COUNTIFS(Aufenthalte!$D$9:$D$108,"&lt;"&amp;E48,Aufenthalte!$E$9:$E$108,"&gt;"&amp;D48,Aufenthalte!$G$9:$G$108,"Bestätigt")+COUNTIFS(Aufenthalte!$D$9:$D$108,"&lt;"&amp;E48,Aufenthalte!$E$9:$E$108,"&gt;"&amp;D48,Aufenthalte!$G$9:$G$108,"Abgeschlossen"))&gt;1),"Doppelbelegung prüfen",IF(T48&lt;0,"Erstattung größer als Eingang","OK")))))))))))))))))))))</f>
        <v/>
      </c>
      <c r="X48" s="10" t="str">
        <f t="shared" ca="1" si="12"/>
        <v/>
      </c>
      <c r="Y48" s="10" t="str">
        <f>IF(L48="","",IF(H48="",Start!$E$27,IF(ISNUMBER(H48),MAX(0,H48),"")))</f>
        <v/>
      </c>
      <c r="Z48" s="10" t="str">
        <f t="shared" si="13"/>
        <v/>
      </c>
    </row>
    <row r="49" spans="1:26" ht="31" customHeight="1">
      <c r="A49" s="9" t="s">
        <v>352</v>
      </c>
      <c r="B49" s="18"/>
      <c r="C49" s="20"/>
      <c r="D49" s="20"/>
      <c r="E49" s="20"/>
      <c r="F49" s="22"/>
      <c r="G49" s="18"/>
      <c r="H49" s="21"/>
      <c r="I49" s="21"/>
      <c r="J49" s="21"/>
      <c r="K49" s="18"/>
      <c r="L49" s="14" t="str">
        <f t="shared" si="7"/>
        <v/>
      </c>
      <c r="M49" s="10" t="str">
        <f>IF(OR(L49="",B49="",C49="",F49="",G49=""),"",IF(AND(D49&gt;=DATE(Start!$E$28,1,1),E49&lt;=DATE(Start!$E$28+3,1,1),COUNTIFS(Tagespreise!$A$9:$A$1104,"&gt;="&amp;D49,Tagespreise!$A$9:$A$1104,"&lt;"&amp;E49,Tagespreise!$H$9:$H$1104,"Konflikt")=0,SUMPRODUCT((Saisonpreise!$K$9:$K$38&lt;&gt;"")*(Saisonpreise!$K$9:$K$38&lt;&gt;"OK"))=0),SUMIFS(Tagespreise!$F$9:$F$1104,Tagespreise!$A$9:$A$1104,"&gt;="&amp;D49,Tagespreise!$A$9:$A$1104,"&lt;"&amp;E49),""))</f>
        <v/>
      </c>
      <c r="N49" s="10" t="str">
        <f>IF(L49="","",IF(SUMPRODUCT((Buchungsextras!$A$9:$A$208=A49)*(Buchungsextras!$K$9:$K$208&lt;&gt;"")*(Buchungsextras!$K$9:$K$208&lt;&gt;"OK"))&gt;0,"",SUMIF(Buchungsextras!$A$9:$A$208,A49,Buchungsextras!$I$9:$I$208)))</f>
        <v/>
      </c>
      <c r="O49" s="10" t="str">
        <f t="shared" si="8"/>
        <v/>
      </c>
      <c r="P49" s="10" t="str">
        <f>IF(O49="","",MIN(O49,ROUND(IF(Start!$L$28="Übernachtungen",M49,O49)*Start!$L$25,2)))</f>
        <v/>
      </c>
      <c r="Q49" s="11" t="str">
        <f>IF(OR(O49="",NOT(ISNUMBER(C49))),"",MIN(S49,C49+Start!$L$26))</f>
        <v/>
      </c>
      <c r="R49" s="10" t="str">
        <f t="shared" si="9"/>
        <v/>
      </c>
      <c r="S49" s="11" t="str">
        <f>IF(OR(O49="",NOT(ISNUMBER(C49))),"",MAX(C49,D49-Start!$L$27))</f>
        <v/>
      </c>
      <c r="T49" s="10" t="str">
        <f>IF(COUNTA(B49:K49)=0,"",SUMIF(Zahlungen!$A$9:$A$208,A49,Zahlungen!$H$9:$H$208))</f>
        <v/>
      </c>
      <c r="U49" s="10" t="str">
        <f t="shared" si="10"/>
        <v/>
      </c>
      <c r="V49" s="3" t="str">
        <f t="shared" ca="1" si="11"/>
        <v/>
      </c>
      <c r="W49" s="3" t="str">
        <f>IF(COUNTA(B49:K49)=0,"",IF(COUNTIF($A$9:$A$108,A49)&lt;&gt;1,"Doppelte Buchung-ID",IF(OR(B49="",IFERROR(INDEX(Gäste!$B$9:$B$108,MATCH(LEFT(B49,4),Gäste!$A$9:$A$108,0)),"")=""),"Gast auswählen / prüfen",IF(AND(G49&lt;&gt;"Anfrage",G49&lt;&gt;"Bestätigt",G49&lt;&gt;"Abgeschlossen",G49&lt;&gt;"Storniert"),"Status wählen",IF(OR(NOT(ISNUMBER(C49)),C49&lt;=0),"Buchungsdatum fehlt",IF(OR(NOT(ISNUMBER(D49)),NOT(ISNUMBER(E49))),"Reisedaten fehlen",IF(E49&lt;=D49,"Abreise muss nach Anreise liegen",IF(OR(D49&lt;&gt;INT(D49),E49&lt;&gt;INT(E49)),"Nur Datum, keine Uhrzeit",IF(C49&gt;D49,"Buchungsdatum nach Anreise",IF(OR(NOT(ISNUMBER(F49)),F49&lt;=0,F49&lt;&gt;INT(F49)),"Personenzahl prüfen",IF(F49&gt;Start!$E$30,"Maximale Belegung überschritten",IF(OR(D49&lt;DATE(Start!$E$28,1,1),E49&gt;DATE(Start!$E$28+3,1,1)),"Außerhalb des Planungszeitraums",IF(SUMPRODUCT((Saisonpreise!$K$9:$K$38&lt;&gt;"")*(Saisonpreise!$K$9:$K$38&lt;&gt;"OK"))&gt;0,"Saisonliste prüfen",IF(COUNTIFS(Tagespreise!$A$9:$A$1104,"&gt;="&amp;D49,Tagespreise!$A$9:$A$1104,"&lt;"&amp;E49,Tagespreise!$H$9:$H$1104,"Konflikt")&gt;0,"Saisonpreise überlappen",IF(SUMPRODUCT((Buchungsextras!$A$9:$A$208=A49)*(Buchungsextras!$K$9:$K$208&lt;&gt;"")*(Buchungsextras!$K$9:$K$208&lt;&gt;"OK"))&gt;0,"Buchungsextras prüfen",IF(AND(H49&lt;&gt;"",OR(NOT(ISNUMBER(H49)),H49&lt;0)),"Reinigung prüfen",IF(AND(I49&lt;&gt;"",OR(NOT(ISNUMBER(I49)),I49&lt;0)),"Rabatt prüfen",IF(AND(J49&lt;&gt;"",OR(NOT(ISNUMBER(J49)),J49&lt;0)),"Festpreis prüfen",IF(AND(J49="",ISNUMBER(I49),I49&gt;M49+N49+Y49),"Rabatt größer als Preis",IF(AND(OR(G49="Bestätigt",G49="Abgeschlossen"),(COUNTIFS(Aufenthalte!$D$9:$D$108,"&lt;"&amp;E49,Aufenthalte!$E$9:$E$108,"&gt;"&amp;D49,Aufenthalte!$G$9:$G$108,"Bestätigt")+COUNTIFS(Aufenthalte!$D$9:$D$108,"&lt;"&amp;E49,Aufenthalte!$E$9:$E$108,"&gt;"&amp;D49,Aufenthalte!$G$9:$G$108,"Abgeschlossen"))&gt;1),"Doppelbelegung prüfen",IF(T49&lt;0,"Erstattung größer als Eingang","OK")))))))))))))))))))))</f>
        <v/>
      </c>
      <c r="X49" s="10" t="str">
        <f t="shared" ca="1" si="12"/>
        <v/>
      </c>
      <c r="Y49" s="10" t="str">
        <f>IF(L49="","",IF(H49="",Start!$E$27,IF(ISNUMBER(H49),MAX(0,H49),"")))</f>
        <v/>
      </c>
      <c r="Z49" s="10" t="str">
        <f t="shared" si="13"/>
        <v/>
      </c>
    </row>
    <row r="50" spans="1:26" ht="31" customHeight="1">
      <c r="A50" s="9" t="s">
        <v>353</v>
      </c>
      <c r="B50" s="18"/>
      <c r="C50" s="20"/>
      <c r="D50" s="20"/>
      <c r="E50" s="20"/>
      <c r="F50" s="22"/>
      <c r="G50" s="18"/>
      <c r="H50" s="21"/>
      <c r="I50" s="21"/>
      <c r="J50" s="21"/>
      <c r="K50" s="18"/>
      <c r="L50" s="14" t="str">
        <f t="shared" si="7"/>
        <v/>
      </c>
      <c r="M50" s="10" t="str">
        <f>IF(OR(L50="",B50="",C50="",F50="",G50=""),"",IF(AND(D50&gt;=DATE(Start!$E$28,1,1),E50&lt;=DATE(Start!$E$28+3,1,1),COUNTIFS(Tagespreise!$A$9:$A$1104,"&gt;="&amp;D50,Tagespreise!$A$9:$A$1104,"&lt;"&amp;E50,Tagespreise!$H$9:$H$1104,"Konflikt")=0,SUMPRODUCT((Saisonpreise!$K$9:$K$38&lt;&gt;"")*(Saisonpreise!$K$9:$K$38&lt;&gt;"OK"))=0),SUMIFS(Tagespreise!$F$9:$F$1104,Tagespreise!$A$9:$A$1104,"&gt;="&amp;D50,Tagespreise!$A$9:$A$1104,"&lt;"&amp;E50),""))</f>
        <v/>
      </c>
      <c r="N50" s="10" t="str">
        <f>IF(L50="","",IF(SUMPRODUCT((Buchungsextras!$A$9:$A$208=A50)*(Buchungsextras!$K$9:$K$208&lt;&gt;"")*(Buchungsextras!$K$9:$K$208&lt;&gt;"OK"))&gt;0,"",SUMIF(Buchungsextras!$A$9:$A$208,A50,Buchungsextras!$I$9:$I$208)))</f>
        <v/>
      </c>
      <c r="O50" s="10" t="str">
        <f t="shared" si="8"/>
        <v/>
      </c>
      <c r="P50" s="10" t="str">
        <f>IF(O50="","",MIN(O50,ROUND(IF(Start!$L$28="Übernachtungen",M50,O50)*Start!$L$25,2)))</f>
        <v/>
      </c>
      <c r="Q50" s="11" t="str">
        <f>IF(OR(O50="",NOT(ISNUMBER(C50))),"",MIN(S50,C50+Start!$L$26))</f>
        <v/>
      </c>
      <c r="R50" s="10" t="str">
        <f t="shared" si="9"/>
        <v/>
      </c>
      <c r="S50" s="11" t="str">
        <f>IF(OR(O50="",NOT(ISNUMBER(C50))),"",MAX(C50,D50-Start!$L$27))</f>
        <v/>
      </c>
      <c r="T50" s="10" t="str">
        <f>IF(COUNTA(B50:K50)=0,"",SUMIF(Zahlungen!$A$9:$A$208,A50,Zahlungen!$H$9:$H$208))</f>
        <v/>
      </c>
      <c r="U50" s="10" t="str">
        <f t="shared" si="10"/>
        <v/>
      </c>
      <c r="V50" s="3" t="str">
        <f t="shared" ca="1" si="11"/>
        <v/>
      </c>
      <c r="W50" s="3" t="str">
        <f>IF(COUNTA(B50:K50)=0,"",IF(COUNTIF($A$9:$A$108,A50)&lt;&gt;1,"Doppelte Buchung-ID",IF(OR(B50="",IFERROR(INDEX(Gäste!$B$9:$B$108,MATCH(LEFT(B50,4),Gäste!$A$9:$A$108,0)),"")=""),"Gast auswählen / prüfen",IF(AND(G50&lt;&gt;"Anfrage",G50&lt;&gt;"Bestätigt",G50&lt;&gt;"Abgeschlossen",G50&lt;&gt;"Storniert"),"Status wählen",IF(OR(NOT(ISNUMBER(C50)),C50&lt;=0),"Buchungsdatum fehlt",IF(OR(NOT(ISNUMBER(D50)),NOT(ISNUMBER(E50))),"Reisedaten fehlen",IF(E50&lt;=D50,"Abreise muss nach Anreise liegen",IF(OR(D50&lt;&gt;INT(D50),E50&lt;&gt;INT(E50)),"Nur Datum, keine Uhrzeit",IF(C50&gt;D50,"Buchungsdatum nach Anreise",IF(OR(NOT(ISNUMBER(F50)),F50&lt;=0,F50&lt;&gt;INT(F50)),"Personenzahl prüfen",IF(F50&gt;Start!$E$30,"Maximale Belegung überschritten",IF(OR(D50&lt;DATE(Start!$E$28,1,1),E50&gt;DATE(Start!$E$28+3,1,1)),"Außerhalb des Planungszeitraums",IF(SUMPRODUCT((Saisonpreise!$K$9:$K$38&lt;&gt;"")*(Saisonpreise!$K$9:$K$38&lt;&gt;"OK"))&gt;0,"Saisonliste prüfen",IF(COUNTIFS(Tagespreise!$A$9:$A$1104,"&gt;="&amp;D50,Tagespreise!$A$9:$A$1104,"&lt;"&amp;E50,Tagespreise!$H$9:$H$1104,"Konflikt")&gt;0,"Saisonpreise überlappen",IF(SUMPRODUCT((Buchungsextras!$A$9:$A$208=A50)*(Buchungsextras!$K$9:$K$208&lt;&gt;"")*(Buchungsextras!$K$9:$K$208&lt;&gt;"OK"))&gt;0,"Buchungsextras prüfen",IF(AND(H50&lt;&gt;"",OR(NOT(ISNUMBER(H50)),H50&lt;0)),"Reinigung prüfen",IF(AND(I50&lt;&gt;"",OR(NOT(ISNUMBER(I50)),I50&lt;0)),"Rabatt prüfen",IF(AND(J50&lt;&gt;"",OR(NOT(ISNUMBER(J50)),J50&lt;0)),"Festpreis prüfen",IF(AND(J50="",ISNUMBER(I50),I50&gt;M50+N50+Y50),"Rabatt größer als Preis",IF(AND(OR(G50="Bestätigt",G50="Abgeschlossen"),(COUNTIFS(Aufenthalte!$D$9:$D$108,"&lt;"&amp;E50,Aufenthalte!$E$9:$E$108,"&gt;"&amp;D50,Aufenthalte!$G$9:$G$108,"Bestätigt")+COUNTIFS(Aufenthalte!$D$9:$D$108,"&lt;"&amp;E50,Aufenthalte!$E$9:$E$108,"&gt;"&amp;D50,Aufenthalte!$G$9:$G$108,"Abgeschlossen"))&gt;1),"Doppelbelegung prüfen",IF(T50&lt;0,"Erstattung größer als Eingang","OK")))))))))))))))))))))</f>
        <v/>
      </c>
      <c r="X50" s="10" t="str">
        <f t="shared" ca="1" si="12"/>
        <v/>
      </c>
      <c r="Y50" s="10" t="str">
        <f>IF(L50="","",IF(H50="",Start!$E$27,IF(ISNUMBER(H50),MAX(0,H50),"")))</f>
        <v/>
      </c>
      <c r="Z50" s="10" t="str">
        <f t="shared" si="13"/>
        <v/>
      </c>
    </row>
    <row r="51" spans="1:26" ht="31" customHeight="1">
      <c r="A51" s="9" t="s">
        <v>354</v>
      </c>
      <c r="B51" s="18"/>
      <c r="C51" s="20"/>
      <c r="D51" s="20"/>
      <c r="E51" s="20"/>
      <c r="F51" s="22"/>
      <c r="G51" s="18"/>
      <c r="H51" s="21"/>
      <c r="I51" s="21"/>
      <c r="J51" s="21"/>
      <c r="K51" s="18"/>
      <c r="L51" s="14" t="str">
        <f t="shared" si="7"/>
        <v/>
      </c>
      <c r="M51" s="10" t="str">
        <f>IF(OR(L51="",B51="",C51="",F51="",G51=""),"",IF(AND(D51&gt;=DATE(Start!$E$28,1,1),E51&lt;=DATE(Start!$E$28+3,1,1),COUNTIFS(Tagespreise!$A$9:$A$1104,"&gt;="&amp;D51,Tagespreise!$A$9:$A$1104,"&lt;"&amp;E51,Tagespreise!$H$9:$H$1104,"Konflikt")=0,SUMPRODUCT((Saisonpreise!$K$9:$K$38&lt;&gt;"")*(Saisonpreise!$K$9:$K$38&lt;&gt;"OK"))=0),SUMIFS(Tagespreise!$F$9:$F$1104,Tagespreise!$A$9:$A$1104,"&gt;="&amp;D51,Tagespreise!$A$9:$A$1104,"&lt;"&amp;E51),""))</f>
        <v/>
      </c>
      <c r="N51" s="10" t="str">
        <f>IF(L51="","",IF(SUMPRODUCT((Buchungsextras!$A$9:$A$208=A51)*(Buchungsextras!$K$9:$K$208&lt;&gt;"")*(Buchungsextras!$K$9:$K$208&lt;&gt;"OK"))&gt;0,"",SUMIF(Buchungsextras!$A$9:$A$208,A51,Buchungsextras!$I$9:$I$208)))</f>
        <v/>
      </c>
      <c r="O51" s="10" t="str">
        <f t="shared" si="8"/>
        <v/>
      </c>
      <c r="P51" s="10" t="str">
        <f>IF(O51="","",MIN(O51,ROUND(IF(Start!$L$28="Übernachtungen",M51,O51)*Start!$L$25,2)))</f>
        <v/>
      </c>
      <c r="Q51" s="11" t="str">
        <f>IF(OR(O51="",NOT(ISNUMBER(C51))),"",MIN(S51,C51+Start!$L$26))</f>
        <v/>
      </c>
      <c r="R51" s="10" t="str">
        <f t="shared" si="9"/>
        <v/>
      </c>
      <c r="S51" s="11" t="str">
        <f>IF(OR(O51="",NOT(ISNUMBER(C51))),"",MAX(C51,D51-Start!$L$27))</f>
        <v/>
      </c>
      <c r="T51" s="10" t="str">
        <f>IF(COUNTA(B51:K51)=0,"",SUMIF(Zahlungen!$A$9:$A$208,A51,Zahlungen!$H$9:$H$208))</f>
        <v/>
      </c>
      <c r="U51" s="10" t="str">
        <f t="shared" si="10"/>
        <v/>
      </c>
      <c r="V51" s="3" t="str">
        <f t="shared" ca="1" si="11"/>
        <v/>
      </c>
      <c r="W51" s="3" t="str">
        <f>IF(COUNTA(B51:K51)=0,"",IF(COUNTIF($A$9:$A$108,A51)&lt;&gt;1,"Doppelte Buchung-ID",IF(OR(B51="",IFERROR(INDEX(Gäste!$B$9:$B$108,MATCH(LEFT(B51,4),Gäste!$A$9:$A$108,0)),"")=""),"Gast auswählen / prüfen",IF(AND(G51&lt;&gt;"Anfrage",G51&lt;&gt;"Bestätigt",G51&lt;&gt;"Abgeschlossen",G51&lt;&gt;"Storniert"),"Status wählen",IF(OR(NOT(ISNUMBER(C51)),C51&lt;=0),"Buchungsdatum fehlt",IF(OR(NOT(ISNUMBER(D51)),NOT(ISNUMBER(E51))),"Reisedaten fehlen",IF(E51&lt;=D51,"Abreise muss nach Anreise liegen",IF(OR(D51&lt;&gt;INT(D51),E51&lt;&gt;INT(E51)),"Nur Datum, keine Uhrzeit",IF(C51&gt;D51,"Buchungsdatum nach Anreise",IF(OR(NOT(ISNUMBER(F51)),F51&lt;=0,F51&lt;&gt;INT(F51)),"Personenzahl prüfen",IF(F51&gt;Start!$E$30,"Maximale Belegung überschritten",IF(OR(D51&lt;DATE(Start!$E$28,1,1),E51&gt;DATE(Start!$E$28+3,1,1)),"Außerhalb des Planungszeitraums",IF(SUMPRODUCT((Saisonpreise!$K$9:$K$38&lt;&gt;"")*(Saisonpreise!$K$9:$K$38&lt;&gt;"OK"))&gt;0,"Saisonliste prüfen",IF(COUNTIFS(Tagespreise!$A$9:$A$1104,"&gt;="&amp;D51,Tagespreise!$A$9:$A$1104,"&lt;"&amp;E51,Tagespreise!$H$9:$H$1104,"Konflikt")&gt;0,"Saisonpreise überlappen",IF(SUMPRODUCT((Buchungsextras!$A$9:$A$208=A51)*(Buchungsextras!$K$9:$K$208&lt;&gt;"")*(Buchungsextras!$K$9:$K$208&lt;&gt;"OK"))&gt;0,"Buchungsextras prüfen",IF(AND(H51&lt;&gt;"",OR(NOT(ISNUMBER(H51)),H51&lt;0)),"Reinigung prüfen",IF(AND(I51&lt;&gt;"",OR(NOT(ISNUMBER(I51)),I51&lt;0)),"Rabatt prüfen",IF(AND(J51&lt;&gt;"",OR(NOT(ISNUMBER(J51)),J51&lt;0)),"Festpreis prüfen",IF(AND(J51="",ISNUMBER(I51),I51&gt;M51+N51+Y51),"Rabatt größer als Preis",IF(AND(OR(G51="Bestätigt",G51="Abgeschlossen"),(COUNTIFS(Aufenthalte!$D$9:$D$108,"&lt;"&amp;E51,Aufenthalte!$E$9:$E$108,"&gt;"&amp;D51,Aufenthalte!$G$9:$G$108,"Bestätigt")+COUNTIFS(Aufenthalte!$D$9:$D$108,"&lt;"&amp;E51,Aufenthalte!$E$9:$E$108,"&gt;"&amp;D51,Aufenthalte!$G$9:$G$108,"Abgeschlossen"))&gt;1),"Doppelbelegung prüfen",IF(T51&lt;0,"Erstattung größer als Eingang","OK")))))))))))))))))))))</f>
        <v/>
      </c>
      <c r="X51" s="10" t="str">
        <f t="shared" ca="1" si="12"/>
        <v/>
      </c>
      <c r="Y51" s="10" t="str">
        <f>IF(L51="","",IF(H51="",Start!$E$27,IF(ISNUMBER(H51),MAX(0,H51),"")))</f>
        <v/>
      </c>
      <c r="Z51" s="10" t="str">
        <f t="shared" si="13"/>
        <v/>
      </c>
    </row>
    <row r="52" spans="1:26" ht="31" customHeight="1">
      <c r="A52" s="9" t="s">
        <v>355</v>
      </c>
      <c r="B52" s="18"/>
      <c r="C52" s="20"/>
      <c r="D52" s="20"/>
      <c r="E52" s="20"/>
      <c r="F52" s="22"/>
      <c r="G52" s="18"/>
      <c r="H52" s="21"/>
      <c r="I52" s="21"/>
      <c r="J52" s="21"/>
      <c r="K52" s="18"/>
      <c r="L52" s="14" t="str">
        <f t="shared" si="7"/>
        <v/>
      </c>
      <c r="M52" s="10" t="str">
        <f>IF(OR(L52="",B52="",C52="",F52="",G52=""),"",IF(AND(D52&gt;=DATE(Start!$E$28,1,1),E52&lt;=DATE(Start!$E$28+3,1,1),COUNTIFS(Tagespreise!$A$9:$A$1104,"&gt;="&amp;D52,Tagespreise!$A$9:$A$1104,"&lt;"&amp;E52,Tagespreise!$H$9:$H$1104,"Konflikt")=0,SUMPRODUCT((Saisonpreise!$K$9:$K$38&lt;&gt;"")*(Saisonpreise!$K$9:$K$38&lt;&gt;"OK"))=0),SUMIFS(Tagespreise!$F$9:$F$1104,Tagespreise!$A$9:$A$1104,"&gt;="&amp;D52,Tagespreise!$A$9:$A$1104,"&lt;"&amp;E52),""))</f>
        <v/>
      </c>
      <c r="N52" s="10" t="str">
        <f>IF(L52="","",IF(SUMPRODUCT((Buchungsextras!$A$9:$A$208=A52)*(Buchungsextras!$K$9:$K$208&lt;&gt;"")*(Buchungsextras!$K$9:$K$208&lt;&gt;"OK"))&gt;0,"",SUMIF(Buchungsextras!$A$9:$A$208,A52,Buchungsextras!$I$9:$I$208)))</f>
        <v/>
      </c>
      <c r="O52" s="10" t="str">
        <f t="shared" si="8"/>
        <v/>
      </c>
      <c r="P52" s="10" t="str">
        <f>IF(O52="","",MIN(O52,ROUND(IF(Start!$L$28="Übernachtungen",M52,O52)*Start!$L$25,2)))</f>
        <v/>
      </c>
      <c r="Q52" s="11" t="str">
        <f>IF(OR(O52="",NOT(ISNUMBER(C52))),"",MIN(S52,C52+Start!$L$26))</f>
        <v/>
      </c>
      <c r="R52" s="10" t="str">
        <f t="shared" si="9"/>
        <v/>
      </c>
      <c r="S52" s="11" t="str">
        <f>IF(OR(O52="",NOT(ISNUMBER(C52))),"",MAX(C52,D52-Start!$L$27))</f>
        <v/>
      </c>
      <c r="T52" s="10" t="str">
        <f>IF(COUNTA(B52:K52)=0,"",SUMIF(Zahlungen!$A$9:$A$208,A52,Zahlungen!$H$9:$H$208))</f>
        <v/>
      </c>
      <c r="U52" s="10" t="str">
        <f t="shared" si="10"/>
        <v/>
      </c>
      <c r="V52" s="3" t="str">
        <f t="shared" ca="1" si="11"/>
        <v/>
      </c>
      <c r="W52" s="3" t="str">
        <f>IF(COUNTA(B52:K52)=0,"",IF(COUNTIF($A$9:$A$108,A52)&lt;&gt;1,"Doppelte Buchung-ID",IF(OR(B52="",IFERROR(INDEX(Gäste!$B$9:$B$108,MATCH(LEFT(B52,4),Gäste!$A$9:$A$108,0)),"")=""),"Gast auswählen / prüfen",IF(AND(G52&lt;&gt;"Anfrage",G52&lt;&gt;"Bestätigt",G52&lt;&gt;"Abgeschlossen",G52&lt;&gt;"Storniert"),"Status wählen",IF(OR(NOT(ISNUMBER(C52)),C52&lt;=0),"Buchungsdatum fehlt",IF(OR(NOT(ISNUMBER(D52)),NOT(ISNUMBER(E52))),"Reisedaten fehlen",IF(E52&lt;=D52,"Abreise muss nach Anreise liegen",IF(OR(D52&lt;&gt;INT(D52),E52&lt;&gt;INT(E52)),"Nur Datum, keine Uhrzeit",IF(C52&gt;D52,"Buchungsdatum nach Anreise",IF(OR(NOT(ISNUMBER(F52)),F52&lt;=0,F52&lt;&gt;INT(F52)),"Personenzahl prüfen",IF(F52&gt;Start!$E$30,"Maximale Belegung überschritten",IF(OR(D52&lt;DATE(Start!$E$28,1,1),E52&gt;DATE(Start!$E$28+3,1,1)),"Außerhalb des Planungszeitraums",IF(SUMPRODUCT((Saisonpreise!$K$9:$K$38&lt;&gt;"")*(Saisonpreise!$K$9:$K$38&lt;&gt;"OK"))&gt;0,"Saisonliste prüfen",IF(COUNTIFS(Tagespreise!$A$9:$A$1104,"&gt;="&amp;D52,Tagespreise!$A$9:$A$1104,"&lt;"&amp;E52,Tagespreise!$H$9:$H$1104,"Konflikt")&gt;0,"Saisonpreise überlappen",IF(SUMPRODUCT((Buchungsextras!$A$9:$A$208=A52)*(Buchungsextras!$K$9:$K$208&lt;&gt;"")*(Buchungsextras!$K$9:$K$208&lt;&gt;"OK"))&gt;0,"Buchungsextras prüfen",IF(AND(H52&lt;&gt;"",OR(NOT(ISNUMBER(H52)),H52&lt;0)),"Reinigung prüfen",IF(AND(I52&lt;&gt;"",OR(NOT(ISNUMBER(I52)),I52&lt;0)),"Rabatt prüfen",IF(AND(J52&lt;&gt;"",OR(NOT(ISNUMBER(J52)),J52&lt;0)),"Festpreis prüfen",IF(AND(J52="",ISNUMBER(I52),I52&gt;M52+N52+Y52),"Rabatt größer als Preis",IF(AND(OR(G52="Bestätigt",G52="Abgeschlossen"),(COUNTIFS(Aufenthalte!$D$9:$D$108,"&lt;"&amp;E52,Aufenthalte!$E$9:$E$108,"&gt;"&amp;D52,Aufenthalte!$G$9:$G$108,"Bestätigt")+COUNTIFS(Aufenthalte!$D$9:$D$108,"&lt;"&amp;E52,Aufenthalte!$E$9:$E$108,"&gt;"&amp;D52,Aufenthalte!$G$9:$G$108,"Abgeschlossen"))&gt;1),"Doppelbelegung prüfen",IF(T52&lt;0,"Erstattung größer als Eingang","OK")))))))))))))))))))))</f>
        <v/>
      </c>
      <c r="X52" s="10" t="str">
        <f t="shared" ca="1" si="12"/>
        <v/>
      </c>
      <c r="Y52" s="10" t="str">
        <f>IF(L52="","",IF(H52="",Start!$E$27,IF(ISNUMBER(H52),MAX(0,H52),"")))</f>
        <v/>
      </c>
      <c r="Z52" s="10" t="str">
        <f t="shared" si="13"/>
        <v/>
      </c>
    </row>
    <row r="53" spans="1:26" ht="31" customHeight="1">
      <c r="A53" s="9" t="s">
        <v>356</v>
      </c>
      <c r="B53" s="18"/>
      <c r="C53" s="20"/>
      <c r="D53" s="20"/>
      <c r="E53" s="20"/>
      <c r="F53" s="22"/>
      <c r="G53" s="18"/>
      <c r="H53" s="21"/>
      <c r="I53" s="21"/>
      <c r="J53" s="21"/>
      <c r="K53" s="18"/>
      <c r="L53" s="14" t="str">
        <f t="shared" si="7"/>
        <v/>
      </c>
      <c r="M53" s="10" t="str">
        <f>IF(OR(L53="",B53="",C53="",F53="",G53=""),"",IF(AND(D53&gt;=DATE(Start!$E$28,1,1),E53&lt;=DATE(Start!$E$28+3,1,1),COUNTIFS(Tagespreise!$A$9:$A$1104,"&gt;="&amp;D53,Tagespreise!$A$9:$A$1104,"&lt;"&amp;E53,Tagespreise!$H$9:$H$1104,"Konflikt")=0,SUMPRODUCT((Saisonpreise!$K$9:$K$38&lt;&gt;"")*(Saisonpreise!$K$9:$K$38&lt;&gt;"OK"))=0),SUMIFS(Tagespreise!$F$9:$F$1104,Tagespreise!$A$9:$A$1104,"&gt;="&amp;D53,Tagespreise!$A$9:$A$1104,"&lt;"&amp;E53),""))</f>
        <v/>
      </c>
      <c r="N53" s="10" t="str">
        <f>IF(L53="","",IF(SUMPRODUCT((Buchungsextras!$A$9:$A$208=A53)*(Buchungsextras!$K$9:$K$208&lt;&gt;"")*(Buchungsextras!$K$9:$K$208&lt;&gt;"OK"))&gt;0,"",SUMIF(Buchungsextras!$A$9:$A$208,A53,Buchungsextras!$I$9:$I$208)))</f>
        <v/>
      </c>
      <c r="O53" s="10" t="str">
        <f t="shared" si="8"/>
        <v/>
      </c>
      <c r="P53" s="10" t="str">
        <f>IF(O53="","",MIN(O53,ROUND(IF(Start!$L$28="Übernachtungen",M53,O53)*Start!$L$25,2)))</f>
        <v/>
      </c>
      <c r="Q53" s="11" t="str">
        <f>IF(OR(O53="",NOT(ISNUMBER(C53))),"",MIN(S53,C53+Start!$L$26))</f>
        <v/>
      </c>
      <c r="R53" s="10" t="str">
        <f t="shared" si="9"/>
        <v/>
      </c>
      <c r="S53" s="11" t="str">
        <f>IF(OR(O53="",NOT(ISNUMBER(C53))),"",MAX(C53,D53-Start!$L$27))</f>
        <v/>
      </c>
      <c r="T53" s="10" t="str">
        <f>IF(COUNTA(B53:K53)=0,"",SUMIF(Zahlungen!$A$9:$A$208,A53,Zahlungen!$H$9:$H$208))</f>
        <v/>
      </c>
      <c r="U53" s="10" t="str">
        <f t="shared" si="10"/>
        <v/>
      </c>
      <c r="V53" s="3" t="str">
        <f t="shared" ca="1" si="11"/>
        <v/>
      </c>
      <c r="W53" s="3" t="str">
        <f>IF(COUNTA(B53:K53)=0,"",IF(COUNTIF($A$9:$A$108,A53)&lt;&gt;1,"Doppelte Buchung-ID",IF(OR(B53="",IFERROR(INDEX(Gäste!$B$9:$B$108,MATCH(LEFT(B53,4),Gäste!$A$9:$A$108,0)),"")=""),"Gast auswählen / prüfen",IF(AND(G53&lt;&gt;"Anfrage",G53&lt;&gt;"Bestätigt",G53&lt;&gt;"Abgeschlossen",G53&lt;&gt;"Storniert"),"Status wählen",IF(OR(NOT(ISNUMBER(C53)),C53&lt;=0),"Buchungsdatum fehlt",IF(OR(NOT(ISNUMBER(D53)),NOT(ISNUMBER(E53))),"Reisedaten fehlen",IF(E53&lt;=D53,"Abreise muss nach Anreise liegen",IF(OR(D53&lt;&gt;INT(D53),E53&lt;&gt;INT(E53)),"Nur Datum, keine Uhrzeit",IF(C53&gt;D53,"Buchungsdatum nach Anreise",IF(OR(NOT(ISNUMBER(F53)),F53&lt;=0,F53&lt;&gt;INT(F53)),"Personenzahl prüfen",IF(F53&gt;Start!$E$30,"Maximale Belegung überschritten",IF(OR(D53&lt;DATE(Start!$E$28,1,1),E53&gt;DATE(Start!$E$28+3,1,1)),"Außerhalb des Planungszeitraums",IF(SUMPRODUCT((Saisonpreise!$K$9:$K$38&lt;&gt;"")*(Saisonpreise!$K$9:$K$38&lt;&gt;"OK"))&gt;0,"Saisonliste prüfen",IF(COUNTIFS(Tagespreise!$A$9:$A$1104,"&gt;="&amp;D53,Tagespreise!$A$9:$A$1104,"&lt;"&amp;E53,Tagespreise!$H$9:$H$1104,"Konflikt")&gt;0,"Saisonpreise überlappen",IF(SUMPRODUCT((Buchungsextras!$A$9:$A$208=A53)*(Buchungsextras!$K$9:$K$208&lt;&gt;"")*(Buchungsextras!$K$9:$K$208&lt;&gt;"OK"))&gt;0,"Buchungsextras prüfen",IF(AND(H53&lt;&gt;"",OR(NOT(ISNUMBER(H53)),H53&lt;0)),"Reinigung prüfen",IF(AND(I53&lt;&gt;"",OR(NOT(ISNUMBER(I53)),I53&lt;0)),"Rabatt prüfen",IF(AND(J53&lt;&gt;"",OR(NOT(ISNUMBER(J53)),J53&lt;0)),"Festpreis prüfen",IF(AND(J53="",ISNUMBER(I53),I53&gt;M53+N53+Y53),"Rabatt größer als Preis",IF(AND(OR(G53="Bestätigt",G53="Abgeschlossen"),(COUNTIFS(Aufenthalte!$D$9:$D$108,"&lt;"&amp;E53,Aufenthalte!$E$9:$E$108,"&gt;"&amp;D53,Aufenthalte!$G$9:$G$108,"Bestätigt")+COUNTIFS(Aufenthalte!$D$9:$D$108,"&lt;"&amp;E53,Aufenthalte!$E$9:$E$108,"&gt;"&amp;D53,Aufenthalte!$G$9:$G$108,"Abgeschlossen"))&gt;1),"Doppelbelegung prüfen",IF(T53&lt;0,"Erstattung größer als Eingang","OK")))))))))))))))))))))</f>
        <v/>
      </c>
      <c r="X53" s="10" t="str">
        <f t="shared" ca="1" si="12"/>
        <v/>
      </c>
      <c r="Y53" s="10" t="str">
        <f>IF(L53="","",IF(H53="",Start!$E$27,IF(ISNUMBER(H53),MAX(0,H53),"")))</f>
        <v/>
      </c>
      <c r="Z53" s="10" t="str">
        <f t="shared" si="13"/>
        <v/>
      </c>
    </row>
    <row r="54" spans="1:26" ht="31" customHeight="1">
      <c r="A54" s="9" t="s">
        <v>357</v>
      </c>
      <c r="B54" s="18"/>
      <c r="C54" s="20"/>
      <c r="D54" s="20"/>
      <c r="E54" s="20"/>
      <c r="F54" s="22"/>
      <c r="G54" s="18"/>
      <c r="H54" s="21"/>
      <c r="I54" s="21"/>
      <c r="J54" s="21"/>
      <c r="K54" s="18"/>
      <c r="L54" s="14" t="str">
        <f t="shared" si="7"/>
        <v/>
      </c>
      <c r="M54" s="10" t="str">
        <f>IF(OR(L54="",B54="",C54="",F54="",G54=""),"",IF(AND(D54&gt;=DATE(Start!$E$28,1,1),E54&lt;=DATE(Start!$E$28+3,1,1),COUNTIFS(Tagespreise!$A$9:$A$1104,"&gt;="&amp;D54,Tagespreise!$A$9:$A$1104,"&lt;"&amp;E54,Tagespreise!$H$9:$H$1104,"Konflikt")=0,SUMPRODUCT((Saisonpreise!$K$9:$K$38&lt;&gt;"")*(Saisonpreise!$K$9:$K$38&lt;&gt;"OK"))=0),SUMIFS(Tagespreise!$F$9:$F$1104,Tagespreise!$A$9:$A$1104,"&gt;="&amp;D54,Tagespreise!$A$9:$A$1104,"&lt;"&amp;E54),""))</f>
        <v/>
      </c>
      <c r="N54" s="10" t="str">
        <f>IF(L54="","",IF(SUMPRODUCT((Buchungsextras!$A$9:$A$208=A54)*(Buchungsextras!$K$9:$K$208&lt;&gt;"")*(Buchungsextras!$K$9:$K$208&lt;&gt;"OK"))&gt;0,"",SUMIF(Buchungsextras!$A$9:$A$208,A54,Buchungsextras!$I$9:$I$208)))</f>
        <v/>
      </c>
      <c r="O54" s="10" t="str">
        <f t="shared" si="8"/>
        <v/>
      </c>
      <c r="P54" s="10" t="str">
        <f>IF(O54="","",MIN(O54,ROUND(IF(Start!$L$28="Übernachtungen",M54,O54)*Start!$L$25,2)))</f>
        <v/>
      </c>
      <c r="Q54" s="11" t="str">
        <f>IF(OR(O54="",NOT(ISNUMBER(C54))),"",MIN(S54,C54+Start!$L$26))</f>
        <v/>
      </c>
      <c r="R54" s="10" t="str">
        <f t="shared" si="9"/>
        <v/>
      </c>
      <c r="S54" s="11" t="str">
        <f>IF(OR(O54="",NOT(ISNUMBER(C54))),"",MAX(C54,D54-Start!$L$27))</f>
        <v/>
      </c>
      <c r="T54" s="10" t="str">
        <f>IF(COUNTA(B54:K54)=0,"",SUMIF(Zahlungen!$A$9:$A$208,A54,Zahlungen!$H$9:$H$208))</f>
        <v/>
      </c>
      <c r="U54" s="10" t="str">
        <f t="shared" si="10"/>
        <v/>
      </c>
      <c r="V54" s="3" t="str">
        <f t="shared" ca="1" si="11"/>
        <v/>
      </c>
      <c r="W54" s="3" t="str">
        <f>IF(COUNTA(B54:K54)=0,"",IF(COUNTIF($A$9:$A$108,A54)&lt;&gt;1,"Doppelte Buchung-ID",IF(OR(B54="",IFERROR(INDEX(Gäste!$B$9:$B$108,MATCH(LEFT(B54,4),Gäste!$A$9:$A$108,0)),"")=""),"Gast auswählen / prüfen",IF(AND(G54&lt;&gt;"Anfrage",G54&lt;&gt;"Bestätigt",G54&lt;&gt;"Abgeschlossen",G54&lt;&gt;"Storniert"),"Status wählen",IF(OR(NOT(ISNUMBER(C54)),C54&lt;=0),"Buchungsdatum fehlt",IF(OR(NOT(ISNUMBER(D54)),NOT(ISNUMBER(E54))),"Reisedaten fehlen",IF(E54&lt;=D54,"Abreise muss nach Anreise liegen",IF(OR(D54&lt;&gt;INT(D54),E54&lt;&gt;INT(E54)),"Nur Datum, keine Uhrzeit",IF(C54&gt;D54,"Buchungsdatum nach Anreise",IF(OR(NOT(ISNUMBER(F54)),F54&lt;=0,F54&lt;&gt;INT(F54)),"Personenzahl prüfen",IF(F54&gt;Start!$E$30,"Maximale Belegung überschritten",IF(OR(D54&lt;DATE(Start!$E$28,1,1),E54&gt;DATE(Start!$E$28+3,1,1)),"Außerhalb des Planungszeitraums",IF(SUMPRODUCT((Saisonpreise!$K$9:$K$38&lt;&gt;"")*(Saisonpreise!$K$9:$K$38&lt;&gt;"OK"))&gt;0,"Saisonliste prüfen",IF(COUNTIFS(Tagespreise!$A$9:$A$1104,"&gt;="&amp;D54,Tagespreise!$A$9:$A$1104,"&lt;"&amp;E54,Tagespreise!$H$9:$H$1104,"Konflikt")&gt;0,"Saisonpreise überlappen",IF(SUMPRODUCT((Buchungsextras!$A$9:$A$208=A54)*(Buchungsextras!$K$9:$K$208&lt;&gt;"")*(Buchungsextras!$K$9:$K$208&lt;&gt;"OK"))&gt;0,"Buchungsextras prüfen",IF(AND(H54&lt;&gt;"",OR(NOT(ISNUMBER(H54)),H54&lt;0)),"Reinigung prüfen",IF(AND(I54&lt;&gt;"",OR(NOT(ISNUMBER(I54)),I54&lt;0)),"Rabatt prüfen",IF(AND(J54&lt;&gt;"",OR(NOT(ISNUMBER(J54)),J54&lt;0)),"Festpreis prüfen",IF(AND(J54="",ISNUMBER(I54),I54&gt;M54+N54+Y54),"Rabatt größer als Preis",IF(AND(OR(G54="Bestätigt",G54="Abgeschlossen"),(COUNTIFS(Aufenthalte!$D$9:$D$108,"&lt;"&amp;E54,Aufenthalte!$E$9:$E$108,"&gt;"&amp;D54,Aufenthalte!$G$9:$G$108,"Bestätigt")+COUNTIFS(Aufenthalte!$D$9:$D$108,"&lt;"&amp;E54,Aufenthalte!$E$9:$E$108,"&gt;"&amp;D54,Aufenthalte!$G$9:$G$108,"Abgeschlossen"))&gt;1),"Doppelbelegung prüfen",IF(T54&lt;0,"Erstattung größer als Eingang","OK")))))))))))))))))))))</f>
        <v/>
      </c>
      <c r="X54" s="10" t="str">
        <f t="shared" ca="1" si="12"/>
        <v/>
      </c>
      <c r="Y54" s="10" t="str">
        <f>IF(L54="","",IF(H54="",Start!$E$27,IF(ISNUMBER(H54),MAX(0,H54),"")))</f>
        <v/>
      </c>
      <c r="Z54" s="10" t="str">
        <f t="shared" si="13"/>
        <v/>
      </c>
    </row>
    <row r="55" spans="1:26" ht="31" customHeight="1">
      <c r="A55" s="9" t="s">
        <v>358</v>
      </c>
      <c r="B55" s="18"/>
      <c r="C55" s="20"/>
      <c r="D55" s="20"/>
      <c r="E55" s="20"/>
      <c r="F55" s="22"/>
      <c r="G55" s="18"/>
      <c r="H55" s="21"/>
      <c r="I55" s="21"/>
      <c r="J55" s="21"/>
      <c r="K55" s="18"/>
      <c r="L55" s="14" t="str">
        <f t="shared" si="7"/>
        <v/>
      </c>
      <c r="M55" s="10" t="str">
        <f>IF(OR(L55="",B55="",C55="",F55="",G55=""),"",IF(AND(D55&gt;=DATE(Start!$E$28,1,1),E55&lt;=DATE(Start!$E$28+3,1,1),COUNTIFS(Tagespreise!$A$9:$A$1104,"&gt;="&amp;D55,Tagespreise!$A$9:$A$1104,"&lt;"&amp;E55,Tagespreise!$H$9:$H$1104,"Konflikt")=0,SUMPRODUCT((Saisonpreise!$K$9:$K$38&lt;&gt;"")*(Saisonpreise!$K$9:$K$38&lt;&gt;"OK"))=0),SUMIFS(Tagespreise!$F$9:$F$1104,Tagespreise!$A$9:$A$1104,"&gt;="&amp;D55,Tagespreise!$A$9:$A$1104,"&lt;"&amp;E55),""))</f>
        <v/>
      </c>
      <c r="N55" s="10" t="str">
        <f>IF(L55="","",IF(SUMPRODUCT((Buchungsextras!$A$9:$A$208=A55)*(Buchungsextras!$K$9:$K$208&lt;&gt;"")*(Buchungsextras!$K$9:$K$208&lt;&gt;"OK"))&gt;0,"",SUMIF(Buchungsextras!$A$9:$A$208,A55,Buchungsextras!$I$9:$I$208)))</f>
        <v/>
      </c>
      <c r="O55" s="10" t="str">
        <f t="shared" si="8"/>
        <v/>
      </c>
      <c r="P55" s="10" t="str">
        <f>IF(O55="","",MIN(O55,ROUND(IF(Start!$L$28="Übernachtungen",M55,O55)*Start!$L$25,2)))</f>
        <v/>
      </c>
      <c r="Q55" s="11" t="str">
        <f>IF(OR(O55="",NOT(ISNUMBER(C55))),"",MIN(S55,C55+Start!$L$26))</f>
        <v/>
      </c>
      <c r="R55" s="10" t="str">
        <f t="shared" si="9"/>
        <v/>
      </c>
      <c r="S55" s="11" t="str">
        <f>IF(OR(O55="",NOT(ISNUMBER(C55))),"",MAX(C55,D55-Start!$L$27))</f>
        <v/>
      </c>
      <c r="T55" s="10" t="str">
        <f>IF(COUNTA(B55:K55)=0,"",SUMIF(Zahlungen!$A$9:$A$208,A55,Zahlungen!$H$9:$H$208))</f>
        <v/>
      </c>
      <c r="U55" s="10" t="str">
        <f t="shared" si="10"/>
        <v/>
      </c>
      <c r="V55" s="3" t="str">
        <f t="shared" ca="1" si="11"/>
        <v/>
      </c>
      <c r="W55" s="3" t="str">
        <f>IF(COUNTA(B55:K55)=0,"",IF(COUNTIF($A$9:$A$108,A55)&lt;&gt;1,"Doppelte Buchung-ID",IF(OR(B55="",IFERROR(INDEX(Gäste!$B$9:$B$108,MATCH(LEFT(B55,4),Gäste!$A$9:$A$108,0)),"")=""),"Gast auswählen / prüfen",IF(AND(G55&lt;&gt;"Anfrage",G55&lt;&gt;"Bestätigt",G55&lt;&gt;"Abgeschlossen",G55&lt;&gt;"Storniert"),"Status wählen",IF(OR(NOT(ISNUMBER(C55)),C55&lt;=0),"Buchungsdatum fehlt",IF(OR(NOT(ISNUMBER(D55)),NOT(ISNUMBER(E55))),"Reisedaten fehlen",IF(E55&lt;=D55,"Abreise muss nach Anreise liegen",IF(OR(D55&lt;&gt;INT(D55),E55&lt;&gt;INT(E55)),"Nur Datum, keine Uhrzeit",IF(C55&gt;D55,"Buchungsdatum nach Anreise",IF(OR(NOT(ISNUMBER(F55)),F55&lt;=0,F55&lt;&gt;INT(F55)),"Personenzahl prüfen",IF(F55&gt;Start!$E$30,"Maximale Belegung überschritten",IF(OR(D55&lt;DATE(Start!$E$28,1,1),E55&gt;DATE(Start!$E$28+3,1,1)),"Außerhalb des Planungszeitraums",IF(SUMPRODUCT((Saisonpreise!$K$9:$K$38&lt;&gt;"")*(Saisonpreise!$K$9:$K$38&lt;&gt;"OK"))&gt;0,"Saisonliste prüfen",IF(COUNTIFS(Tagespreise!$A$9:$A$1104,"&gt;="&amp;D55,Tagespreise!$A$9:$A$1104,"&lt;"&amp;E55,Tagespreise!$H$9:$H$1104,"Konflikt")&gt;0,"Saisonpreise überlappen",IF(SUMPRODUCT((Buchungsextras!$A$9:$A$208=A55)*(Buchungsextras!$K$9:$K$208&lt;&gt;"")*(Buchungsextras!$K$9:$K$208&lt;&gt;"OK"))&gt;0,"Buchungsextras prüfen",IF(AND(H55&lt;&gt;"",OR(NOT(ISNUMBER(H55)),H55&lt;0)),"Reinigung prüfen",IF(AND(I55&lt;&gt;"",OR(NOT(ISNUMBER(I55)),I55&lt;0)),"Rabatt prüfen",IF(AND(J55&lt;&gt;"",OR(NOT(ISNUMBER(J55)),J55&lt;0)),"Festpreis prüfen",IF(AND(J55="",ISNUMBER(I55),I55&gt;M55+N55+Y55),"Rabatt größer als Preis",IF(AND(OR(G55="Bestätigt",G55="Abgeschlossen"),(COUNTIFS(Aufenthalte!$D$9:$D$108,"&lt;"&amp;E55,Aufenthalte!$E$9:$E$108,"&gt;"&amp;D55,Aufenthalte!$G$9:$G$108,"Bestätigt")+COUNTIFS(Aufenthalte!$D$9:$D$108,"&lt;"&amp;E55,Aufenthalte!$E$9:$E$108,"&gt;"&amp;D55,Aufenthalte!$G$9:$G$108,"Abgeschlossen"))&gt;1),"Doppelbelegung prüfen",IF(T55&lt;0,"Erstattung größer als Eingang","OK")))))))))))))))))))))</f>
        <v/>
      </c>
      <c r="X55" s="10" t="str">
        <f t="shared" ca="1" si="12"/>
        <v/>
      </c>
      <c r="Y55" s="10" t="str">
        <f>IF(L55="","",IF(H55="",Start!$E$27,IF(ISNUMBER(H55),MAX(0,H55),"")))</f>
        <v/>
      </c>
      <c r="Z55" s="10" t="str">
        <f t="shared" si="13"/>
        <v/>
      </c>
    </row>
    <row r="56" spans="1:26" ht="31" customHeight="1">
      <c r="A56" s="9" t="s">
        <v>359</v>
      </c>
      <c r="B56" s="18"/>
      <c r="C56" s="20"/>
      <c r="D56" s="20"/>
      <c r="E56" s="20"/>
      <c r="F56" s="22"/>
      <c r="G56" s="18"/>
      <c r="H56" s="21"/>
      <c r="I56" s="21"/>
      <c r="J56" s="21"/>
      <c r="K56" s="18"/>
      <c r="L56" s="14" t="str">
        <f t="shared" si="7"/>
        <v/>
      </c>
      <c r="M56" s="10" t="str">
        <f>IF(OR(L56="",B56="",C56="",F56="",G56=""),"",IF(AND(D56&gt;=DATE(Start!$E$28,1,1),E56&lt;=DATE(Start!$E$28+3,1,1),COUNTIFS(Tagespreise!$A$9:$A$1104,"&gt;="&amp;D56,Tagespreise!$A$9:$A$1104,"&lt;"&amp;E56,Tagespreise!$H$9:$H$1104,"Konflikt")=0,SUMPRODUCT((Saisonpreise!$K$9:$K$38&lt;&gt;"")*(Saisonpreise!$K$9:$K$38&lt;&gt;"OK"))=0),SUMIFS(Tagespreise!$F$9:$F$1104,Tagespreise!$A$9:$A$1104,"&gt;="&amp;D56,Tagespreise!$A$9:$A$1104,"&lt;"&amp;E56),""))</f>
        <v/>
      </c>
      <c r="N56" s="10" t="str">
        <f>IF(L56="","",IF(SUMPRODUCT((Buchungsextras!$A$9:$A$208=A56)*(Buchungsextras!$K$9:$K$208&lt;&gt;"")*(Buchungsextras!$K$9:$K$208&lt;&gt;"OK"))&gt;0,"",SUMIF(Buchungsextras!$A$9:$A$208,A56,Buchungsextras!$I$9:$I$208)))</f>
        <v/>
      </c>
      <c r="O56" s="10" t="str">
        <f t="shared" si="8"/>
        <v/>
      </c>
      <c r="P56" s="10" t="str">
        <f>IF(O56="","",MIN(O56,ROUND(IF(Start!$L$28="Übernachtungen",M56,O56)*Start!$L$25,2)))</f>
        <v/>
      </c>
      <c r="Q56" s="11" t="str">
        <f>IF(OR(O56="",NOT(ISNUMBER(C56))),"",MIN(S56,C56+Start!$L$26))</f>
        <v/>
      </c>
      <c r="R56" s="10" t="str">
        <f t="shared" si="9"/>
        <v/>
      </c>
      <c r="S56" s="11" t="str">
        <f>IF(OR(O56="",NOT(ISNUMBER(C56))),"",MAX(C56,D56-Start!$L$27))</f>
        <v/>
      </c>
      <c r="T56" s="10" t="str">
        <f>IF(COUNTA(B56:K56)=0,"",SUMIF(Zahlungen!$A$9:$A$208,A56,Zahlungen!$H$9:$H$208))</f>
        <v/>
      </c>
      <c r="U56" s="10" t="str">
        <f t="shared" si="10"/>
        <v/>
      </c>
      <c r="V56" s="3" t="str">
        <f t="shared" ca="1" si="11"/>
        <v/>
      </c>
      <c r="W56" s="3" t="str">
        <f>IF(COUNTA(B56:K56)=0,"",IF(COUNTIF($A$9:$A$108,A56)&lt;&gt;1,"Doppelte Buchung-ID",IF(OR(B56="",IFERROR(INDEX(Gäste!$B$9:$B$108,MATCH(LEFT(B56,4),Gäste!$A$9:$A$108,0)),"")=""),"Gast auswählen / prüfen",IF(AND(G56&lt;&gt;"Anfrage",G56&lt;&gt;"Bestätigt",G56&lt;&gt;"Abgeschlossen",G56&lt;&gt;"Storniert"),"Status wählen",IF(OR(NOT(ISNUMBER(C56)),C56&lt;=0),"Buchungsdatum fehlt",IF(OR(NOT(ISNUMBER(D56)),NOT(ISNUMBER(E56))),"Reisedaten fehlen",IF(E56&lt;=D56,"Abreise muss nach Anreise liegen",IF(OR(D56&lt;&gt;INT(D56),E56&lt;&gt;INT(E56)),"Nur Datum, keine Uhrzeit",IF(C56&gt;D56,"Buchungsdatum nach Anreise",IF(OR(NOT(ISNUMBER(F56)),F56&lt;=0,F56&lt;&gt;INT(F56)),"Personenzahl prüfen",IF(F56&gt;Start!$E$30,"Maximale Belegung überschritten",IF(OR(D56&lt;DATE(Start!$E$28,1,1),E56&gt;DATE(Start!$E$28+3,1,1)),"Außerhalb des Planungszeitraums",IF(SUMPRODUCT((Saisonpreise!$K$9:$K$38&lt;&gt;"")*(Saisonpreise!$K$9:$K$38&lt;&gt;"OK"))&gt;0,"Saisonliste prüfen",IF(COUNTIFS(Tagespreise!$A$9:$A$1104,"&gt;="&amp;D56,Tagespreise!$A$9:$A$1104,"&lt;"&amp;E56,Tagespreise!$H$9:$H$1104,"Konflikt")&gt;0,"Saisonpreise überlappen",IF(SUMPRODUCT((Buchungsextras!$A$9:$A$208=A56)*(Buchungsextras!$K$9:$K$208&lt;&gt;"")*(Buchungsextras!$K$9:$K$208&lt;&gt;"OK"))&gt;0,"Buchungsextras prüfen",IF(AND(H56&lt;&gt;"",OR(NOT(ISNUMBER(H56)),H56&lt;0)),"Reinigung prüfen",IF(AND(I56&lt;&gt;"",OR(NOT(ISNUMBER(I56)),I56&lt;0)),"Rabatt prüfen",IF(AND(J56&lt;&gt;"",OR(NOT(ISNUMBER(J56)),J56&lt;0)),"Festpreis prüfen",IF(AND(J56="",ISNUMBER(I56),I56&gt;M56+N56+Y56),"Rabatt größer als Preis",IF(AND(OR(G56="Bestätigt",G56="Abgeschlossen"),(COUNTIFS(Aufenthalte!$D$9:$D$108,"&lt;"&amp;E56,Aufenthalte!$E$9:$E$108,"&gt;"&amp;D56,Aufenthalte!$G$9:$G$108,"Bestätigt")+COUNTIFS(Aufenthalte!$D$9:$D$108,"&lt;"&amp;E56,Aufenthalte!$E$9:$E$108,"&gt;"&amp;D56,Aufenthalte!$G$9:$G$108,"Abgeschlossen"))&gt;1),"Doppelbelegung prüfen",IF(T56&lt;0,"Erstattung größer als Eingang","OK")))))))))))))))))))))</f>
        <v/>
      </c>
      <c r="X56" s="10" t="str">
        <f t="shared" ca="1" si="12"/>
        <v/>
      </c>
      <c r="Y56" s="10" t="str">
        <f>IF(L56="","",IF(H56="",Start!$E$27,IF(ISNUMBER(H56),MAX(0,H56),"")))</f>
        <v/>
      </c>
      <c r="Z56" s="10" t="str">
        <f t="shared" si="13"/>
        <v/>
      </c>
    </row>
    <row r="57" spans="1:26" ht="31" customHeight="1">
      <c r="A57" s="9" t="s">
        <v>360</v>
      </c>
      <c r="B57" s="18"/>
      <c r="C57" s="20"/>
      <c r="D57" s="20"/>
      <c r="E57" s="20"/>
      <c r="F57" s="22"/>
      <c r="G57" s="18"/>
      <c r="H57" s="21"/>
      <c r="I57" s="21"/>
      <c r="J57" s="21"/>
      <c r="K57" s="18"/>
      <c r="L57" s="14" t="str">
        <f t="shared" si="7"/>
        <v/>
      </c>
      <c r="M57" s="10" t="str">
        <f>IF(OR(L57="",B57="",C57="",F57="",G57=""),"",IF(AND(D57&gt;=DATE(Start!$E$28,1,1),E57&lt;=DATE(Start!$E$28+3,1,1),COUNTIFS(Tagespreise!$A$9:$A$1104,"&gt;="&amp;D57,Tagespreise!$A$9:$A$1104,"&lt;"&amp;E57,Tagespreise!$H$9:$H$1104,"Konflikt")=0,SUMPRODUCT((Saisonpreise!$K$9:$K$38&lt;&gt;"")*(Saisonpreise!$K$9:$K$38&lt;&gt;"OK"))=0),SUMIFS(Tagespreise!$F$9:$F$1104,Tagespreise!$A$9:$A$1104,"&gt;="&amp;D57,Tagespreise!$A$9:$A$1104,"&lt;"&amp;E57),""))</f>
        <v/>
      </c>
      <c r="N57" s="10" t="str">
        <f>IF(L57="","",IF(SUMPRODUCT((Buchungsextras!$A$9:$A$208=A57)*(Buchungsextras!$K$9:$K$208&lt;&gt;"")*(Buchungsextras!$K$9:$K$208&lt;&gt;"OK"))&gt;0,"",SUMIF(Buchungsextras!$A$9:$A$208,A57,Buchungsextras!$I$9:$I$208)))</f>
        <v/>
      </c>
      <c r="O57" s="10" t="str">
        <f t="shared" si="8"/>
        <v/>
      </c>
      <c r="P57" s="10" t="str">
        <f>IF(O57="","",MIN(O57,ROUND(IF(Start!$L$28="Übernachtungen",M57,O57)*Start!$L$25,2)))</f>
        <v/>
      </c>
      <c r="Q57" s="11" t="str">
        <f>IF(OR(O57="",NOT(ISNUMBER(C57))),"",MIN(S57,C57+Start!$L$26))</f>
        <v/>
      </c>
      <c r="R57" s="10" t="str">
        <f t="shared" si="9"/>
        <v/>
      </c>
      <c r="S57" s="11" t="str">
        <f>IF(OR(O57="",NOT(ISNUMBER(C57))),"",MAX(C57,D57-Start!$L$27))</f>
        <v/>
      </c>
      <c r="T57" s="10" t="str">
        <f>IF(COUNTA(B57:K57)=0,"",SUMIF(Zahlungen!$A$9:$A$208,A57,Zahlungen!$H$9:$H$208))</f>
        <v/>
      </c>
      <c r="U57" s="10" t="str">
        <f t="shared" si="10"/>
        <v/>
      </c>
      <c r="V57" s="3" t="str">
        <f t="shared" ca="1" si="11"/>
        <v/>
      </c>
      <c r="W57" s="3" t="str">
        <f>IF(COUNTA(B57:K57)=0,"",IF(COUNTIF($A$9:$A$108,A57)&lt;&gt;1,"Doppelte Buchung-ID",IF(OR(B57="",IFERROR(INDEX(Gäste!$B$9:$B$108,MATCH(LEFT(B57,4),Gäste!$A$9:$A$108,0)),"")=""),"Gast auswählen / prüfen",IF(AND(G57&lt;&gt;"Anfrage",G57&lt;&gt;"Bestätigt",G57&lt;&gt;"Abgeschlossen",G57&lt;&gt;"Storniert"),"Status wählen",IF(OR(NOT(ISNUMBER(C57)),C57&lt;=0),"Buchungsdatum fehlt",IF(OR(NOT(ISNUMBER(D57)),NOT(ISNUMBER(E57))),"Reisedaten fehlen",IF(E57&lt;=D57,"Abreise muss nach Anreise liegen",IF(OR(D57&lt;&gt;INT(D57),E57&lt;&gt;INT(E57)),"Nur Datum, keine Uhrzeit",IF(C57&gt;D57,"Buchungsdatum nach Anreise",IF(OR(NOT(ISNUMBER(F57)),F57&lt;=0,F57&lt;&gt;INT(F57)),"Personenzahl prüfen",IF(F57&gt;Start!$E$30,"Maximale Belegung überschritten",IF(OR(D57&lt;DATE(Start!$E$28,1,1),E57&gt;DATE(Start!$E$28+3,1,1)),"Außerhalb des Planungszeitraums",IF(SUMPRODUCT((Saisonpreise!$K$9:$K$38&lt;&gt;"")*(Saisonpreise!$K$9:$K$38&lt;&gt;"OK"))&gt;0,"Saisonliste prüfen",IF(COUNTIFS(Tagespreise!$A$9:$A$1104,"&gt;="&amp;D57,Tagespreise!$A$9:$A$1104,"&lt;"&amp;E57,Tagespreise!$H$9:$H$1104,"Konflikt")&gt;0,"Saisonpreise überlappen",IF(SUMPRODUCT((Buchungsextras!$A$9:$A$208=A57)*(Buchungsextras!$K$9:$K$208&lt;&gt;"")*(Buchungsextras!$K$9:$K$208&lt;&gt;"OK"))&gt;0,"Buchungsextras prüfen",IF(AND(H57&lt;&gt;"",OR(NOT(ISNUMBER(H57)),H57&lt;0)),"Reinigung prüfen",IF(AND(I57&lt;&gt;"",OR(NOT(ISNUMBER(I57)),I57&lt;0)),"Rabatt prüfen",IF(AND(J57&lt;&gt;"",OR(NOT(ISNUMBER(J57)),J57&lt;0)),"Festpreis prüfen",IF(AND(J57="",ISNUMBER(I57),I57&gt;M57+N57+Y57),"Rabatt größer als Preis",IF(AND(OR(G57="Bestätigt",G57="Abgeschlossen"),(COUNTIFS(Aufenthalte!$D$9:$D$108,"&lt;"&amp;E57,Aufenthalte!$E$9:$E$108,"&gt;"&amp;D57,Aufenthalte!$G$9:$G$108,"Bestätigt")+COUNTIFS(Aufenthalte!$D$9:$D$108,"&lt;"&amp;E57,Aufenthalte!$E$9:$E$108,"&gt;"&amp;D57,Aufenthalte!$G$9:$G$108,"Abgeschlossen"))&gt;1),"Doppelbelegung prüfen",IF(T57&lt;0,"Erstattung größer als Eingang","OK")))))))))))))))))))))</f>
        <v/>
      </c>
      <c r="X57" s="10" t="str">
        <f t="shared" ca="1" si="12"/>
        <v/>
      </c>
      <c r="Y57" s="10" t="str">
        <f>IF(L57="","",IF(H57="",Start!$E$27,IF(ISNUMBER(H57),MAX(0,H57),"")))</f>
        <v/>
      </c>
      <c r="Z57" s="10" t="str">
        <f t="shared" si="13"/>
        <v/>
      </c>
    </row>
    <row r="58" spans="1:26" ht="31" customHeight="1">
      <c r="A58" s="9" t="s">
        <v>361</v>
      </c>
      <c r="B58" s="18"/>
      <c r="C58" s="20"/>
      <c r="D58" s="20"/>
      <c r="E58" s="20"/>
      <c r="F58" s="22"/>
      <c r="G58" s="18"/>
      <c r="H58" s="21"/>
      <c r="I58" s="21"/>
      <c r="J58" s="21"/>
      <c r="K58" s="18"/>
      <c r="L58" s="14" t="str">
        <f t="shared" si="7"/>
        <v/>
      </c>
      <c r="M58" s="10" t="str">
        <f>IF(OR(L58="",B58="",C58="",F58="",G58=""),"",IF(AND(D58&gt;=DATE(Start!$E$28,1,1),E58&lt;=DATE(Start!$E$28+3,1,1),COUNTIFS(Tagespreise!$A$9:$A$1104,"&gt;="&amp;D58,Tagespreise!$A$9:$A$1104,"&lt;"&amp;E58,Tagespreise!$H$9:$H$1104,"Konflikt")=0,SUMPRODUCT((Saisonpreise!$K$9:$K$38&lt;&gt;"")*(Saisonpreise!$K$9:$K$38&lt;&gt;"OK"))=0),SUMIFS(Tagespreise!$F$9:$F$1104,Tagespreise!$A$9:$A$1104,"&gt;="&amp;D58,Tagespreise!$A$9:$A$1104,"&lt;"&amp;E58),""))</f>
        <v/>
      </c>
      <c r="N58" s="10" t="str">
        <f>IF(L58="","",IF(SUMPRODUCT((Buchungsextras!$A$9:$A$208=A58)*(Buchungsextras!$K$9:$K$208&lt;&gt;"")*(Buchungsextras!$K$9:$K$208&lt;&gt;"OK"))&gt;0,"",SUMIF(Buchungsextras!$A$9:$A$208,A58,Buchungsextras!$I$9:$I$208)))</f>
        <v/>
      </c>
      <c r="O58" s="10" t="str">
        <f t="shared" si="8"/>
        <v/>
      </c>
      <c r="P58" s="10" t="str">
        <f>IF(O58="","",MIN(O58,ROUND(IF(Start!$L$28="Übernachtungen",M58,O58)*Start!$L$25,2)))</f>
        <v/>
      </c>
      <c r="Q58" s="11" t="str">
        <f>IF(OR(O58="",NOT(ISNUMBER(C58))),"",MIN(S58,C58+Start!$L$26))</f>
        <v/>
      </c>
      <c r="R58" s="10" t="str">
        <f t="shared" si="9"/>
        <v/>
      </c>
      <c r="S58" s="11" t="str">
        <f>IF(OR(O58="",NOT(ISNUMBER(C58))),"",MAX(C58,D58-Start!$L$27))</f>
        <v/>
      </c>
      <c r="T58" s="10" t="str">
        <f>IF(COUNTA(B58:K58)=0,"",SUMIF(Zahlungen!$A$9:$A$208,A58,Zahlungen!$H$9:$H$208))</f>
        <v/>
      </c>
      <c r="U58" s="10" t="str">
        <f t="shared" si="10"/>
        <v/>
      </c>
      <c r="V58" s="3" t="str">
        <f t="shared" ca="1" si="11"/>
        <v/>
      </c>
      <c r="W58" s="3" t="str">
        <f>IF(COUNTA(B58:K58)=0,"",IF(COUNTIF($A$9:$A$108,A58)&lt;&gt;1,"Doppelte Buchung-ID",IF(OR(B58="",IFERROR(INDEX(Gäste!$B$9:$B$108,MATCH(LEFT(B58,4),Gäste!$A$9:$A$108,0)),"")=""),"Gast auswählen / prüfen",IF(AND(G58&lt;&gt;"Anfrage",G58&lt;&gt;"Bestätigt",G58&lt;&gt;"Abgeschlossen",G58&lt;&gt;"Storniert"),"Status wählen",IF(OR(NOT(ISNUMBER(C58)),C58&lt;=0),"Buchungsdatum fehlt",IF(OR(NOT(ISNUMBER(D58)),NOT(ISNUMBER(E58))),"Reisedaten fehlen",IF(E58&lt;=D58,"Abreise muss nach Anreise liegen",IF(OR(D58&lt;&gt;INT(D58),E58&lt;&gt;INT(E58)),"Nur Datum, keine Uhrzeit",IF(C58&gt;D58,"Buchungsdatum nach Anreise",IF(OR(NOT(ISNUMBER(F58)),F58&lt;=0,F58&lt;&gt;INT(F58)),"Personenzahl prüfen",IF(F58&gt;Start!$E$30,"Maximale Belegung überschritten",IF(OR(D58&lt;DATE(Start!$E$28,1,1),E58&gt;DATE(Start!$E$28+3,1,1)),"Außerhalb des Planungszeitraums",IF(SUMPRODUCT((Saisonpreise!$K$9:$K$38&lt;&gt;"")*(Saisonpreise!$K$9:$K$38&lt;&gt;"OK"))&gt;0,"Saisonliste prüfen",IF(COUNTIFS(Tagespreise!$A$9:$A$1104,"&gt;="&amp;D58,Tagespreise!$A$9:$A$1104,"&lt;"&amp;E58,Tagespreise!$H$9:$H$1104,"Konflikt")&gt;0,"Saisonpreise überlappen",IF(SUMPRODUCT((Buchungsextras!$A$9:$A$208=A58)*(Buchungsextras!$K$9:$K$208&lt;&gt;"")*(Buchungsextras!$K$9:$K$208&lt;&gt;"OK"))&gt;0,"Buchungsextras prüfen",IF(AND(H58&lt;&gt;"",OR(NOT(ISNUMBER(H58)),H58&lt;0)),"Reinigung prüfen",IF(AND(I58&lt;&gt;"",OR(NOT(ISNUMBER(I58)),I58&lt;0)),"Rabatt prüfen",IF(AND(J58&lt;&gt;"",OR(NOT(ISNUMBER(J58)),J58&lt;0)),"Festpreis prüfen",IF(AND(J58="",ISNUMBER(I58),I58&gt;M58+N58+Y58),"Rabatt größer als Preis",IF(AND(OR(G58="Bestätigt",G58="Abgeschlossen"),(COUNTIFS(Aufenthalte!$D$9:$D$108,"&lt;"&amp;E58,Aufenthalte!$E$9:$E$108,"&gt;"&amp;D58,Aufenthalte!$G$9:$G$108,"Bestätigt")+COUNTIFS(Aufenthalte!$D$9:$D$108,"&lt;"&amp;E58,Aufenthalte!$E$9:$E$108,"&gt;"&amp;D58,Aufenthalte!$G$9:$G$108,"Abgeschlossen"))&gt;1),"Doppelbelegung prüfen",IF(T58&lt;0,"Erstattung größer als Eingang","OK")))))))))))))))))))))</f>
        <v/>
      </c>
      <c r="X58" s="10" t="str">
        <f t="shared" ca="1" si="12"/>
        <v/>
      </c>
      <c r="Y58" s="10" t="str">
        <f>IF(L58="","",IF(H58="",Start!$E$27,IF(ISNUMBER(H58),MAX(0,H58),"")))</f>
        <v/>
      </c>
      <c r="Z58" s="10" t="str">
        <f t="shared" si="13"/>
        <v/>
      </c>
    </row>
    <row r="59" spans="1:26" ht="31" customHeight="1">
      <c r="A59" s="9" t="s">
        <v>362</v>
      </c>
      <c r="B59" s="18"/>
      <c r="C59" s="20"/>
      <c r="D59" s="20"/>
      <c r="E59" s="20"/>
      <c r="F59" s="22"/>
      <c r="G59" s="18"/>
      <c r="H59" s="21"/>
      <c r="I59" s="21"/>
      <c r="J59" s="21"/>
      <c r="K59" s="18"/>
      <c r="L59" s="14" t="str">
        <f t="shared" si="7"/>
        <v/>
      </c>
      <c r="M59" s="10" t="str">
        <f>IF(OR(L59="",B59="",C59="",F59="",G59=""),"",IF(AND(D59&gt;=DATE(Start!$E$28,1,1),E59&lt;=DATE(Start!$E$28+3,1,1),COUNTIFS(Tagespreise!$A$9:$A$1104,"&gt;="&amp;D59,Tagespreise!$A$9:$A$1104,"&lt;"&amp;E59,Tagespreise!$H$9:$H$1104,"Konflikt")=0,SUMPRODUCT((Saisonpreise!$K$9:$K$38&lt;&gt;"")*(Saisonpreise!$K$9:$K$38&lt;&gt;"OK"))=0),SUMIFS(Tagespreise!$F$9:$F$1104,Tagespreise!$A$9:$A$1104,"&gt;="&amp;D59,Tagespreise!$A$9:$A$1104,"&lt;"&amp;E59),""))</f>
        <v/>
      </c>
      <c r="N59" s="10" t="str">
        <f>IF(L59="","",IF(SUMPRODUCT((Buchungsextras!$A$9:$A$208=A59)*(Buchungsextras!$K$9:$K$208&lt;&gt;"")*(Buchungsextras!$K$9:$K$208&lt;&gt;"OK"))&gt;0,"",SUMIF(Buchungsextras!$A$9:$A$208,A59,Buchungsextras!$I$9:$I$208)))</f>
        <v/>
      </c>
      <c r="O59" s="10" t="str">
        <f t="shared" si="8"/>
        <v/>
      </c>
      <c r="P59" s="10" t="str">
        <f>IF(O59="","",MIN(O59,ROUND(IF(Start!$L$28="Übernachtungen",M59,O59)*Start!$L$25,2)))</f>
        <v/>
      </c>
      <c r="Q59" s="11" t="str">
        <f>IF(OR(O59="",NOT(ISNUMBER(C59))),"",MIN(S59,C59+Start!$L$26))</f>
        <v/>
      </c>
      <c r="R59" s="10" t="str">
        <f t="shared" si="9"/>
        <v/>
      </c>
      <c r="S59" s="11" t="str">
        <f>IF(OR(O59="",NOT(ISNUMBER(C59))),"",MAX(C59,D59-Start!$L$27))</f>
        <v/>
      </c>
      <c r="T59" s="10" t="str">
        <f>IF(COUNTA(B59:K59)=0,"",SUMIF(Zahlungen!$A$9:$A$208,A59,Zahlungen!$H$9:$H$208))</f>
        <v/>
      </c>
      <c r="U59" s="10" t="str">
        <f t="shared" si="10"/>
        <v/>
      </c>
      <c r="V59" s="3" t="str">
        <f t="shared" ca="1" si="11"/>
        <v/>
      </c>
      <c r="W59" s="3" t="str">
        <f>IF(COUNTA(B59:K59)=0,"",IF(COUNTIF($A$9:$A$108,A59)&lt;&gt;1,"Doppelte Buchung-ID",IF(OR(B59="",IFERROR(INDEX(Gäste!$B$9:$B$108,MATCH(LEFT(B59,4),Gäste!$A$9:$A$108,0)),"")=""),"Gast auswählen / prüfen",IF(AND(G59&lt;&gt;"Anfrage",G59&lt;&gt;"Bestätigt",G59&lt;&gt;"Abgeschlossen",G59&lt;&gt;"Storniert"),"Status wählen",IF(OR(NOT(ISNUMBER(C59)),C59&lt;=0),"Buchungsdatum fehlt",IF(OR(NOT(ISNUMBER(D59)),NOT(ISNUMBER(E59))),"Reisedaten fehlen",IF(E59&lt;=D59,"Abreise muss nach Anreise liegen",IF(OR(D59&lt;&gt;INT(D59),E59&lt;&gt;INT(E59)),"Nur Datum, keine Uhrzeit",IF(C59&gt;D59,"Buchungsdatum nach Anreise",IF(OR(NOT(ISNUMBER(F59)),F59&lt;=0,F59&lt;&gt;INT(F59)),"Personenzahl prüfen",IF(F59&gt;Start!$E$30,"Maximale Belegung überschritten",IF(OR(D59&lt;DATE(Start!$E$28,1,1),E59&gt;DATE(Start!$E$28+3,1,1)),"Außerhalb des Planungszeitraums",IF(SUMPRODUCT((Saisonpreise!$K$9:$K$38&lt;&gt;"")*(Saisonpreise!$K$9:$K$38&lt;&gt;"OK"))&gt;0,"Saisonliste prüfen",IF(COUNTIFS(Tagespreise!$A$9:$A$1104,"&gt;="&amp;D59,Tagespreise!$A$9:$A$1104,"&lt;"&amp;E59,Tagespreise!$H$9:$H$1104,"Konflikt")&gt;0,"Saisonpreise überlappen",IF(SUMPRODUCT((Buchungsextras!$A$9:$A$208=A59)*(Buchungsextras!$K$9:$K$208&lt;&gt;"")*(Buchungsextras!$K$9:$K$208&lt;&gt;"OK"))&gt;0,"Buchungsextras prüfen",IF(AND(H59&lt;&gt;"",OR(NOT(ISNUMBER(H59)),H59&lt;0)),"Reinigung prüfen",IF(AND(I59&lt;&gt;"",OR(NOT(ISNUMBER(I59)),I59&lt;0)),"Rabatt prüfen",IF(AND(J59&lt;&gt;"",OR(NOT(ISNUMBER(J59)),J59&lt;0)),"Festpreis prüfen",IF(AND(J59="",ISNUMBER(I59),I59&gt;M59+N59+Y59),"Rabatt größer als Preis",IF(AND(OR(G59="Bestätigt",G59="Abgeschlossen"),(COUNTIFS(Aufenthalte!$D$9:$D$108,"&lt;"&amp;E59,Aufenthalte!$E$9:$E$108,"&gt;"&amp;D59,Aufenthalte!$G$9:$G$108,"Bestätigt")+COUNTIFS(Aufenthalte!$D$9:$D$108,"&lt;"&amp;E59,Aufenthalte!$E$9:$E$108,"&gt;"&amp;D59,Aufenthalte!$G$9:$G$108,"Abgeschlossen"))&gt;1),"Doppelbelegung prüfen",IF(T59&lt;0,"Erstattung größer als Eingang","OK")))))))))))))))))))))</f>
        <v/>
      </c>
      <c r="X59" s="10" t="str">
        <f t="shared" ca="1" si="12"/>
        <v/>
      </c>
      <c r="Y59" s="10" t="str">
        <f>IF(L59="","",IF(H59="",Start!$E$27,IF(ISNUMBER(H59),MAX(0,H59),"")))</f>
        <v/>
      </c>
      <c r="Z59" s="10" t="str">
        <f t="shared" si="13"/>
        <v/>
      </c>
    </row>
    <row r="60" spans="1:26" ht="31" customHeight="1">
      <c r="A60" s="9" t="s">
        <v>363</v>
      </c>
      <c r="B60" s="18"/>
      <c r="C60" s="20"/>
      <c r="D60" s="20"/>
      <c r="E60" s="20"/>
      <c r="F60" s="22"/>
      <c r="G60" s="18"/>
      <c r="H60" s="21"/>
      <c r="I60" s="21"/>
      <c r="J60" s="21"/>
      <c r="K60" s="18"/>
      <c r="L60" s="14" t="str">
        <f t="shared" si="7"/>
        <v/>
      </c>
      <c r="M60" s="10" t="str">
        <f>IF(OR(L60="",B60="",C60="",F60="",G60=""),"",IF(AND(D60&gt;=DATE(Start!$E$28,1,1),E60&lt;=DATE(Start!$E$28+3,1,1),COUNTIFS(Tagespreise!$A$9:$A$1104,"&gt;="&amp;D60,Tagespreise!$A$9:$A$1104,"&lt;"&amp;E60,Tagespreise!$H$9:$H$1104,"Konflikt")=0,SUMPRODUCT((Saisonpreise!$K$9:$K$38&lt;&gt;"")*(Saisonpreise!$K$9:$K$38&lt;&gt;"OK"))=0),SUMIFS(Tagespreise!$F$9:$F$1104,Tagespreise!$A$9:$A$1104,"&gt;="&amp;D60,Tagespreise!$A$9:$A$1104,"&lt;"&amp;E60),""))</f>
        <v/>
      </c>
      <c r="N60" s="10" t="str">
        <f>IF(L60="","",IF(SUMPRODUCT((Buchungsextras!$A$9:$A$208=A60)*(Buchungsextras!$K$9:$K$208&lt;&gt;"")*(Buchungsextras!$K$9:$K$208&lt;&gt;"OK"))&gt;0,"",SUMIF(Buchungsextras!$A$9:$A$208,A60,Buchungsextras!$I$9:$I$208)))</f>
        <v/>
      </c>
      <c r="O60" s="10" t="str">
        <f t="shared" si="8"/>
        <v/>
      </c>
      <c r="P60" s="10" t="str">
        <f>IF(O60="","",MIN(O60,ROUND(IF(Start!$L$28="Übernachtungen",M60,O60)*Start!$L$25,2)))</f>
        <v/>
      </c>
      <c r="Q60" s="11" t="str">
        <f>IF(OR(O60="",NOT(ISNUMBER(C60))),"",MIN(S60,C60+Start!$L$26))</f>
        <v/>
      </c>
      <c r="R60" s="10" t="str">
        <f t="shared" si="9"/>
        <v/>
      </c>
      <c r="S60" s="11" t="str">
        <f>IF(OR(O60="",NOT(ISNUMBER(C60))),"",MAX(C60,D60-Start!$L$27))</f>
        <v/>
      </c>
      <c r="T60" s="10" t="str">
        <f>IF(COUNTA(B60:K60)=0,"",SUMIF(Zahlungen!$A$9:$A$208,A60,Zahlungen!$H$9:$H$208))</f>
        <v/>
      </c>
      <c r="U60" s="10" t="str">
        <f t="shared" si="10"/>
        <v/>
      </c>
      <c r="V60" s="3" t="str">
        <f t="shared" ca="1" si="11"/>
        <v/>
      </c>
      <c r="W60" s="3" t="str">
        <f>IF(COUNTA(B60:K60)=0,"",IF(COUNTIF($A$9:$A$108,A60)&lt;&gt;1,"Doppelte Buchung-ID",IF(OR(B60="",IFERROR(INDEX(Gäste!$B$9:$B$108,MATCH(LEFT(B60,4),Gäste!$A$9:$A$108,0)),"")=""),"Gast auswählen / prüfen",IF(AND(G60&lt;&gt;"Anfrage",G60&lt;&gt;"Bestätigt",G60&lt;&gt;"Abgeschlossen",G60&lt;&gt;"Storniert"),"Status wählen",IF(OR(NOT(ISNUMBER(C60)),C60&lt;=0),"Buchungsdatum fehlt",IF(OR(NOT(ISNUMBER(D60)),NOT(ISNUMBER(E60))),"Reisedaten fehlen",IF(E60&lt;=D60,"Abreise muss nach Anreise liegen",IF(OR(D60&lt;&gt;INT(D60),E60&lt;&gt;INT(E60)),"Nur Datum, keine Uhrzeit",IF(C60&gt;D60,"Buchungsdatum nach Anreise",IF(OR(NOT(ISNUMBER(F60)),F60&lt;=0,F60&lt;&gt;INT(F60)),"Personenzahl prüfen",IF(F60&gt;Start!$E$30,"Maximale Belegung überschritten",IF(OR(D60&lt;DATE(Start!$E$28,1,1),E60&gt;DATE(Start!$E$28+3,1,1)),"Außerhalb des Planungszeitraums",IF(SUMPRODUCT((Saisonpreise!$K$9:$K$38&lt;&gt;"")*(Saisonpreise!$K$9:$K$38&lt;&gt;"OK"))&gt;0,"Saisonliste prüfen",IF(COUNTIFS(Tagespreise!$A$9:$A$1104,"&gt;="&amp;D60,Tagespreise!$A$9:$A$1104,"&lt;"&amp;E60,Tagespreise!$H$9:$H$1104,"Konflikt")&gt;0,"Saisonpreise überlappen",IF(SUMPRODUCT((Buchungsextras!$A$9:$A$208=A60)*(Buchungsextras!$K$9:$K$208&lt;&gt;"")*(Buchungsextras!$K$9:$K$208&lt;&gt;"OK"))&gt;0,"Buchungsextras prüfen",IF(AND(H60&lt;&gt;"",OR(NOT(ISNUMBER(H60)),H60&lt;0)),"Reinigung prüfen",IF(AND(I60&lt;&gt;"",OR(NOT(ISNUMBER(I60)),I60&lt;0)),"Rabatt prüfen",IF(AND(J60&lt;&gt;"",OR(NOT(ISNUMBER(J60)),J60&lt;0)),"Festpreis prüfen",IF(AND(J60="",ISNUMBER(I60),I60&gt;M60+N60+Y60),"Rabatt größer als Preis",IF(AND(OR(G60="Bestätigt",G60="Abgeschlossen"),(COUNTIFS(Aufenthalte!$D$9:$D$108,"&lt;"&amp;E60,Aufenthalte!$E$9:$E$108,"&gt;"&amp;D60,Aufenthalte!$G$9:$G$108,"Bestätigt")+COUNTIFS(Aufenthalte!$D$9:$D$108,"&lt;"&amp;E60,Aufenthalte!$E$9:$E$108,"&gt;"&amp;D60,Aufenthalte!$G$9:$G$108,"Abgeschlossen"))&gt;1),"Doppelbelegung prüfen",IF(T60&lt;0,"Erstattung größer als Eingang","OK")))))))))))))))))))))</f>
        <v/>
      </c>
      <c r="X60" s="10" t="str">
        <f t="shared" ca="1" si="12"/>
        <v/>
      </c>
      <c r="Y60" s="10" t="str">
        <f>IF(L60="","",IF(H60="",Start!$E$27,IF(ISNUMBER(H60),MAX(0,H60),"")))</f>
        <v/>
      </c>
      <c r="Z60" s="10" t="str">
        <f t="shared" si="13"/>
        <v/>
      </c>
    </row>
    <row r="61" spans="1:26" ht="31" customHeight="1">
      <c r="A61" s="9" t="s">
        <v>364</v>
      </c>
      <c r="B61" s="18"/>
      <c r="C61" s="20"/>
      <c r="D61" s="20"/>
      <c r="E61" s="20"/>
      <c r="F61" s="22"/>
      <c r="G61" s="18"/>
      <c r="H61" s="21"/>
      <c r="I61" s="21"/>
      <c r="J61" s="21"/>
      <c r="K61" s="18"/>
      <c r="L61" s="14" t="str">
        <f t="shared" si="7"/>
        <v/>
      </c>
      <c r="M61" s="10" t="str">
        <f>IF(OR(L61="",B61="",C61="",F61="",G61=""),"",IF(AND(D61&gt;=DATE(Start!$E$28,1,1),E61&lt;=DATE(Start!$E$28+3,1,1),COUNTIFS(Tagespreise!$A$9:$A$1104,"&gt;="&amp;D61,Tagespreise!$A$9:$A$1104,"&lt;"&amp;E61,Tagespreise!$H$9:$H$1104,"Konflikt")=0,SUMPRODUCT((Saisonpreise!$K$9:$K$38&lt;&gt;"")*(Saisonpreise!$K$9:$K$38&lt;&gt;"OK"))=0),SUMIFS(Tagespreise!$F$9:$F$1104,Tagespreise!$A$9:$A$1104,"&gt;="&amp;D61,Tagespreise!$A$9:$A$1104,"&lt;"&amp;E61),""))</f>
        <v/>
      </c>
      <c r="N61" s="10" t="str">
        <f>IF(L61="","",IF(SUMPRODUCT((Buchungsextras!$A$9:$A$208=A61)*(Buchungsextras!$K$9:$K$208&lt;&gt;"")*(Buchungsextras!$K$9:$K$208&lt;&gt;"OK"))&gt;0,"",SUMIF(Buchungsextras!$A$9:$A$208,A61,Buchungsextras!$I$9:$I$208)))</f>
        <v/>
      </c>
      <c r="O61" s="10" t="str">
        <f t="shared" si="8"/>
        <v/>
      </c>
      <c r="P61" s="10" t="str">
        <f>IF(O61="","",MIN(O61,ROUND(IF(Start!$L$28="Übernachtungen",M61,O61)*Start!$L$25,2)))</f>
        <v/>
      </c>
      <c r="Q61" s="11" t="str">
        <f>IF(OR(O61="",NOT(ISNUMBER(C61))),"",MIN(S61,C61+Start!$L$26))</f>
        <v/>
      </c>
      <c r="R61" s="10" t="str">
        <f t="shared" si="9"/>
        <v/>
      </c>
      <c r="S61" s="11" t="str">
        <f>IF(OR(O61="",NOT(ISNUMBER(C61))),"",MAX(C61,D61-Start!$L$27))</f>
        <v/>
      </c>
      <c r="T61" s="10" t="str">
        <f>IF(COUNTA(B61:K61)=0,"",SUMIF(Zahlungen!$A$9:$A$208,A61,Zahlungen!$H$9:$H$208))</f>
        <v/>
      </c>
      <c r="U61" s="10" t="str">
        <f t="shared" si="10"/>
        <v/>
      </c>
      <c r="V61" s="3" t="str">
        <f t="shared" ca="1" si="11"/>
        <v/>
      </c>
      <c r="W61" s="3" t="str">
        <f>IF(COUNTA(B61:K61)=0,"",IF(COUNTIF($A$9:$A$108,A61)&lt;&gt;1,"Doppelte Buchung-ID",IF(OR(B61="",IFERROR(INDEX(Gäste!$B$9:$B$108,MATCH(LEFT(B61,4),Gäste!$A$9:$A$108,0)),"")=""),"Gast auswählen / prüfen",IF(AND(G61&lt;&gt;"Anfrage",G61&lt;&gt;"Bestätigt",G61&lt;&gt;"Abgeschlossen",G61&lt;&gt;"Storniert"),"Status wählen",IF(OR(NOT(ISNUMBER(C61)),C61&lt;=0),"Buchungsdatum fehlt",IF(OR(NOT(ISNUMBER(D61)),NOT(ISNUMBER(E61))),"Reisedaten fehlen",IF(E61&lt;=D61,"Abreise muss nach Anreise liegen",IF(OR(D61&lt;&gt;INT(D61),E61&lt;&gt;INT(E61)),"Nur Datum, keine Uhrzeit",IF(C61&gt;D61,"Buchungsdatum nach Anreise",IF(OR(NOT(ISNUMBER(F61)),F61&lt;=0,F61&lt;&gt;INT(F61)),"Personenzahl prüfen",IF(F61&gt;Start!$E$30,"Maximale Belegung überschritten",IF(OR(D61&lt;DATE(Start!$E$28,1,1),E61&gt;DATE(Start!$E$28+3,1,1)),"Außerhalb des Planungszeitraums",IF(SUMPRODUCT((Saisonpreise!$K$9:$K$38&lt;&gt;"")*(Saisonpreise!$K$9:$K$38&lt;&gt;"OK"))&gt;0,"Saisonliste prüfen",IF(COUNTIFS(Tagespreise!$A$9:$A$1104,"&gt;="&amp;D61,Tagespreise!$A$9:$A$1104,"&lt;"&amp;E61,Tagespreise!$H$9:$H$1104,"Konflikt")&gt;0,"Saisonpreise überlappen",IF(SUMPRODUCT((Buchungsextras!$A$9:$A$208=A61)*(Buchungsextras!$K$9:$K$208&lt;&gt;"")*(Buchungsextras!$K$9:$K$208&lt;&gt;"OK"))&gt;0,"Buchungsextras prüfen",IF(AND(H61&lt;&gt;"",OR(NOT(ISNUMBER(H61)),H61&lt;0)),"Reinigung prüfen",IF(AND(I61&lt;&gt;"",OR(NOT(ISNUMBER(I61)),I61&lt;0)),"Rabatt prüfen",IF(AND(J61&lt;&gt;"",OR(NOT(ISNUMBER(J61)),J61&lt;0)),"Festpreis prüfen",IF(AND(J61="",ISNUMBER(I61),I61&gt;M61+N61+Y61),"Rabatt größer als Preis",IF(AND(OR(G61="Bestätigt",G61="Abgeschlossen"),(COUNTIFS(Aufenthalte!$D$9:$D$108,"&lt;"&amp;E61,Aufenthalte!$E$9:$E$108,"&gt;"&amp;D61,Aufenthalte!$G$9:$G$108,"Bestätigt")+COUNTIFS(Aufenthalte!$D$9:$D$108,"&lt;"&amp;E61,Aufenthalte!$E$9:$E$108,"&gt;"&amp;D61,Aufenthalte!$G$9:$G$108,"Abgeschlossen"))&gt;1),"Doppelbelegung prüfen",IF(T61&lt;0,"Erstattung größer als Eingang","OK")))))))))))))))))))))</f>
        <v/>
      </c>
      <c r="X61" s="10" t="str">
        <f t="shared" ca="1" si="12"/>
        <v/>
      </c>
      <c r="Y61" s="10" t="str">
        <f>IF(L61="","",IF(H61="",Start!$E$27,IF(ISNUMBER(H61),MAX(0,H61),"")))</f>
        <v/>
      </c>
      <c r="Z61" s="10" t="str">
        <f t="shared" si="13"/>
        <v/>
      </c>
    </row>
    <row r="62" spans="1:26" ht="31" customHeight="1">
      <c r="A62" s="9" t="s">
        <v>365</v>
      </c>
      <c r="B62" s="18"/>
      <c r="C62" s="20"/>
      <c r="D62" s="20"/>
      <c r="E62" s="20"/>
      <c r="F62" s="22"/>
      <c r="G62" s="18"/>
      <c r="H62" s="21"/>
      <c r="I62" s="21"/>
      <c r="J62" s="21"/>
      <c r="K62" s="18"/>
      <c r="L62" s="14" t="str">
        <f t="shared" si="7"/>
        <v/>
      </c>
      <c r="M62" s="10" t="str">
        <f>IF(OR(L62="",B62="",C62="",F62="",G62=""),"",IF(AND(D62&gt;=DATE(Start!$E$28,1,1),E62&lt;=DATE(Start!$E$28+3,1,1),COUNTIFS(Tagespreise!$A$9:$A$1104,"&gt;="&amp;D62,Tagespreise!$A$9:$A$1104,"&lt;"&amp;E62,Tagespreise!$H$9:$H$1104,"Konflikt")=0,SUMPRODUCT((Saisonpreise!$K$9:$K$38&lt;&gt;"")*(Saisonpreise!$K$9:$K$38&lt;&gt;"OK"))=0),SUMIFS(Tagespreise!$F$9:$F$1104,Tagespreise!$A$9:$A$1104,"&gt;="&amp;D62,Tagespreise!$A$9:$A$1104,"&lt;"&amp;E62),""))</f>
        <v/>
      </c>
      <c r="N62" s="10" t="str">
        <f>IF(L62="","",IF(SUMPRODUCT((Buchungsextras!$A$9:$A$208=A62)*(Buchungsextras!$K$9:$K$208&lt;&gt;"")*(Buchungsextras!$K$9:$K$208&lt;&gt;"OK"))&gt;0,"",SUMIF(Buchungsextras!$A$9:$A$208,A62,Buchungsextras!$I$9:$I$208)))</f>
        <v/>
      </c>
      <c r="O62" s="10" t="str">
        <f t="shared" si="8"/>
        <v/>
      </c>
      <c r="P62" s="10" t="str">
        <f>IF(O62="","",MIN(O62,ROUND(IF(Start!$L$28="Übernachtungen",M62,O62)*Start!$L$25,2)))</f>
        <v/>
      </c>
      <c r="Q62" s="11" t="str">
        <f>IF(OR(O62="",NOT(ISNUMBER(C62))),"",MIN(S62,C62+Start!$L$26))</f>
        <v/>
      </c>
      <c r="R62" s="10" t="str">
        <f t="shared" si="9"/>
        <v/>
      </c>
      <c r="S62" s="11" t="str">
        <f>IF(OR(O62="",NOT(ISNUMBER(C62))),"",MAX(C62,D62-Start!$L$27))</f>
        <v/>
      </c>
      <c r="T62" s="10" t="str">
        <f>IF(COUNTA(B62:K62)=0,"",SUMIF(Zahlungen!$A$9:$A$208,A62,Zahlungen!$H$9:$H$208))</f>
        <v/>
      </c>
      <c r="U62" s="10" t="str">
        <f t="shared" si="10"/>
        <v/>
      </c>
      <c r="V62" s="3" t="str">
        <f t="shared" ca="1" si="11"/>
        <v/>
      </c>
      <c r="W62" s="3" t="str">
        <f>IF(COUNTA(B62:K62)=0,"",IF(COUNTIF($A$9:$A$108,A62)&lt;&gt;1,"Doppelte Buchung-ID",IF(OR(B62="",IFERROR(INDEX(Gäste!$B$9:$B$108,MATCH(LEFT(B62,4),Gäste!$A$9:$A$108,0)),"")=""),"Gast auswählen / prüfen",IF(AND(G62&lt;&gt;"Anfrage",G62&lt;&gt;"Bestätigt",G62&lt;&gt;"Abgeschlossen",G62&lt;&gt;"Storniert"),"Status wählen",IF(OR(NOT(ISNUMBER(C62)),C62&lt;=0),"Buchungsdatum fehlt",IF(OR(NOT(ISNUMBER(D62)),NOT(ISNUMBER(E62))),"Reisedaten fehlen",IF(E62&lt;=D62,"Abreise muss nach Anreise liegen",IF(OR(D62&lt;&gt;INT(D62),E62&lt;&gt;INT(E62)),"Nur Datum, keine Uhrzeit",IF(C62&gt;D62,"Buchungsdatum nach Anreise",IF(OR(NOT(ISNUMBER(F62)),F62&lt;=0,F62&lt;&gt;INT(F62)),"Personenzahl prüfen",IF(F62&gt;Start!$E$30,"Maximale Belegung überschritten",IF(OR(D62&lt;DATE(Start!$E$28,1,1),E62&gt;DATE(Start!$E$28+3,1,1)),"Außerhalb des Planungszeitraums",IF(SUMPRODUCT((Saisonpreise!$K$9:$K$38&lt;&gt;"")*(Saisonpreise!$K$9:$K$38&lt;&gt;"OK"))&gt;0,"Saisonliste prüfen",IF(COUNTIFS(Tagespreise!$A$9:$A$1104,"&gt;="&amp;D62,Tagespreise!$A$9:$A$1104,"&lt;"&amp;E62,Tagespreise!$H$9:$H$1104,"Konflikt")&gt;0,"Saisonpreise überlappen",IF(SUMPRODUCT((Buchungsextras!$A$9:$A$208=A62)*(Buchungsextras!$K$9:$K$208&lt;&gt;"")*(Buchungsextras!$K$9:$K$208&lt;&gt;"OK"))&gt;0,"Buchungsextras prüfen",IF(AND(H62&lt;&gt;"",OR(NOT(ISNUMBER(H62)),H62&lt;0)),"Reinigung prüfen",IF(AND(I62&lt;&gt;"",OR(NOT(ISNUMBER(I62)),I62&lt;0)),"Rabatt prüfen",IF(AND(J62&lt;&gt;"",OR(NOT(ISNUMBER(J62)),J62&lt;0)),"Festpreis prüfen",IF(AND(J62="",ISNUMBER(I62),I62&gt;M62+N62+Y62),"Rabatt größer als Preis",IF(AND(OR(G62="Bestätigt",G62="Abgeschlossen"),(COUNTIFS(Aufenthalte!$D$9:$D$108,"&lt;"&amp;E62,Aufenthalte!$E$9:$E$108,"&gt;"&amp;D62,Aufenthalte!$G$9:$G$108,"Bestätigt")+COUNTIFS(Aufenthalte!$D$9:$D$108,"&lt;"&amp;E62,Aufenthalte!$E$9:$E$108,"&gt;"&amp;D62,Aufenthalte!$G$9:$G$108,"Abgeschlossen"))&gt;1),"Doppelbelegung prüfen",IF(T62&lt;0,"Erstattung größer als Eingang","OK")))))))))))))))))))))</f>
        <v/>
      </c>
      <c r="X62" s="10" t="str">
        <f t="shared" ca="1" si="12"/>
        <v/>
      </c>
      <c r="Y62" s="10" t="str">
        <f>IF(L62="","",IF(H62="",Start!$E$27,IF(ISNUMBER(H62),MAX(0,H62),"")))</f>
        <v/>
      </c>
      <c r="Z62" s="10" t="str">
        <f t="shared" si="13"/>
        <v/>
      </c>
    </row>
    <row r="63" spans="1:26" ht="31" customHeight="1">
      <c r="A63" s="9" t="s">
        <v>366</v>
      </c>
      <c r="B63" s="18"/>
      <c r="C63" s="20"/>
      <c r="D63" s="20"/>
      <c r="E63" s="20"/>
      <c r="F63" s="22"/>
      <c r="G63" s="18"/>
      <c r="H63" s="21"/>
      <c r="I63" s="21"/>
      <c r="J63" s="21"/>
      <c r="K63" s="18"/>
      <c r="L63" s="14" t="str">
        <f t="shared" si="7"/>
        <v/>
      </c>
      <c r="M63" s="10" t="str">
        <f>IF(OR(L63="",B63="",C63="",F63="",G63=""),"",IF(AND(D63&gt;=DATE(Start!$E$28,1,1),E63&lt;=DATE(Start!$E$28+3,1,1),COUNTIFS(Tagespreise!$A$9:$A$1104,"&gt;="&amp;D63,Tagespreise!$A$9:$A$1104,"&lt;"&amp;E63,Tagespreise!$H$9:$H$1104,"Konflikt")=0,SUMPRODUCT((Saisonpreise!$K$9:$K$38&lt;&gt;"")*(Saisonpreise!$K$9:$K$38&lt;&gt;"OK"))=0),SUMIFS(Tagespreise!$F$9:$F$1104,Tagespreise!$A$9:$A$1104,"&gt;="&amp;D63,Tagespreise!$A$9:$A$1104,"&lt;"&amp;E63),""))</f>
        <v/>
      </c>
      <c r="N63" s="10" t="str">
        <f>IF(L63="","",IF(SUMPRODUCT((Buchungsextras!$A$9:$A$208=A63)*(Buchungsextras!$K$9:$K$208&lt;&gt;"")*(Buchungsextras!$K$9:$K$208&lt;&gt;"OK"))&gt;0,"",SUMIF(Buchungsextras!$A$9:$A$208,A63,Buchungsextras!$I$9:$I$208)))</f>
        <v/>
      </c>
      <c r="O63" s="10" t="str">
        <f t="shared" si="8"/>
        <v/>
      </c>
      <c r="P63" s="10" t="str">
        <f>IF(O63="","",MIN(O63,ROUND(IF(Start!$L$28="Übernachtungen",M63,O63)*Start!$L$25,2)))</f>
        <v/>
      </c>
      <c r="Q63" s="11" t="str">
        <f>IF(OR(O63="",NOT(ISNUMBER(C63))),"",MIN(S63,C63+Start!$L$26))</f>
        <v/>
      </c>
      <c r="R63" s="10" t="str">
        <f t="shared" si="9"/>
        <v/>
      </c>
      <c r="S63" s="11" t="str">
        <f>IF(OR(O63="",NOT(ISNUMBER(C63))),"",MAX(C63,D63-Start!$L$27))</f>
        <v/>
      </c>
      <c r="T63" s="10" t="str">
        <f>IF(COUNTA(B63:K63)=0,"",SUMIF(Zahlungen!$A$9:$A$208,A63,Zahlungen!$H$9:$H$208))</f>
        <v/>
      </c>
      <c r="U63" s="10" t="str">
        <f t="shared" si="10"/>
        <v/>
      </c>
      <c r="V63" s="3" t="str">
        <f t="shared" ca="1" si="11"/>
        <v/>
      </c>
      <c r="W63" s="3" t="str">
        <f>IF(COUNTA(B63:K63)=0,"",IF(COUNTIF($A$9:$A$108,A63)&lt;&gt;1,"Doppelte Buchung-ID",IF(OR(B63="",IFERROR(INDEX(Gäste!$B$9:$B$108,MATCH(LEFT(B63,4),Gäste!$A$9:$A$108,0)),"")=""),"Gast auswählen / prüfen",IF(AND(G63&lt;&gt;"Anfrage",G63&lt;&gt;"Bestätigt",G63&lt;&gt;"Abgeschlossen",G63&lt;&gt;"Storniert"),"Status wählen",IF(OR(NOT(ISNUMBER(C63)),C63&lt;=0),"Buchungsdatum fehlt",IF(OR(NOT(ISNUMBER(D63)),NOT(ISNUMBER(E63))),"Reisedaten fehlen",IF(E63&lt;=D63,"Abreise muss nach Anreise liegen",IF(OR(D63&lt;&gt;INT(D63),E63&lt;&gt;INT(E63)),"Nur Datum, keine Uhrzeit",IF(C63&gt;D63,"Buchungsdatum nach Anreise",IF(OR(NOT(ISNUMBER(F63)),F63&lt;=0,F63&lt;&gt;INT(F63)),"Personenzahl prüfen",IF(F63&gt;Start!$E$30,"Maximale Belegung überschritten",IF(OR(D63&lt;DATE(Start!$E$28,1,1),E63&gt;DATE(Start!$E$28+3,1,1)),"Außerhalb des Planungszeitraums",IF(SUMPRODUCT((Saisonpreise!$K$9:$K$38&lt;&gt;"")*(Saisonpreise!$K$9:$K$38&lt;&gt;"OK"))&gt;0,"Saisonliste prüfen",IF(COUNTIFS(Tagespreise!$A$9:$A$1104,"&gt;="&amp;D63,Tagespreise!$A$9:$A$1104,"&lt;"&amp;E63,Tagespreise!$H$9:$H$1104,"Konflikt")&gt;0,"Saisonpreise überlappen",IF(SUMPRODUCT((Buchungsextras!$A$9:$A$208=A63)*(Buchungsextras!$K$9:$K$208&lt;&gt;"")*(Buchungsextras!$K$9:$K$208&lt;&gt;"OK"))&gt;0,"Buchungsextras prüfen",IF(AND(H63&lt;&gt;"",OR(NOT(ISNUMBER(H63)),H63&lt;0)),"Reinigung prüfen",IF(AND(I63&lt;&gt;"",OR(NOT(ISNUMBER(I63)),I63&lt;0)),"Rabatt prüfen",IF(AND(J63&lt;&gt;"",OR(NOT(ISNUMBER(J63)),J63&lt;0)),"Festpreis prüfen",IF(AND(J63="",ISNUMBER(I63),I63&gt;M63+N63+Y63),"Rabatt größer als Preis",IF(AND(OR(G63="Bestätigt",G63="Abgeschlossen"),(COUNTIFS(Aufenthalte!$D$9:$D$108,"&lt;"&amp;E63,Aufenthalte!$E$9:$E$108,"&gt;"&amp;D63,Aufenthalte!$G$9:$G$108,"Bestätigt")+COUNTIFS(Aufenthalte!$D$9:$D$108,"&lt;"&amp;E63,Aufenthalte!$E$9:$E$108,"&gt;"&amp;D63,Aufenthalte!$G$9:$G$108,"Abgeschlossen"))&gt;1),"Doppelbelegung prüfen",IF(T63&lt;0,"Erstattung größer als Eingang","OK")))))))))))))))))))))</f>
        <v/>
      </c>
      <c r="X63" s="10" t="str">
        <f t="shared" ca="1" si="12"/>
        <v/>
      </c>
      <c r="Y63" s="10" t="str">
        <f>IF(L63="","",IF(H63="",Start!$E$27,IF(ISNUMBER(H63),MAX(0,H63),"")))</f>
        <v/>
      </c>
      <c r="Z63" s="10" t="str">
        <f t="shared" si="13"/>
        <v/>
      </c>
    </row>
    <row r="64" spans="1:26" ht="31" customHeight="1">
      <c r="A64" s="9" t="s">
        <v>367</v>
      </c>
      <c r="B64" s="18"/>
      <c r="C64" s="20"/>
      <c r="D64" s="20"/>
      <c r="E64" s="20"/>
      <c r="F64" s="22"/>
      <c r="G64" s="18"/>
      <c r="H64" s="21"/>
      <c r="I64" s="21"/>
      <c r="J64" s="21"/>
      <c r="K64" s="18"/>
      <c r="L64" s="14" t="str">
        <f t="shared" si="7"/>
        <v/>
      </c>
      <c r="M64" s="10" t="str">
        <f>IF(OR(L64="",B64="",C64="",F64="",G64=""),"",IF(AND(D64&gt;=DATE(Start!$E$28,1,1),E64&lt;=DATE(Start!$E$28+3,1,1),COUNTIFS(Tagespreise!$A$9:$A$1104,"&gt;="&amp;D64,Tagespreise!$A$9:$A$1104,"&lt;"&amp;E64,Tagespreise!$H$9:$H$1104,"Konflikt")=0,SUMPRODUCT((Saisonpreise!$K$9:$K$38&lt;&gt;"")*(Saisonpreise!$K$9:$K$38&lt;&gt;"OK"))=0),SUMIFS(Tagespreise!$F$9:$F$1104,Tagespreise!$A$9:$A$1104,"&gt;="&amp;D64,Tagespreise!$A$9:$A$1104,"&lt;"&amp;E64),""))</f>
        <v/>
      </c>
      <c r="N64" s="10" t="str">
        <f>IF(L64="","",IF(SUMPRODUCT((Buchungsextras!$A$9:$A$208=A64)*(Buchungsextras!$K$9:$K$208&lt;&gt;"")*(Buchungsextras!$K$9:$K$208&lt;&gt;"OK"))&gt;0,"",SUMIF(Buchungsextras!$A$9:$A$208,A64,Buchungsextras!$I$9:$I$208)))</f>
        <v/>
      </c>
      <c r="O64" s="10" t="str">
        <f t="shared" si="8"/>
        <v/>
      </c>
      <c r="P64" s="10" t="str">
        <f>IF(O64="","",MIN(O64,ROUND(IF(Start!$L$28="Übernachtungen",M64,O64)*Start!$L$25,2)))</f>
        <v/>
      </c>
      <c r="Q64" s="11" t="str">
        <f>IF(OR(O64="",NOT(ISNUMBER(C64))),"",MIN(S64,C64+Start!$L$26))</f>
        <v/>
      </c>
      <c r="R64" s="10" t="str">
        <f t="shared" si="9"/>
        <v/>
      </c>
      <c r="S64" s="11" t="str">
        <f>IF(OR(O64="",NOT(ISNUMBER(C64))),"",MAX(C64,D64-Start!$L$27))</f>
        <v/>
      </c>
      <c r="T64" s="10" t="str">
        <f>IF(COUNTA(B64:K64)=0,"",SUMIF(Zahlungen!$A$9:$A$208,A64,Zahlungen!$H$9:$H$208))</f>
        <v/>
      </c>
      <c r="U64" s="10" t="str">
        <f t="shared" si="10"/>
        <v/>
      </c>
      <c r="V64" s="3" t="str">
        <f t="shared" ca="1" si="11"/>
        <v/>
      </c>
      <c r="W64" s="3" t="str">
        <f>IF(COUNTA(B64:K64)=0,"",IF(COUNTIF($A$9:$A$108,A64)&lt;&gt;1,"Doppelte Buchung-ID",IF(OR(B64="",IFERROR(INDEX(Gäste!$B$9:$B$108,MATCH(LEFT(B64,4),Gäste!$A$9:$A$108,0)),"")=""),"Gast auswählen / prüfen",IF(AND(G64&lt;&gt;"Anfrage",G64&lt;&gt;"Bestätigt",G64&lt;&gt;"Abgeschlossen",G64&lt;&gt;"Storniert"),"Status wählen",IF(OR(NOT(ISNUMBER(C64)),C64&lt;=0),"Buchungsdatum fehlt",IF(OR(NOT(ISNUMBER(D64)),NOT(ISNUMBER(E64))),"Reisedaten fehlen",IF(E64&lt;=D64,"Abreise muss nach Anreise liegen",IF(OR(D64&lt;&gt;INT(D64),E64&lt;&gt;INT(E64)),"Nur Datum, keine Uhrzeit",IF(C64&gt;D64,"Buchungsdatum nach Anreise",IF(OR(NOT(ISNUMBER(F64)),F64&lt;=0,F64&lt;&gt;INT(F64)),"Personenzahl prüfen",IF(F64&gt;Start!$E$30,"Maximale Belegung überschritten",IF(OR(D64&lt;DATE(Start!$E$28,1,1),E64&gt;DATE(Start!$E$28+3,1,1)),"Außerhalb des Planungszeitraums",IF(SUMPRODUCT((Saisonpreise!$K$9:$K$38&lt;&gt;"")*(Saisonpreise!$K$9:$K$38&lt;&gt;"OK"))&gt;0,"Saisonliste prüfen",IF(COUNTIFS(Tagespreise!$A$9:$A$1104,"&gt;="&amp;D64,Tagespreise!$A$9:$A$1104,"&lt;"&amp;E64,Tagespreise!$H$9:$H$1104,"Konflikt")&gt;0,"Saisonpreise überlappen",IF(SUMPRODUCT((Buchungsextras!$A$9:$A$208=A64)*(Buchungsextras!$K$9:$K$208&lt;&gt;"")*(Buchungsextras!$K$9:$K$208&lt;&gt;"OK"))&gt;0,"Buchungsextras prüfen",IF(AND(H64&lt;&gt;"",OR(NOT(ISNUMBER(H64)),H64&lt;0)),"Reinigung prüfen",IF(AND(I64&lt;&gt;"",OR(NOT(ISNUMBER(I64)),I64&lt;0)),"Rabatt prüfen",IF(AND(J64&lt;&gt;"",OR(NOT(ISNUMBER(J64)),J64&lt;0)),"Festpreis prüfen",IF(AND(J64="",ISNUMBER(I64),I64&gt;M64+N64+Y64),"Rabatt größer als Preis",IF(AND(OR(G64="Bestätigt",G64="Abgeschlossen"),(COUNTIFS(Aufenthalte!$D$9:$D$108,"&lt;"&amp;E64,Aufenthalte!$E$9:$E$108,"&gt;"&amp;D64,Aufenthalte!$G$9:$G$108,"Bestätigt")+COUNTIFS(Aufenthalte!$D$9:$D$108,"&lt;"&amp;E64,Aufenthalte!$E$9:$E$108,"&gt;"&amp;D64,Aufenthalte!$G$9:$G$108,"Abgeschlossen"))&gt;1),"Doppelbelegung prüfen",IF(T64&lt;0,"Erstattung größer als Eingang","OK")))))))))))))))))))))</f>
        <v/>
      </c>
      <c r="X64" s="10" t="str">
        <f t="shared" ca="1" si="12"/>
        <v/>
      </c>
      <c r="Y64" s="10" t="str">
        <f>IF(L64="","",IF(H64="",Start!$E$27,IF(ISNUMBER(H64),MAX(0,H64),"")))</f>
        <v/>
      </c>
      <c r="Z64" s="10" t="str">
        <f t="shared" si="13"/>
        <v/>
      </c>
    </row>
    <row r="65" spans="1:26" ht="31" customHeight="1">
      <c r="A65" s="9" t="s">
        <v>368</v>
      </c>
      <c r="B65" s="18"/>
      <c r="C65" s="20"/>
      <c r="D65" s="20"/>
      <c r="E65" s="20"/>
      <c r="F65" s="22"/>
      <c r="G65" s="18"/>
      <c r="H65" s="21"/>
      <c r="I65" s="21"/>
      <c r="J65" s="21"/>
      <c r="K65" s="18"/>
      <c r="L65" s="14" t="str">
        <f t="shared" si="7"/>
        <v/>
      </c>
      <c r="M65" s="10" t="str">
        <f>IF(OR(L65="",B65="",C65="",F65="",G65=""),"",IF(AND(D65&gt;=DATE(Start!$E$28,1,1),E65&lt;=DATE(Start!$E$28+3,1,1),COUNTIFS(Tagespreise!$A$9:$A$1104,"&gt;="&amp;D65,Tagespreise!$A$9:$A$1104,"&lt;"&amp;E65,Tagespreise!$H$9:$H$1104,"Konflikt")=0,SUMPRODUCT((Saisonpreise!$K$9:$K$38&lt;&gt;"")*(Saisonpreise!$K$9:$K$38&lt;&gt;"OK"))=0),SUMIFS(Tagespreise!$F$9:$F$1104,Tagespreise!$A$9:$A$1104,"&gt;="&amp;D65,Tagespreise!$A$9:$A$1104,"&lt;"&amp;E65),""))</f>
        <v/>
      </c>
      <c r="N65" s="10" t="str">
        <f>IF(L65="","",IF(SUMPRODUCT((Buchungsextras!$A$9:$A$208=A65)*(Buchungsextras!$K$9:$K$208&lt;&gt;"")*(Buchungsextras!$K$9:$K$208&lt;&gt;"OK"))&gt;0,"",SUMIF(Buchungsextras!$A$9:$A$208,A65,Buchungsextras!$I$9:$I$208)))</f>
        <v/>
      </c>
      <c r="O65" s="10" t="str">
        <f t="shared" si="8"/>
        <v/>
      </c>
      <c r="P65" s="10" t="str">
        <f>IF(O65="","",MIN(O65,ROUND(IF(Start!$L$28="Übernachtungen",M65,O65)*Start!$L$25,2)))</f>
        <v/>
      </c>
      <c r="Q65" s="11" t="str">
        <f>IF(OR(O65="",NOT(ISNUMBER(C65))),"",MIN(S65,C65+Start!$L$26))</f>
        <v/>
      </c>
      <c r="R65" s="10" t="str">
        <f t="shared" si="9"/>
        <v/>
      </c>
      <c r="S65" s="11" t="str">
        <f>IF(OR(O65="",NOT(ISNUMBER(C65))),"",MAX(C65,D65-Start!$L$27))</f>
        <v/>
      </c>
      <c r="T65" s="10" t="str">
        <f>IF(COUNTA(B65:K65)=0,"",SUMIF(Zahlungen!$A$9:$A$208,A65,Zahlungen!$H$9:$H$208))</f>
        <v/>
      </c>
      <c r="U65" s="10" t="str">
        <f t="shared" si="10"/>
        <v/>
      </c>
      <c r="V65" s="3" t="str">
        <f t="shared" ca="1" si="11"/>
        <v/>
      </c>
      <c r="W65" s="3" t="str">
        <f>IF(COUNTA(B65:K65)=0,"",IF(COUNTIF($A$9:$A$108,A65)&lt;&gt;1,"Doppelte Buchung-ID",IF(OR(B65="",IFERROR(INDEX(Gäste!$B$9:$B$108,MATCH(LEFT(B65,4),Gäste!$A$9:$A$108,0)),"")=""),"Gast auswählen / prüfen",IF(AND(G65&lt;&gt;"Anfrage",G65&lt;&gt;"Bestätigt",G65&lt;&gt;"Abgeschlossen",G65&lt;&gt;"Storniert"),"Status wählen",IF(OR(NOT(ISNUMBER(C65)),C65&lt;=0),"Buchungsdatum fehlt",IF(OR(NOT(ISNUMBER(D65)),NOT(ISNUMBER(E65))),"Reisedaten fehlen",IF(E65&lt;=D65,"Abreise muss nach Anreise liegen",IF(OR(D65&lt;&gt;INT(D65),E65&lt;&gt;INT(E65)),"Nur Datum, keine Uhrzeit",IF(C65&gt;D65,"Buchungsdatum nach Anreise",IF(OR(NOT(ISNUMBER(F65)),F65&lt;=0,F65&lt;&gt;INT(F65)),"Personenzahl prüfen",IF(F65&gt;Start!$E$30,"Maximale Belegung überschritten",IF(OR(D65&lt;DATE(Start!$E$28,1,1),E65&gt;DATE(Start!$E$28+3,1,1)),"Außerhalb des Planungszeitraums",IF(SUMPRODUCT((Saisonpreise!$K$9:$K$38&lt;&gt;"")*(Saisonpreise!$K$9:$K$38&lt;&gt;"OK"))&gt;0,"Saisonliste prüfen",IF(COUNTIFS(Tagespreise!$A$9:$A$1104,"&gt;="&amp;D65,Tagespreise!$A$9:$A$1104,"&lt;"&amp;E65,Tagespreise!$H$9:$H$1104,"Konflikt")&gt;0,"Saisonpreise überlappen",IF(SUMPRODUCT((Buchungsextras!$A$9:$A$208=A65)*(Buchungsextras!$K$9:$K$208&lt;&gt;"")*(Buchungsextras!$K$9:$K$208&lt;&gt;"OK"))&gt;0,"Buchungsextras prüfen",IF(AND(H65&lt;&gt;"",OR(NOT(ISNUMBER(H65)),H65&lt;0)),"Reinigung prüfen",IF(AND(I65&lt;&gt;"",OR(NOT(ISNUMBER(I65)),I65&lt;0)),"Rabatt prüfen",IF(AND(J65&lt;&gt;"",OR(NOT(ISNUMBER(J65)),J65&lt;0)),"Festpreis prüfen",IF(AND(J65="",ISNUMBER(I65),I65&gt;M65+N65+Y65),"Rabatt größer als Preis",IF(AND(OR(G65="Bestätigt",G65="Abgeschlossen"),(COUNTIFS(Aufenthalte!$D$9:$D$108,"&lt;"&amp;E65,Aufenthalte!$E$9:$E$108,"&gt;"&amp;D65,Aufenthalte!$G$9:$G$108,"Bestätigt")+COUNTIFS(Aufenthalte!$D$9:$D$108,"&lt;"&amp;E65,Aufenthalte!$E$9:$E$108,"&gt;"&amp;D65,Aufenthalte!$G$9:$G$108,"Abgeschlossen"))&gt;1),"Doppelbelegung prüfen",IF(T65&lt;0,"Erstattung größer als Eingang","OK")))))))))))))))))))))</f>
        <v/>
      </c>
      <c r="X65" s="10" t="str">
        <f t="shared" ca="1" si="12"/>
        <v/>
      </c>
      <c r="Y65" s="10" t="str">
        <f>IF(L65="","",IF(H65="",Start!$E$27,IF(ISNUMBER(H65),MAX(0,H65),"")))</f>
        <v/>
      </c>
      <c r="Z65" s="10" t="str">
        <f t="shared" si="13"/>
        <v/>
      </c>
    </row>
    <row r="66" spans="1:26" ht="31" customHeight="1">
      <c r="A66" s="9" t="s">
        <v>369</v>
      </c>
      <c r="B66" s="18"/>
      <c r="C66" s="20"/>
      <c r="D66" s="20"/>
      <c r="E66" s="20"/>
      <c r="F66" s="22"/>
      <c r="G66" s="18"/>
      <c r="H66" s="21"/>
      <c r="I66" s="21"/>
      <c r="J66" s="21"/>
      <c r="K66" s="18"/>
      <c r="L66" s="14" t="str">
        <f t="shared" si="7"/>
        <v/>
      </c>
      <c r="M66" s="10" t="str">
        <f>IF(OR(L66="",B66="",C66="",F66="",G66=""),"",IF(AND(D66&gt;=DATE(Start!$E$28,1,1),E66&lt;=DATE(Start!$E$28+3,1,1),COUNTIFS(Tagespreise!$A$9:$A$1104,"&gt;="&amp;D66,Tagespreise!$A$9:$A$1104,"&lt;"&amp;E66,Tagespreise!$H$9:$H$1104,"Konflikt")=0,SUMPRODUCT((Saisonpreise!$K$9:$K$38&lt;&gt;"")*(Saisonpreise!$K$9:$K$38&lt;&gt;"OK"))=0),SUMIFS(Tagespreise!$F$9:$F$1104,Tagespreise!$A$9:$A$1104,"&gt;="&amp;D66,Tagespreise!$A$9:$A$1104,"&lt;"&amp;E66),""))</f>
        <v/>
      </c>
      <c r="N66" s="10" t="str">
        <f>IF(L66="","",IF(SUMPRODUCT((Buchungsextras!$A$9:$A$208=A66)*(Buchungsextras!$K$9:$K$208&lt;&gt;"")*(Buchungsextras!$K$9:$K$208&lt;&gt;"OK"))&gt;0,"",SUMIF(Buchungsextras!$A$9:$A$208,A66,Buchungsextras!$I$9:$I$208)))</f>
        <v/>
      </c>
      <c r="O66" s="10" t="str">
        <f t="shared" si="8"/>
        <v/>
      </c>
      <c r="P66" s="10" t="str">
        <f>IF(O66="","",MIN(O66,ROUND(IF(Start!$L$28="Übernachtungen",M66,O66)*Start!$L$25,2)))</f>
        <v/>
      </c>
      <c r="Q66" s="11" t="str">
        <f>IF(OR(O66="",NOT(ISNUMBER(C66))),"",MIN(S66,C66+Start!$L$26))</f>
        <v/>
      </c>
      <c r="R66" s="10" t="str">
        <f t="shared" si="9"/>
        <v/>
      </c>
      <c r="S66" s="11" t="str">
        <f>IF(OR(O66="",NOT(ISNUMBER(C66))),"",MAX(C66,D66-Start!$L$27))</f>
        <v/>
      </c>
      <c r="T66" s="10" t="str">
        <f>IF(COUNTA(B66:K66)=0,"",SUMIF(Zahlungen!$A$9:$A$208,A66,Zahlungen!$H$9:$H$208))</f>
        <v/>
      </c>
      <c r="U66" s="10" t="str">
        <f t="shared" si="10"/>
        <v/>
      </c>
      <c r="V66" s="3" t="str">
        <f t="shared" ca="1" si="11"/>
        <v/>
      </c>
      <c r="W66" s="3" t="str">
        <f>IF(COUNTA(B66:K66)=0,"",IF(COUNTIF($A$9:$A$108,A66)&lt;&gt;1,"Doppelte Buchung-ID",IF(OR(B66="",IFERROR(INDEX(Gäste!$B$9:$B$108,MATCH(LEFT(B66,4),Gäste!$A$9:$A$108,0)),"")=""),"Gast auswählen / prüfen",IF(AND(G66&lt;&gt;"Anfrage",G66&lt;&gt;"Bestätigt",G66&lt;&gt;"Abgeschlossen",G66&lt;&gt;"Storniert"),"Status wählen",IF(OR(NOT(ISNUMBER(C66)),C66&lt;=0),"Buchungsdatum fehlt",IF(OR(NOT(ISNUMBER(D66)),NOT(ISNUMBER(E66))),"Reisedaten fehlen",IF(E66&lt;=D66,"Abreise muss nach Anreise liegen",IF(OR(D66&lt;&gt;INT(D66),E66&lt;&gt;INT(E66)),"Nur Datum, keine Uhrzeit",IF(C66&gt;D66,"Buchungsdatum nach Anreise",IF(OR(NOT(ISNUMBER(F66)),F66&lt;=0,F66&lt;&gt;INT(F66)),"Personenzahl prüfen",IF(F66&gt;Start!$E$30,"Maximale Belegung überschritten",IF(OR(D66&lt;DATE(Start!$E$28,1,1),E66&gt;DATE(Start!$E$28+3,1,1)),"Außerhalb des Planungszeitraums",IF(SUMPRODUCT((Saisonpreise!$K$9:$K$38&lt;&gt;"")*(Saisonpreise!$K$9:$K$38&lt;&gt;"OK"))&gt;0,"Saisonliste prüfen",IF(COUNTIFS(Tagespreise!$A$9:$A$1104,"&gt;="&amp;D66,Tagespreise!$A$9:$A$1104,"&lt;"&amp;E66,Tagespreise!$H$9:$H$1104,"Konflikt")&gt;0,"Saisonpreise überlappen",IF(SUMPRODUCT((Buchungsextras!$A$9:$A$208=A66)*(Buchungsextras!$K$9:$K$208&lt;&gt;"")*(Buchungsextras!$K$9:$K$208&lt;&gt;"OK"))&gt;0,"Buchungsextras prüfen",IF(AND(H66&lt;&gt;"",OR(NOT(ISNUMBER(H66)),H66&lt;0)),"Reinigung prüfen",IF(AND(I66&lt;&gt;"",OR(NOT(ISNUMBER(I66)),I66&lt;0)),"Rabatt prüfen",IF(AND(J66&lt;&gt;"",OR(NOT(ISNUMBER(J66)),J66&lt;0)),"Festpreis prüfen",IF(AND(J66="",ISNUMBER(I66),I66&gt;M66+N66+Y66),"Rabatt größer als Preis",IF(AND(OR(G66="Bestätigt",G66="Abgeschlossen"),(COUNTIFS(Aufenthalte!$D$9:$D$108,"&lt;"&amp;E66,Aufenthalte!$E$9:$E$108,"&gt;"&amp;D66,Aufenthalte!$G$9:$G$108,"Bestätigt")+COUNTIFS(Aufenthalte!$D$9:$D$108,"&lt;"&amp;E66,Aufenthalte!$E$9:$E$108,"&gt;"&amp;D66,Aufenthalte!$G$9:$G$108,"Abgeschlossen"))&gt;1),"Doppelbelegung prüfen",IF(T66&lt;0,"Erstattung größer als Eingang","OK")))))))))))))))))))))</f>
        <v/>
      </c>
      <c r="X66" s="10" t="str">
        <f t="shared" ca="1" si="12"/>
        <v/>
      </c>
      <c r="Y66" s="10" t="str">
        <f>IF(L66="","",IF(H66="",Start!$E$27,IF(ISNUMBER(H66),MAX(0,H66),"")))</f>
        <v/>
      </c>
      <c r="Z66" s="10" t="str">
        <f t="shared" si="13"/>
        <v/>
      </c>
    </row>
    <row r="67" spans="1:26" ht="31" customHeight="1">
      <c r="A67" s="9" t="s">
        <v>370</v>
      </c>
      <c r="B67" s="18"/>
      <c r="C67" s="20"/>
      <c r="D67" s="20"/>
      <c r="E67" s="20"/>
      <c r="F67" s="22"/>
      <c r="G67" s="18"/>
      <c r="H67" s="21"/>
      <c r="I67" s="21"/>
      <c r="J67" s="21"/>
      <c r="K67" s="18"/>
      <c r="L67" s="14" t="str">
        <f t="shared" si="7"/>
        <v/>
      </c>
      <c r="M67" s="10" t="str">
        <f>IF(OR(L67="",B67="",C67="",F67="",G67=""),"",IF(AND(D67&gt;=DATE(Start!$E$28,1,1),E67&lt;=DATE(Start!$E$28+3,1,1),COUNTIFS(Tagespreise!$A$9:$A$1104,"&gt;="&amp;D67,Tagespreise!$A$9:$A$1104,"&lt;"&amp;E67,Tagespreise!$H$9:$H$1104,"Konflikt")=0,SUMPRODUCT((Saisonpreise!$K$9:$K$38&lt;&gt;"")*(Saisonpreise!$K$9:$K$38&lt;&gt;"OK"))=0),SUMIFS(Tagespreise!$F$9:$F$1104,Tagespreise!$A$9:$A$1104,"&gt;="&amp;D67,Tagespreise!$A$9:$A$1104,"&lt;"&amp;E67),""))</f>
        <v/>
      </c>
      <c r="N67" s="10" t="str">
        <f>IF(L67="","",IF(SUMPRODUCT((Buchungsextras!$A$9:$A$208=A67)*(Buchungsextras!$K$9:$K$208&lt;&gt;"")*(Buchungsextras!$K$9:$K$208&lt;&gt;"OK"))&gt;0,"",SUMIF(Buchungsextras!$A$9:$A$208,A67,Buchungsextras!$I$9:$I$208)))</f>
        <v/>
      </c>
      <c r="O67" s="10" t="str">
        <f t="shared" si="8"/>
        <v/>
      </c>
      <c r="P67" s="10" t="str">
        <f>IF(O67="","",MIN(O67,ROUND(IF(Start!$L$28="Übernachtungen",M67,O67)*Start!$L$25,2)))</f>
        <v/>
      </c>
      <c r="Q67" s="11" t="str">
        <f>IF(OR(O67="",NOT(ISNUMBER(C67))),"",MIN(S67,C67+Start!$L$26))</f>
        <v/>
      </c>
      <c r="R67" s="10" t="str">
        <f t="shared" si="9"/>
        <v/>
      </c>
      <c r="S67" s="11" t="str">
        <f>IF(OR(O67="",NOT(ISNUMBER(C67))),"",MAX(C67,D67-Start!$L$27))</f>
        <v/>
      </c>
      <c r="T67" s="10" t="str">
        <f>IF(COUNTA(B67:K67)=0,"",SUMIF(Zahlungen!$A$9:$A$208,A67,Zahlungen!$H$9:$H$208))</f>
        <v/>
      </c>
      <c r="U67" s="10" t="str">
        <f t="shared" si="10"/>
        <v/>
      </c>
      <c r="V67" s="3" t="str">
        <f t="shared" ca="1" si="11"/>
        <v/>
      </c>
      <c r="W67" s="3" t="str">
        <f>IF(COUNTA(B67:K67)=0,"",IF(COUNTIF($A$9:$A$108,A67)&lt;&gt;1,"Doppelte Buchung-ID",IF(OR(B67="",IFERROR(INDEX(Gäste!$B$9:$B$108,MATCH(LEFT(B67,4),Gäste!$A$9:$A$108,0)),"")=""),"Gast auswählen / prüfen",IF(AND(G67&lt;&gt;"Anfrage",G67&lt;&gt;"Bestätigt",G67&lt;&gt;"Abgeschlossen",G67&lt;&gt;"Storniert"),"Status wählen",IF(OR(NOT(ISNUMBER(C67)),C67&lt;=0),"Buchungsdatum fehlt",IF(OR(NOT(ISNUMBER(D67)),NOT(ISNUMBER(E67))),"Reisedaten fehlen",IF(E67&lt;=D67,"Abreise muss nach Anreise liegen",IF(OR(D67&lt;&gt;INT(D67),E67&lt;&gt;INT(E67)),"Nur Datum, keine Uhrzeit",IF(C67&gt;D67,"Buchungsdatum nach Anreise",IF(OR(NOT(ISNUMBER(F67)),F67&lt;=0,F67&lt;&gt;INT(F67)),"Personenzahl prüfen",IF(F67&gt;Start!$E$30,"Maximale Belegung überschritten",IF(OR(D67&lt;DATE(Start!$E$28,1,1),E67&gt;DATE(Start!$E$28+3,1,1)),"Außerhalb des Planungszeitraums",IF(SUMPRODUCT((Saisonpreise!$K$9:$K$38&lt;&gt;"")*(Saisonpreise!$K$9:$K$38&lt;&gt;"OK"))&gt;0,"Saisonliste prüfen",IF(COUNTIFS(Tagespreise!$A$9:$A$1104,"&gt;="&amp;D67,Tagespreise!$A$9:$A$1104,"&lt;"&amp;E67,Tagespreise!$H$9:$H$1104,"Konflikt")&gt;0,"Saisonpreise überlappen",IF(SUMPRODUCT((Buchungsextras!$A$9:$A$208=A67)*(Buchungsextras!$K$9:$K$208&lt;&gt;"")*(Buchungsextras!$K$9:$K$208&lt;&gt;"OK"))&gt;0,"Buchungsextras prüfen",IF(AND(H67&lt;&gt;"",OR(NOT(ISNUMBER(H67)),H67&lt;0)),"Reinigung prüfen",IF(AND(I67&lt;&gt;"",OR(NOT(ISNUMBER(I67)),I67&lt;0)),"Rabatt prüfen",IF(AND(J67&lt;&gt;"",OR(NOT(ISNUMBER(J67)),J67&lt;0)),"Festpreis prüfen",IF(AND(J67="",ISNUMBER(I67),I67&gt;M67+N67+Y67),"Rabatt größer als Preis",IF(AND(OR(G67="Bestätigt",G67="Abgeschlossen"),(COUNTIFS(Aufenthalte!$D$9:$D$108,"&lt;"&amp;E67,Aufenthalte!$E$9:$E$108,"&gt;"&amp;D67,Aufenthalte!$G$9:$G$108,"Bestätigt")+COUNTIFS(Aufenthalte!$D$9:$D$108,"&lt;"&amp;E67,Aufenthalte!$E$9:$E$108,"&gt;"&amp;D67,Aufenthalte!$G$9:$G$108,"Abgeschlossen"))&gt;1),"Doppelbelegung prüfen",IF(T67&lt;0,"Erstattung größer als Eingang","OK")))))))))))))))))))))</f>
        <v/>
      </c>
      <c r="X67" s="10" t="str">
        <f t="shared" ca="1" si="12"/>
        <v/>
      </c>
      <c r="Y67" s="10" t="str">
        <f>IF(L67="","",IF(H67="",Start!$E$27,IF(ISNUMBER(H67),MAX(0,H67),"")))</f>
        <v/>
      </c>
      <c r="Z67" s="10" t="str">
        <f t="shared" si="13"/>
        <v/>
      </c>
    </row>
    <row r="68" spans="1:26" ht="31" customHeight="1">
      <c r="A68" s="9" t="s">
        <v>371</v>
      </c>
      <c r="B68" s="18"/>
      <c r="C68" s="20"/>
      <c r="D68" s="20"/>
      <c r="E68" s="20"/>
      <c r="F68" s="22"/>
      <c r="G68" s="18"/>
      <c r="H68" s="21"/>
      <c r="I68" s="21"/>
      <c r="J68" s="21"/>
      <c r="K68" s="18"/>
      <c r="L68" s="14" t="str">
        <f t="shared" si="7"/>
        <v/>
      </c>
      <c r="M68" s="10" t="str">
        <f>IF(OR(L68="",B68="",C68="",F68="",G68=""),"",IF(AND(D68&gt;=DATE(Start!$E$28,1,1),E68&lt;=DATE(Start!$E$28+3,1,1),COUNTIFS(Tagespreise!$A$9:$A$1104,"&gt;="&amp;D68,Tagespreise!$A$9:$A$1104,"&lt;"&amp;E68,Tagespreise!$H$9:$H$1104,"Konflikt")=0,SUMPRODUCT((Saisonpreise!$K$9:$K$38&lt;&gt;"")*(Saisonpreise!$K$9:$K$38&lt;&gt;"OK"))=0),SUMIFS(Tagespreise!$F$9:$F$1104,Tagespreise!$A$9:$A$1104,"&gt;="&amp;D68,Tagespreise!$A$9:$A$1104,"&lt;"&amp;E68),""))</f>
        <v/>
      </c>
      <c r="N68" s="10" t="str">
        <f>IF(L68="","",IF(SUMPRODUCT((Buchungsextras!$A$9:$A$208=A68)*(Buchungsextras!$K$9:$K$208&lt;&gt;"")*(Buchungsextras!$K$9:$K$208&lt;&gt;"OK"))&gt;0,"",SUMIF(Buchungsextras!$A$9:$A$208,A68,Buchungsextras!$I$9:$I$208)))</f>
        <v/>
      </c>
      <c r="O68" s="10" t="str">
        <f t="shared" si="8"/>
        <v/>
      </c>
      <c r="P68" s="10" t="str">
        <f>IF(O68="","",MIN(O68,ROUND(IF(Start!$L$28="Übernachtungen",M68,O68)*Start!$L$25,2)))</f>
        <v/>
      </c>
      <c r="Q68" s="11" t="str">
        <f>IF(OR(O68="",NOT(ISNUMBER(C68))),"",MIN(S68,C68+Start!$L$26))</f>
        <v/>
      </c>
      <c r="R68" s="10" t="str">
        <f t="shared" si="9"/>
        <v/>
      </c>
      <c r="S68" s="11" t="str">
        <f>IF(OR(O68="",NOT(ISNUMBER(C68))),"",MAX(C68,D68-Start!$L$27))</f>
        <v/>
      </c>
      <c r="T68" s="10" t="str">
        <f>IF(COUNTA(B68:K68)=0,"",SUMIF(Zahlungen!$A$9:$A$208,A68,Zahlungen!$H$9:$H$208))</f>
        <v/>
      </c>
      <c r="U68" s="10" t="str">
        <f t="shared" si="10"/>
        <v/>
      </c>
      <c r="V68" s="3" t="str">
        <f t="shared" ca="1" si="11"/>
        <v/>
      </c>
      <c r="W68" s="3" t="str">
        <f>IF(COUNTA(B68:K68)=0,"",IF(COUNTIF($A$9:$A$108,A68)&lt;&gt;1,"Doppelte Buchung-ID",IF(OR(B68="",IFERROR(INDEX(Gäste!$B$9:$B$108,MATCH(LEFT(B68,4),Gäste!$A$9:$A$108,0)),"")=""),"Gast auswählen / prüfen",IF(AND(G68&lt;&gt;"Anfrage",G68&lt;&gt;"Bestätigt",G68&lt;&gt;"Abgeschlossen",G68&lt;&gt;"Storniert"),"Status wählen",IF(OR(NOT(ISNUMBER(C68)),C68&lt;=0),"Buchungsdatum fehlt",IF(OR(NOT(ISNUMBER(D68)),NOT(ISNUMBER(E68))),"Reisedaten fehlen",IF(E68&lt;=D68,"Abreise muss nach Anreise liegen",IF(OR(D68&lt;&gt;INT(D68),E68&lt;&gt;INT(E68)),"Nur Datum, keine Uhrzeit",IF(C68&gt;D68,"Buchungsdatum nach Anreise",IF(OR(NOT(ISNUMBER(F68)),F68&lt;=0,F68&lt;&gt;INT(F68)),"Personenzahl prüfen",IF(F68&gt;Start!$E$30,"Maximale Belegung überschritten",IF(OR(D68&lt;DATE(Start!$E$28,1,1),E68&gt;DATE(Start!$E$28+3,1,1)),"Außerhalb des Planungszeitraums",IF(SUMPRODUCT((Saisonpreise!$K$9:$K$38&lt;&gt;"")*(Saisonpreise!$K$9:$K$38&lt;&gt;"OK"))&gt;0,"Saisonliste prüfen",IF(COUNTIFS(Tagespreise!$A$9:$A$1104,"&gt;="&amp;D68,Tagespreise!$A$9:$A$1104,"&lt;"&amp;E68,Tagespreise!$H$9:$H$1104,"Konflikt")&gt;0,"Saisonpreise überlappen",IF(SUMPRODUCT((Buchungsextras!$A$9:$A$208=A68)*(Buchungsextras!$K$9:$K$208&lt;&gt;"")*(Buchungsextras!$K$9:$K$208&lt;&gt;"OK"))&gt;0,"Buchungsextras prüfen",IF(AND(H68&lt;&gt;"",OR(NOT(ISNUMBER(H68)),H68&lt;0)),"Reinigung prüfen",IF(AND(I68&lt;&gt;"",OR(NOT(ISNUMBER(I68)),I68&lt;0)),"Rabatt prüfen",IF(AND(J68&lt;&gt;"",OR(NOT(ISNUMBER(J68)),J68&lt;0)),"Festpreis prüfen",IF(AND(J68="",ISNUMBER(I68),I68&gt;M68+N68+Y68),"Rabatt größer als Preis",IF(AND(OR(G68="Bestätigt",G68="Abgeschlossen"),(COUNTIFS(Aufenthalte!$D$9:$D$108,"&lt;"&amp;E68,Aufenthalte!$E$9:$E$108,"&gt;"&amp;D68,Aufenthalte!$G$9:$G$108,"Bestätigt")+COUNTIFS(Aufenthalte!$D$9:$D$108,"&lt;"&amp;E68,Aufenthalte!$E$9:$E$108,"&gt;"&amp;D68,Aufenthalte!$G$9:$G$108,"Abgeschlossen"))&gt;1),"Doppelbelegung prüfen",IF(T68&lt;0,"Erstattung größer als Eingang","OK")))))))))))))))))))))</f>
        <v/>
      </c>
      <c r="X68" s="10" t="str">
        <f t="shared" ca="1" si="12"/>
        <v/>
      </c>
      <c r="Y68" s="10" t="str">
        <f>IF(L68="","",IF(H68="",Start!$E$27,IF(ISNUMBER(H68),MAX(0,H68),"")))</f>
        <v/>
      </c>
      <c r="Z68" s="10" t="str">
        <f t="shared" si="13"/>
        <v/>
      </c>
    </row>
    <row r="69" spans="1:26" ht="31" customHeight="1">
      <c r="A69" s="9" t="s">
        <v>372</v>
      </c>
      <c r="B69" s="18"/>
      <c r="C69" s="20"/>
      <c r="D69" s="20"/>
      <c r="E69" s="20"/>
      <c r="F69" s="22"/>
      <c r="G69" s="18"/>
      <c r="H69" s="21"/>
      <c r="I69" s="21"/>
      <c r="J69" s="21"/>
      <c r="K69" s="18"/>
      <c r="L69" s="14" t="str">
        <f t="shared" si="7"/>
        <v/>
      </c>
      <c r="M69" s="10" t="str">
        <f>IF(OR(L69="",B69="",C69="",F69="",G69=""),"",IF(AND(D69&gt;=DATE(Start!$E$28,1,1),E69&lt;=DATE(Start!$E$28+3,1,1),COUNTIFS(Tagespreise!$A$9:$A$1104,"&gt;="&amp;D69,Tagespreise!$A$9:$A$1104,"&lt;"&amp;E69,Tagespreise!$H$9:$H$1104,"Konflikt")=0,SUMPRODUCT((Saisonpreise!$K$9:$K$38&lt;&gt;"")*(Saisonpreise!$K$9:$K$38&lt;&gt;"OK"))=0),SUMIFS(Tagespreise!$F$9:$F$1104,Tagespreise!$A$9:$A$1104,"&gt;="&amp;D69,Tagespreise!$A$9:$A$1104,"&lt;"&amp;E69),""))</f>
        <v/>
      </c>
      <c r="N69" s="10" t="str">
        <f>IF(L69="","",IF(SUMPRODUCT((Buchungsextras!$A$9:$A$208=A69)*(Buchungsextras!$K$9:$K$208&lt;&gt;"")*(Buchungsextras!$K$9:$K$208&lt;&gt;"OK"))&gt;0,"",SUMIF(Buchungsextras!$A$9:$A$208,A69,Buchungsextras!$I$9:$I$208)))</f>
        <v/>
      </c>
      <c r="O69" s="10" t="str">
        <f t="shared" si="8"/>
        <v/>
      </c>
      <c r="P69" s="10" t="str">
        <f>IF(O69="","",MIN(O69,ROUND(IF(Start!$L$28="Übernachtungen",M69,O69)*Start!$L$25,2)))</f>
        <v/>
      </c>
      <c r="Q69" s="11" t="str">
        <f>IF(OR(O69="",NOT(ISNUMBER(C69))),"",MIN(S69,C69+Start!$L$26))</f>
        <v/>
      </c>
      <c r="R69" s="10" t="str">
        <f t="shared" si="9"/>
        <v/>
      </c>
      <c r="S69" s="11" t="str">
        <f>IF(OR(O69="",NOT(ISNUMBER(C69))),"",MAX(C69,D69-Start!$L$27))</f>
        <v/>
      </c>
      <c r="T69" s="10" t="str">
        <f>IF(COUNTA(B69:K69)=0,"",SUMIF(Zahlungen!$A$9:$A$208,A69,Zahlungen!$H$9:$H$208))</f>
        <v/>
      </c>
      <c r="U69" s="10" t="str">
        <f t="shared" si="10"/>
        <v/>
      </c>
      <c r="V69" s="3" t="str">
        <f t="shared" ca="1" si="11"/>
        <v/>
      </c>
      <c r="W69" s="3" t="str">
        <f>IF(COUNTA(B69:K69)=0,"",IF(COUNTIF($A$9:$A$108,A69)&lt;&gt;1,"Doppelte Buchung-ID",IF(OR(B69="",IFERROR(INDEX(Gäste!$B$9:$B$108,MATCH(LEFT(B69,4),Gäste!$A$9:$A$108,0)),"")=""),"Gast auswählen / prüfen",IF(AND(G69&lt;&gt;"Anfrage",G69&lt;&gt;"Bestätigt",G69&lt;&gt;"Abgeschlossen",G69&lt;&gt;"Storniert"),"Status wählen",IF(OR(NOT(ISNUMBER(C69)),C69&lt;=0),"Buchungsdatum fehlt",IF(OR(NOT(ISNUMBER(D69)),NOT(ISNUMBER(E69))),"Reisedaten fehlen",IF(E69&lt;=D69,"Abreise muss nach Anreise liegen",IF(OR(D69&lt;&gt;INT(D69),E69&lt;&gt;INT(E69)),"Nur Datum, keine Uhrzeit",IF(C69&gt;D69,"Buchungsdatum nach Anreise",IF(OR(NOT(ISNUMBER(F69)),F69&lt;=0,F69&lt;&gt;INT(F69)),"Personenzahl prüfen",IF(F69&gt;Start!$E$30,"Maximale Belegung überschritten",IF(OR(D69&lt;DATE(Start!$E$28,1,1),E69&gt;DATE(Start!$E$28+3,1,1)),"Außerhalb des Planungszeitraums",IF(SUMPRODUCT((Saisonpreise!$K$9:$K$38&lt;&gt;"")*(Saisonpreise!$K$9:$K$38&lt;&gt;"OK"))&gt;0,"Saisonliste prüfen",IF(COUNTIFS(Tagespreise!$A$9:$A$1104,"&gt;="&amp;D69,Tagespreise!$A$9:$A$1104,"&lt;"&amp;E69,Tagespreise!$H$9:$H$1104,"Konflikt")&gt;0,"Saisonpreise überlappen",IF(SUMPRODUCT((Buchungsextras!$A$9:$A$208=A69)*(Buchungsextras!$K$9:$K$208&lt;&gt;"")*(Buchungsextras!$K$9:$K$208&lt;&gt;"OK"))&gt;0,"Buchungsextras prüfen",IF(AND(H69&lt;&gt;"",OR(NOT(ISNUMBER(H69)),H69&lt;0)),"Reinigung prüfen",IF(AND(I69&lt;&gt;"",OR(NOT(ISNUMBER(I69)),I69&lt;0)),"Rabatt prüfen",IF(AND(J69&lt;&gt;"",OR(NOT(ISNUMBER(J69)),J69&lt;0)),"Festpreis prüfen",IF(AND(J69="",ISNUMBER(I69),I69&gt;M69+N69+Y69),"Rabatt größer als Preis",IF(AND(OR(G69="Bestätigt",G69="Abgeschlossen"),(COUNTIFS(Aufenthalte!$D$9:$D$108,"&lt;"&amp;E69,Aufenthalte!$E$9:$E$108,"&gt;"&amp;D69,Aufenthalte!$G$9:$G$108,"Bestätigt")+COUNTIFS(Aufenthalte!$D$9:$D$108,"&lt;"&amp;E69,Aufenthalte!$E$9:$E$108,"&gt;"&amp;D69,Aufenthalte!$G$9:$G$108,"Abgeschlossen"))&gt;1),"Doppelbelegung prüfen",IF(T69&lt;0,"Erstattung größer als Eingang","OK")))))))))))))))))))))</f>
        <v/>
      </c>
      <c r="X69" s="10" t="str">
        <f t="shared" ca="1" si="12"/>
        <v/>
      </c>
      <c r="Y69" s="10" t="str">
        <f>IF(L69="","",IF(H69="",Start!$E$27,IF(ISNUMBER(H69),MAX(0,H69),"")))</f>
        <v/>
      </c>
      <c r="Z69" s="10" t="str">
        <f t="shared" si="13"/>
        <v/>
      </c>
    </row>
    <row r="70" spans="1:26" ht="31" customHeight="1">
      <c r="A70" s="9" t="s">
        <v>373</v>
      </c>
      <c r="B70" s="18"/>
      <c r="C70" s="20"/>
      <c r="D70" s="20"/>
      <c r="E70" s="20"/>
      <c r="F70" s="22"/>
      <c r="G70" s="18"/>
      <c r="H70" s="21"/>
      <c r="I70" s="21"/>
      <c r="J70" s="21"/>
      <c r="K70" s="18"/>
      <c r="L70" s="14" t="str">
        <f t="shared" si="7"/>
        <v/>
      </c>
      <c r="M70" s="10" t="str">
        <f>IF(OR(L70="",B70="",C70="",F70="",G70=""),"",IF(AND(D70&gt;=DATE(Start!$E$28,1,1),E70&lt;=DATE(Start!$E$28+3,1,1),COUNTIFS(Tagespreise!$A$9:$A$1104,"&gt;="&amp;D70,Tagespreise!$A$9:$A$1104,"&lt;"&amp;E70,Tagespreise!$H$9:$H$1104,"Konflikt")=0,SUMPRODUCT((Saisonpreise!$K$9:$K$38&lt;&gt;"")*(Saisonpreise!$K$9:$K$38&lt;&gt;"OK"))=0),SUMIFS(Tagespreise!$F$9:$F$1104,Tagespreise!$A$9:$A$1104,"&gt;="&amp;D70,Tagespreise!$A$9:$A$1104,"&lt;"&amp;E70),""))</f>
        <v/>
      </c>
      <c r="N70" s="10" t="str">
        <f>IF(L70="","",IF(SUMPRODUCT((Buchungsextras!$A$9:$A$208=A70)*(Buchungsextras!$K$9:$K$208&lt;&gt;"")*(Buchungsextras!$K$9:$K$208&lt;&gt;"OK"))&gt;0,"",SUMIF(Buchungsextras!$A$9:$A$208,A70,Buchungsextras!$I$9:$I$208)))</f>
        <v/>
      </c>
      <c r="O70" s="10" t="str">
        <f t="shared" si="8"/>
        <v/>
      </c>
      <c r="P70" s="10" t="str">
        <f>IF(O70="","",MIN(O70,ROUND(IF(Start!$L$28="Übernachtungen",M70,O70)*Start!$L$25,2)))</f>
        <v/>
      </c>
      <c r="Q70" s="11" t="str">
        <f>IF(OR(O70="",NOT(ISNUMBER(C70))),"",MIN(S70,C70+Start!$L$26))</f>
        <v/>
      </c>
      <c r="R70" s="10" t="str">
        <f t="shared" si="9"/>
        <v/>
      </c>
      <c r="S70" s="11" t="str">
        <f>IF(OR(O70="",NOT(ISNUMBER(C70))),"",MAX(C70,D70-Start!$L$27))</f>
        <v/>
      </c>
      <c r="T70" s="10" t="str">
        <f>IF(COUNTA(B70:K70)=0,"",SUMIF(Zahlungen!$A$9:$A$208,A70,Zahlungen!$H$9:$H$208))</f>
        <v/>
      </c>
      <c r="U70" s="10" t="str">
        <f t="shared" si="10"/>
        <v/>
      </c>
      <c r="V70" s="3" t="str">
        <f t="shared" ca="1" si="11"/>
        <v/>
      </c>
      <c r="W70" s="3" t="str">
        <f>IF(COUNTA(B70:K70)=0,"",IF(COUNTIF($A$9:$A$108,A70)&lt;&gt;1,"Doppelte Buchung-ID",IF(OR(B70="",IFERROR(INDEX(Gäste!$B$9:$B$108,MATCH(LEFT(B70,4),Gäste!$A$9:$A$108,0)),"")=""),"Gast auswählen / prüfen",IF(AND(G70&lt;&gt;"Anfrage",G70&lt;&gt;"Bestätigt",G70&lt;&gt;"Abgeschlossen",G70&lt;&gt;"Storniert"),"Status wählen",IF(OR(NOT(ISNUMBER(C70)),C70&lt;=0),"Buchungsdatum fehlt",IF(OR(NOT(ISNUMBER(D70)),NOT(ISNUMBER(E70))),"Reisedaten fehlen",IF(E70&lt;=D70,"Abreise muss nach Anreise liegen",IF(OR(D70&lt;&gt;INT(D70),E70&lt;&gt;INT(E70)),"Nur Datum, keine Uhrzeit",IF(C70&gt;D70,"Buchungsdatum nach Anreise",IF(OR(NOT(ISNUMBER(F70)),F70&lt;=0,F70&lt;&gt;INT(F70)),"Personenzahl prüfen",IF(F70&gt;Start!$E$30,"Maximale Belegung überschritten",IF(OR(D70&lt;DATE(Start!$E$28,1,1),E70&gt;DATE(Start!$E$28+3,1,1)),"Außerhalb des Planungszeitraums",IF(SUMPRODUCT((Saisonpreise!$K$9:$K$38&lt;&gt;"")*(Saisonpreise!$K$9:$K$38&lt;&gt;"OK"))&gt;0,"Saisonliste prüfen",IF(COUNTIFS(Tagespreise!$A$9:$A$1104,"&gt;="&amp;D70,Tagespreise!$A$9:$A$1104,"&lt;"&amp;E70,Tagespreise!$H$9:$H$1104,"Konflikt")&gt;0,"Saisonpreise überlappen",IF(SUMPRODUCT((Buchungsextras!$A$9:$A$208=A70)*(Buchungsextras!$K$9:$K$208&lt;&gt;"")*(Buchungsextras!$K$9:$K$208&lt;&gt;"OK"))&gt;0,"Buchungsextras prüfen",IF(AND(H70&lt;&gt;"",OR(NOT(ISNUMBER(H70)),H70&lt;0)),"Reinigung prüfen",IF(AND(I70&lt;&gt;"",OR(NOT(ISNUMBER(I70)),I70&lt;0)),"Rabatt prüfen",IF(AND(J70&lt;&gt;"",OR(NOT(ISNUMBER(J70)),J70&lt;0)),"Festpreis prüfen",IF(AND(J70="",ISNUMBER(I70),I70&gt;M70+N70+Y70),"Rabatt größer als Preis",IF(AND(OR(G70="Bestätigt",G70="Abgeschlossen"),(COUNTIFS(Aufenthalte!$D$9:$D$108,"&lt;"&amp;E70,Aufenthalte!$E$9:$E$108,"&gt;"&amp;D70,Aufenthalte!$G$9:$G$108,"Bestätigt")+COUNTIFS(Aufenthalte!$D$9:$D$108,"&lt;"&amp;E70,Aufenthalte!$E$9:$E$108,"&gt;"&amp;D70,Aufenthalte!$G$9:$G$108,"Abgeschlossen"))&gt;1),"Doppelbelegung prüfen",IF(T70&lt;0,"Erstattung größer als Eingang","OK")))))))))))))))))))))</f>
        <v/>
      </c>
      <c r="X70" s="10" t="str">
        <f t="shared" ca="1" si="12"/>
        <v/>
      </c>
      <c r="Y70" s="10" t="str">
        <f>IF(L70="","",IF(H70="",Start!$E$27,IF(ISNUMBER(H70),MAX(0,H70),"")))</f>
        <v/>
      </c>
      <c r="Z70" s="10" t="str">
        <f t="shared" si="13"/>
        <v/>
      </c>
    </row>
    <row r="71" spans="1:26" ht="31" customHeight="1">
      <c r="A71" s="9" t="s">
        <v>374</v>
      </c>
      <c r="B71" s="18"/>
      <c r="C71" s="20"/>
      <c r="D71" s="20"/>
      <c r="E71" s="20"/>
      <c r="F71" s="22"/>
      <c r="G71" s="18"/>
      <c r="H71" s="21"/>
      <c r="I71" s="21"/>
      <c r="J71" s="21"/>
      <c r="K71" s="18"/>
      <c r="L71" s="14" t="str">
        <f t="shared" si="7"/>
        <v/>
      </c>
      <c r="M71" s="10" t="str">
        <f>IF(OR(L71="",B71="",C71="",F71="",G71=""),"",IF(AND(D71&gt;=DATE(Start!$E$28,1,1),E71&lt;=DATE(Start!$E$28+3,1,1),COUNTIFS(Tagespreise!$A$9:$A$1104,"&gt;="&amp;D71,Tagespreise!$A$9:$A$1104,"&lt;"&amp;E71,Tagespreise!$H$9:$H$1104,"Konflikt")=0,SUMPRODUCT((Saisonpreise!$K$9:$K$38&lt;&gt;"")*(Saisonpreise!$K$9:$K$38&lt;&gt;"OK"))=0),SUMIFS(Tagespreise!$F$9:$F$1104,Tagespreise!$A$9:$A$1104,"&gt;="&amp;D71,Tagespreise!$A$9:$A$1104,"&lt;"&amp;E71),""))</f>
        <v/>
      </c>
      <c r="N71" s="10" t="str">
        <f>IF(L71="","",IF(SUMPRODUCT((Buchungsextras!$A$9:$A$208=A71)*(Buchungsextras!$K$9:$K$208&lt;&gt;"")*(Buchungsextras!$K$9:$K$208&lt;&gt;"OK"))&gt;0,"",SUMIF(Buchungsextras!$A$9:$A$208,A71,Buchungsextras!$I$9:$I$208)))</f>
        <v/>
      </c>
      <c r="O71" s="10" t="str">
        <f t="shared" si="8"/>
        <v/>
      </c>
      <c r="P71" s="10" t="str">
        <f>IF(O71="","",MIN(O71,ROUND(IF(Start!$L$28="Übernachtungen",M71,O71)*Start!$L$25,2)))</f>
        <v/>
      </c>
      <c r="Q71" s="11" t="str">
        <f>IF(OR(O71="",NOT(ISNUMBER(C71))),"",MIN(S71,C71+Start!$L$26))</f>
        <v/>
      </c>
      <c r="R71" s="10" t="str">
        <f t="shared" si="9"/>
        <v/>
      </c>
      <c r="S71" s="11" t="str">
        <f>IF(OR(O71="",NOT(ISNUMBER(C71))),"",MAX(C71,D71-Start!$L$27))</f>
        <v/>
      </c>
      <c r="T71" s="10" t="str">
        <f>IF(COUNTA(B71:K71)=0,"",SUMIF(Zahlungen!$A$9:$A$208,A71,Zahlungen!$H$9:$H$208))</f>
        <v/>
      </c>
      <c r="U71" s="10" t="str">
        <f t="shared" si="10"/>
        <v/>
      </c>
      <c r="V71" s="3" t="str">
        <f t="shared" ca="1" si="11"/>
        <v/>
      </c>
      <c r="W71" s="3" t="str">
        <f>IF(COUNTA(B71:K71)=0,"",IF(COUNTIF($A$9:$A$108,A71)&lt;&gt;1,"Doppelte Buchung-ID",IF(OR(B71="",IFERROR(INDEX(Gäste!$B$9:$B$108,MATCH(LEFT(B71,4),Gäste!$A$9:$A$108,0)),"")=""),"Gast auswählen / prüfen",IF(AND(G71&lt;&gt;"Anfrage",G71&lt;&gt;"Bestätigt",G71&lt;&gt;"Abgeschlossen",G71&lt;&gt;"Storniert"),"Status wählen",IF(OR(NOT(ISNUMBER(C71)),C71&lt;=0),"Buchungsdatum fehlt",IF(OR(NOT(ISNUMBER(D71)),NOT(ISNUMBER(E71))),"Reisedaten fehlen",IF(E71&lt;=D71,"Abreise muss nach Anreise liegen",IF(OR(D71&lt;&gt;INT(D71),E71&lt;&gt;INT(E71)),"Nur Datum, keine Uhrzeit",IF(C71&gt;D71,"Buchungsdatum nach Anreise",IF(OR(NOT(ISNUMBER(F71)),F71&lt;=0,F71&lt;&gt;INT(F71)),"Personenzahl prüfen",IF(F71&gt;Start!$E$30,"Maximale Belegung überschritten",IF(OR(D71&lt;DATE(Start!$E$28,1,1),E71&gt;DATE(Start!$E$28+3,1,1)),"Außerhalb des Planungszeitraums",IF(SUMPRODUCT((Saisonpreise!$K$9:$K$38&lt;&gt;"")*(Saisonpreise!$K$9:$K$38&lt;&gt;"OK"))&gt;0,"Saisonliste prüfen",IF(COUNTIFS(Tagespreise!$A$9:$A$1104,"&gt;="&amp;D71,Tagespreise!$A$9:$A$1104,"&lt;"&amp;E71,Tagespreise!$H$9:$H$1104,"Konflikt")&gt;0,"Saisonpreise überlappen",IF(SUMPRODUCT((Buchungsextras!$A$9:$A$208=A71)*(Buchungsextras!$K$9:$K$208&lt;&gt;"")*(Buchungsextras!$K$9:$K$208&lt;&gt;"OK"))&gt;0,"Buchungsextras prüfen",IF(AND(H71&lt;&gt;"",OR(NOT(ISNUMBER(H71)),H71&lt;0)),"Reinigung prüfen",IF(AND(I71&lt;&gt;"",OR(NOT(ISNUMBER(I71)),I71&lt;0)),"Rabatt prüfen",IF(AND(J71&lt;&gt;"",OR(NOT(ISNUMBER(J71)),J71&lt;0)),"Festpreis prüfen",IF(AND(J71="",ISNUMBER(I71),I71&gt;M71+N71+Y71),"Rabatt größer als Preis",IF(AND(OR(G71="Bestätigt",G71="Abgeschlossen"),(COUNTIFS(Aufenthalte!$D$9:$D$108,"&lt;"&amp;E71,Aufenthalte!$E$9:$E$108,"&gt;"&amp;D71,Aufenthalte!$G$9:$G$108,"Bestätigt")+COUNTIFS(Aufenthalte!$D$9:$D$108,"&lt;"&amp;E71,Aufenthalte!$E$9:$E$108,"&gt;"&amp;D71,Aufenthalte!$G$9:$G$108,"Abgeschlossen"))&gt;1),"Doppelbelegung prüfen",IF(T71&lt;0,"Erstattung größer als Eingang","OK")))))))))))))))))))))</f>
        <v/>
      </c>
      <c r="X71" s="10" t="str">
        <f t="shared" ca="1" si="12"/>
        <v/>
      </c>
      <c r="Y71" s="10" t="str">
        <f>IF(L71="","",IF(H71="",Start!$E$27,IF(ISNUMBER(H71),MAX(0,H71),"")))</f>
        <v/>
      </c>
      <c r="Z71" s="10" t="str">
        <f t="shared" si="13"/>
        <v/>
      </c>
    </row>
    <row r="72" spans="1:26" ht="31" customHeight="1">
      <c r="A72" s="9" t="s">
        <v>375</v>
      </c>
      <c r="B72" s="18"/>
      <c r="C72" s="20"/>
      <c r="D72" s="20"/>
      <c r="E72" s="20"/>
      <c r="F72" s="22"/>
      <c r="G72" s="18"/>
      <c r="H72" s="21"/>
      <c r="I72" s="21"/>
      <c r="J72" s="21"/>
      <c r="K72" s="18"/>
      <c r="L72" s="14" t="str">
        <f t="shared" si="7"/>
        <v/>
      </c>
      <c r="M72" s="10" t="str">
        <f>IF(OR(L72="",B72="",C72="",F72="",G72=""),"",IF(AND(D72&gt;=DATE(Start!$E$28,1,1),E72&lt;=DATE(Start!$E$28+3,1,1),COUNTIFS(Tagespreise!$A$9:$A$1104,"&gt;="&amp;D72,Tagespreise!$A$9:$A$1104,"&lt;"&amp;E72,Tagespreise!$H$9:$H$1104,"Konflikt")=0,SUMPRODUCT((Saisonpreise!$K$9:$K$38&lt;&gt;"")*(Saisonpreise!$K$9:$K$38&lt;&gt;"OK"))=0),SUMIFS(Tagespreise!$F$9:$F$1104,Tagespreise!$A$9:$A$1104,"&gt;="&amp;D72,Tagespreise!$A$9:$A$1104,"&lt;"&amp;E72),""))</f>
        <v/>
      </c>
      <c r="N72" s="10" t="str">
        <f>IF(L72="","",IF(SUMPRODUCT((Buchungsextras!$A$9:$A$208=A72)*(Buchungsextras!$K$9:$K$208&lt;&gt;"")*(Buchungsextras!$K$9:$K$208&lt;&gt;"OK"))&gt;0,"",SUMIF(Buchungsextras!$A$9:$A$208,A72,Buchungsextras!$I$9:$I$208)))</f>
        <v/>
      </c>
      <c r="O72" s="10" t="str">
        <f t="shared" si="8"/>
        <v/>
      </c>
      <c r="P72" s="10" t="str">
        <f>IF(O72="","",MIN(O72,ROUND(IF(Start!$L$28="Übernachtungen",M72,O72)*Start!$L$25,2)))</f>
        <v/>
      </c>
      <c r="Q72" s="11" t="str">
        <f>IF(OR(O72="",NOT(ISNUMBER(C72))),"",MIN(S72,C72+Start!$L$26))</f>
        <v/>
      </c>
      <c r="R72" s="10" t="str">
        <f t="shared" si="9"/>
        <v/>
      </c>
      <c r="S72" s="11" t="str">
        <f>IF(OR(O72="",NOT(ISNUMBER(C72))),"",MAX(C72,D72-Start!$L$27))</f>
        <v/>
      </c>
      <c r="T72" s="10" t="str">
        <f>IF(COUNTA(B72:K72)=0,"",SUMIF(Zahlungen!$A$9:$A$208,A72,Zahlungen!$H$9:$H$208))</f>
        <v/>
      </c>
      <c r="U72" s="10" t="str">
        <f t="shared" si="10"/>
        <v/>
      </c>
      <c r="V72" s="3" t="str">
        <f t="shared" ca="1" si="11"/>
        <v/>
      </c>
      <c r="W72" s="3" t="str">
        <f>IF(COUNTA(B72:K72)=0,"",IF(COUNTIF($A$9:$A$108,A72)&lt;&gt;1,"Doppelte Buchung-ID",IF(OR(B72="",IFERROR(INDEX(Gäste!$B$9:$B$108,MATCH(LEFT(B72,4),Gäste!$A$9:$A$108,0)),"")=""),"Gast auswählen / prüfen",IF(AND(G72&lt;&gt;"Anfrage",G72&lt;&gt;"Bestätigt",G72&lt;&gt;"Abgeschlossen",G72&lt;&gt;"Storniert"),"Status wählen",IF(OR(NOT(ISNUMBER(C72)),C72&lt;=0),"Buchungsdatum fehlt",IF(OR(NOT(ISNUMBER(D72)),NOT(ISNUMBER(E72))),"Reisedaten fehlen",IF(E72&lt;=D72,"Abreise muss nach Anreise liegen",IF(OR(D72&lt;&gt;INT(D72),E72&lt;&gt;INT(E72)),"Nur Datum, keine Uhrzeit",IF(C72&gt;D72,"Buchungsdatum nach Anreise",IF(OR(NOT(ISNUMBER(F72)),F72&lt;=0,F72&lt;&gt;INT(F72)),"Personenzahl prüfen",IF(F72&gt;Start!$E$30,"Maximale Belegung überschritten",IF(OR(D72&lt;DATE(Start!$E$28,1,1),E72&gt;DATE(Start!$E$28+3,1,1)),"Außerhalb des Planungszeitraums",IF(SUMPRODUCT((Saisonpreise!$K$9:$K$38&lt;&gt;"")*(Saisonpreise!$K$9:$K$38&lt;&gt;"OK"))&gt;0,"Saisonliste prüfen",IF(COUNTIFS(Tagespreise!$A$9:$A$1104,"&gt;="&amp;D72,Tagespreise!$A$9:$A$1104,"&lt;"&amp;E72,Tagespreise!$H$9:$H$1104,"Konflikt")&gt;0,"Saisonpreise überlappen",IF(SUMPRODUCT((Buchungsextras!$A$9:$A$208=A72)*(Buchungsextras!$K$9:$K$208&lt;&gt;"")*(Buchungsextras!$K$9:$K$208&lt;&gt;"OK"))&gt;0,"Buchungsextras prüfen",IF(AND(H72&lt;&gt;"",OR(NOT(ISNUMBER(H72)),H72&lt;0)),"Reinigung prüfen",IF(AND(I72&lt;&gt;"",OR(NOT(ISNUMBER(I72)),I72&lt;0)),"Rabatt prüfen",IF(AND(J72&lt;&gt;"",OR(NOT(ISNUMBER(J72)),J72&lt;0)),"Festpreis prüfen",IF(AND(J72="",ISNUMBER(I72),I72&gt;M72+N72+Y72),"Rabatt größer als Preis",IF(AND(OR(G72="Bestätigt",G72="Abgeschlossen"),(COUNTIFS(Aufenthalte!$D$9:$D$108,"&lt;"&amp;E72,Aufenthalte!$E$9:$E$108,"&gt;"&amp;D72,Aufenthalte!$G$9:$G$108,"Bestätigt")+COUNTIFS(Aufenthalte!$D$9:$D$108,"&lt;"&amp;E72,Aufenthalte!$E$9:$E$108,"&gt;"&amp;D72,Aufenthalte!$G$9:$G$108,"Abgeschlossen"))&gt;1),"Doppelbelegung prüfen",IF(T72&lt;0,"Erstattung größer als Eingang","OK")))))))))))))))))))))</f>
        <v/>
      </c>
      <c r="X72" s="10" t="str">
        <f t="shared" ca="1" si="12"/>
        <v/>
      </c>
      <c r="Y72" s="10" t="str">
        <f>IF(L72="","",IF(H72="",Start!$E$27,IF(ISNUMBER(H72),MAX(0,H72),"")))</f>
        <v/>
      </c>
      <c r="Z72" s="10" t="str">
        <f t="shared" si="13"/>
        <v/>
      </c>
    </row>
    <row r="73" spans="1:26" ht="31" customHeight="1">
      <c r="A73" s="9" t="s">
        <v>376</v>
      </c>
      <c r="B73" s="18"/>
      <c r="C73" s="20"/>
      <c r="D73" s="20"/>
      <c r="E73" s="20"/>
      <c r="F73" s="22"/>
      <c r="G73" s="18"/>
      <c r="H73" s="21"/>
      <c r="I73" s="21"/>
      <c r="J73" s="21"/>
      <c r="K73" s="18"/>
      <c r="L73" s="14" t="str">
        <f t="shared" ref="L73:L108" si="14">IF(AND(ISNUMBER(D73),ISNUMBER(E73),E73&gt;D73),E73-D73,"")</f>
        <v/>
      </c>
      <c r="M73" s="10" t="str">
        <f>IF(OR(L73="",B73="",C73="",F73="",G73=""),"",IF(AND(D73&gt;=DATE(Start!$E$28,1,1),E73&lt;=DATE(Start!$E$28+3,1,1),COUNTIFS(Tagespreise!$A$9:$A$1104,"&gt;="&amp;D73,Tagespreise!$A$9:$A$1104,"&lt;"&amp;E73,Tagespreise!$H$9:$H$1104,"Konflikt")=0,SUMPRODUCT((Saisonpreise!$K$9:$K$38&lt;&gt;"")*(Saisonpreise!$K$9:$K$38&lt;&gt;"OK"))=0),SUMIFS(Tagespreise!$F$9:$F$1104,Tagespreise!$A$9:$A$1104,"&gt;="&amp;D73,Tagespreise!$A$9:$A$1104,"&lt;"&amp;E73),""))</f>
        <v/>
      </c>
      <c r="N73" s="10" t="str">
        <f>IF(L73="","",IF(SUMPRODUCT((Buchungsextras!$A$9:$A$208=A73)*(Buchungsextras!$K$9:$K$208&lt;&gt;"")*(Buchungsextras!$K$9:$K$208&lt;&gt;"OK"))&gt;0,"",SUMIF(Buchungsextras!$A$9:$A$208,A73,Buchungsextras!$I$9:$I$208)))</f>
        <v/>
      </c>
      <c r="O73" s="10" t="str">
        <f t="shared" ref="O73:O104" si="15">IF(AND(ISNUMBER(M73),ISNUMBER(N73),ISNUMBER(Y73)),IF(J73="",ROUND(MAX(0,M73+N73+Y73-IF(ISNUMBER(I73),I73,0)),2),IF(ISNUMBER(J73),ROUND(MAX(0,J73),2),"")),"")</f>
        <v/>
      </c>
      <c r="P73" s="10" t="str">
        <f>IF(O73="","",MIN(O73,ROUND(IF(Start!$L$28="Übernachtungen",M73,O73)*Start!$L$25,2)))</f>
        <v/>
      </c>
      <c r="Q73" s="11" t="str">
        <f>IF(OR(O73="",NOT(ISNUMBER(C73))),"",MIN(S73,C73+Start!$L$26))</f>
        <v/>
      </c>
      <c r="R73" s="10" t="str">
        <f t="shared" ref="R73:R108" si="16">IF(O73="","",ROUND(O73-P73,2))</f>
        <v/>
      </c>
      <c r="S73" s="11" t="str">
        <f>IF(OR(O73="",NOT(ISNUMBER(C73))),"",MAX(C73,D73-Start!$L$27))</f>
        <v/>
      </c>
      <c r="T73" s="10" t="str">
        <f>IF(COUNTA(B73:K73)=0,"",SUMIF(Zahlungen!$A$9:$A$208,A73,Zahlungen!$H$9:$H$208))</f>
        <v/>
      </c>
      <c r="U73" s="10" t="str">
        <f t="shared" ref="U73:U104" si="17">IF(O73="","",IF(OR(G73="Anfrage",G73="Storniert"),0,ROUND(MAX(0,O73-T73),2)))</f>
        <v/>
      </c>
      <c r="V73" s="3" t="str">
        <f t="shared" ref="V73:V104" ca="1" si="18">IF(COUNTA(B73:K73)=0,"",IF(G73="Storniert",IF(T73&gt;0,"Erstattung prüfen","Storniert"),IF(G73="Anfrage","Anfrage",IF(O73="","Eingaben prüfen",IF(Z73&gt;0,"Überzahlt",IF(U73&lt;=0,"Bezahlt",IF(TODAY()&gt;S73,"Restzahlung überfällig",IF(TODAY()=S73,"Restzahlung heute fällig",IF(T73&lt;P73,IF(TODAY()&gt;Q73,"Anzahlung überfällig",IF(TODAY()=Q73,"Anzahlung heute fällig","Anzahlung offen")),"Restzahlung offen")))))))))</f>
        <v/>
      </c>
      <c r="W73" s="3" t="str">
        <f>IF(COUNTA(B73:K73)=0,"",IF(COUNTIF($A$9:$A$108,A73)&lt;&gt;1,"Doppelte Buchung-ID",IF(OR(B73="",IFERROR(INDEX(Gäste!$B$9:$B$108,MATCH(LEFT(B73,4),Gäste!$A$9:$A$108,0)),"")=""),"Gast auswählen / prüfen",IF(AND(G73&lt;&gt;"Anfrage",G73&lt;&gt;"Bestätigt",G73&lt;&gt;"Abgeschlossen",G73&lt;&gt;"Storniert"),"Status wählen",IF(OR(NOT(ISNUMBER(C73)),C73&lt;=0),"Buchungsdatum fehlt",IF(OR(NOT(ISNUMBER(D73)),NOT(ISNUMBER(E73))),"Reisedaten fehlen",IF(E73&lt;=D73,"Abreise muss nach Anreise liegen",IF(OR(D73&lt;&gt;INT(D73),E73&lt;&gt;INT(E73)),"Nur Datum, keine Uhrzeit",IF(C73&gt;D73,"Buchungsdatum nach Anreise",IF(OR(NOT(ISNUMBER(F73)),F73&lt;=0,F73&lt;&gt;INT(F73)),"Personenzahl prüfen",IF(F73&gt;Start!$E$30,"Maximale Belegung überschritten",IF(OR(D73&lt;DATE(Start!$E$28,1,1),E73&gt;DATE(Start!$E$28+3,1,1)),"Außerhalb des Planungszeitraums",IF(SUMPRODUCT((Saisonpreise!$K$9:$K$38&lt;&gt;"")*(Saisonpreise!$K$9:$K$38&lt;&gt;"OK"))&gt;0,"Saisonliste prüfen",IF(COUNTIFS(Tagespreise!$A$9:$A$1104,"&gt;="&amp;D73,Tagespreise!$A$9:$A$1104,"&lt;"&amp;E73,Tagespreise!$H$9:$H$1104,"Konflikt")&gt;0,"Saisonpreise überlappen",IF(SUMPRODUCT((Buchungsextras!$A$9:$A$208=A73)*(Buchungsextras!$K$9:$K$208&lt;&gt;"")*(Buchungsextras!$K$9:$K$208&lt;&gt;"OK"))&gt;0,"Buchungsextras prüfen",IF(AND(H73&lt;&gt;"",OR(NOT(ISNUMBER(H73)),H73&lt;0)),"Reinigung prüfen",IF(AND(I73&lt;&gt;"",OR(NOT(ISNUMBER(I73)),I73&lt;0)),"Rabatt prüfen",IF(AND(J73&lt;&gt;"",OR(NOT(ISNUMBER(J73)),J73&lt;0)),"Festpreis prüfen",IF(AND(J73="",ISNUMBER(I73),I73&gt;M73+N73+Y73),"Rabatt größer als Preis",IF(AND(OR(G73="Bestätigt",G73="Abgeschlossen"),(COUNTIFS(Aufenthalte!$D$9:$D$108,"&lt;"&amp;E73,Aufenthalte!$E$9:$E$108,"&gt;"&amp;D73,Aufenthalte!$G$9:$G$108,"Bestätigt")+COUNTIFS(Aufenthalte!$D$9:$D$108,"&lt;"&amp;E73,Aufenthalte!$E$9:$E$108,"&gt;"&amp;D73,Aufenthalte!$G$9:$G$108,"Abgeschlossen"))&gt;1),"Doppelbelegung prüfen",IF(T73&lt;0,"Erstattung größer als Eingang","OK")))))))))))))))))))))</f>
        <v/>
      </c>
      <c r="X73" s="10" t="str">
        <f t="shared" ref="X73:X108" ca="1" si="19">IF(O73="","",IF(AND(G73&lt;&gt;"Bestätigt",G73&lt;&gt;"Abgeschlossen"),0,IF(TODAY()&gt;=S73,ROUND(MAX(0,O73-T73),2),IF(TODAY()&gt;=Q73,ROUND(MAX(0,P73-T73),2),0))))</f>
        <v/>
      </c>
      <c r="Y73" s="10" t="str">
        <f>IF(L73="","",IF(H73="",Start!$E$27,IF(ISNUMBER(H73),MAX(0,H73),"")))</f>
        <v/>
      </c>
      <c r="Z73" s="10" t="str">
        <f t="shared" ref="Z73:Z108" si="20">IF(O73="","",IF(G73="Anfrage",0,ROUND(MAX(0,T73-IF(G73="Storniert",0,O73)),2)))</f>
        <v/>
      </c>
    </row>
    <row r="74" spans="1:26" ht="31" customHeight="1">
      <c r="A74" s="9" t="s">
        <v>377</v>
      </c>
      <c r="B74" s="18"/>
      <c r="C74" s="20"/>
      <c r="D74" s="20"/>
      <c r="E74" s="20"/>
      <c r="F74" s="22"/>
      <c r="G74" s="18"/>
      <c r="H74" s="21"/>
      <c r="I74" s="21"/>
      <c r="J74" s="21"/>
      <c r="K74" s="18"/>
      <c r="L74" s="14" t="str">
        <f t="shared" si="14"/>
        <v/>
      </c>
      <c r="M74" s="10" t="str">
        <f>IF(OR(L74="",B74="",C74="",F74="",G74=""),"",IF(AND(D74&gt;=DATE(Start!$E$28,1,1),E74&lt;=DATE(Start!$E$28+3,1,1),COUNTIFS(Tagespreise!$A$9:$A$1104,"&gt;="&amp;D74,Tagespreise!$A$9:$A$1104,"&lt;"&amp;E74,Tagespreise!$H$9:$H$1104,"Konflikt")=0,SUMPRODUCT((Saisonpreise!$K$9:$K$38&lt;&gt;"")*(Saisonpreise!$K$9:$K$38&lt;&gt;"OK"))=0),SUMIFS(Tagespreise!$F$9:$F$1104,Tagespreise!$A$9:$A$1104,"&gt;="&amp;D74,Tagespreise!$A$9:$A$1104,"&lt;"&amp;E74),""))</f>
        <v/>
      </c>
      <c r="N74" s="10" t="str">
        <f>IF(L74="","",IF(SUMPRODUCT((Buchungsextras!$A$9:$A$208=A74)*(Buchungsextras!$K$9:$K$208&lt;&gt;"")*(Buchungsextras!$K$9:$K$208&lt;&gt;"OK"))&gt;0,"",SUMIF(Buchungsextras!$A$9:$A$208,A74,Buchungsextras!$I$9:$I$208)))</f>
        <v/>
      </c>
      <c r="O74" s="10" t="str">
        <f t="shared" si="15"/>
        <v/>
      </c>
      <c r="P74" s="10" t="str">
        <f>IF(O74="","",MIN(O74,ROUND(IF(Start!$L$28="Übernachtungen",M74,O74)*Start!$L$25,2)))</f>
        <v/>
      </c>
      <c r="Q74" s="11" t="str">
        <f>IF(OR(O74="",NOT(ISNUMBER(C74))),"",MIN(S74,C74+Start!$L$26))</f>
        <v/>
      </c>
      <c r="R74" s="10" t="str">
        <f t="shared" si="16"/>
        <v/>
      </c>
      <c r="S74" s="11" t="str">
        <f>IF(OR(O74="",NOT(ISNUMBER(C74))),"",MAX(C74,D74-Start!$L$27))</f>
        <v/>
      </c>
      <c r="T74" s="10" t="str">
        <f>IF(COUNTA(B74:K74)=0,"",SUMIF(Zahlungen!$A$9:$A$208,A74,Zahlungen!$H$9:$H$208))</f>
        <v/>
      </c>
      <c r="U74" s="10" t="str">
        <f t="shared" si="17"/>
        <v/>
      </c>
      <c r="V74" s="3" t="str">
        <f t="shared" ca="1" si="18"/>
        <v/>
      </c>
      <c r="W74" s="3" t="str">
        <f>IF(COUNTA(B74:K74)=0,"",IF(COUNTIF($A$9:$A$108,A74)&lt;&gt;1,"Doppelte Buchung-ID",IF(OR(B74="",IFERROR(INDEX(Gäste!$B$9:$B$108,MATCH(LEFT(B74,4),Gäste!$A$9:$A$108,0)),"")=""),"Gast auswählen / prüfen",IF(AND(G74&lt;&gt;"Anfrage",G74&lt;&gt;"Bestätigt",G74&lt;&gt;"Abgeschlossen",G74&lt;&gt;"Storniert"),"Status wählen",IF(OR(NOT(ISNUMBER(C74)),C74&lt;=0),"Buchungsdatum fehlt",IF(OR(NOT(ISNUMBER(D74)),NOT(ISNUMBER(E74))),"Reisedaten fehlen",IF(E74&lt;=D74,"Abreise muss nach Anreise liegen",IF(OR(D74&lt;&gt;INT(D74),E74&lt;&gt;INT(E74)),"Nur Datum, keine Uhrzeit",IF(C74&gt;D74,"Buchungsdatum nach Anreise",IF(OR(NOT(ISNUMBER(F74)),F74&lt;=0,F74&lt;&gt;INT(F74)),"Personenzahl prüfen",IF(F74&gt;Start!$E$30,"Maximale Belegung überschritten",IF(OR(D74&lt;DATE(Start!$E$28,1,1),E74&gt;DATE(Start!$E$28+3,1,1)),"Außerhalb des Planungszeitraums",IF(SUMPRODUCT((Saisonpreise!$K$9:$K$38&lt;&gt;"")*(Saisonpreise!$K$9:$K$38&lt;&gt;"OK"))&gt;0,"Saisonliste prüfen",IF(COUNTIFS(Tagespreise!$A$9:$A$1104,"&gt;="&amp;D74,Tagespreise!$A$9:$A$1104,"&lt;"&amp;E74,Tagespreise!$H$9:$H$1104,"Konflikt")&gt;0,"Saisonpreise überlappen",IF(SUMPRODUCT((Buchungsextras!$A$9:$A$208=A74)*(Buchungsextras!$K$9:$K$208&lt;&gt;"")*(Buchungsextras!$K$9:$K$208&lt;&gt;"OK"))&gt;0,"Buchungsextras prüfen",IF(AND(H74&lt;&gt;"",OR(NOT(ISNUMBER(H74)),H74&lt;0)),"Reinigung prüfen",IF(AND(I74&lt;&gt;"",OR(NOT(ISNUMBER(I74)),I74&lt;0)),"Rabatt prüfen",IF(AND(J74&lt;&gt;"",OR(NOT(ISNUMBER(J74)),J74&lt;0)),"Festpreis prüfen",IF(AND(J74="",ISNUMBER(I74),I74&gt;M74+N74+Y74),"Rabatt größer als Preis",IF(AND(OR(G74="Bestätigt",G74="Abgeschlossen"),(COUNTIFS(Aufenthalte!$D$9:$D$108,"&lt;"&amp;E74,Aufenthalte!$E$9:$E$108,"&gt;"&amp;D74,Aufenthalte!$G$9:$G$108,"Bestätigt")+COUNTIFS(Aufenthalte!$D$9:$D$108,"&lt;"&amp;E74,Aufenthalte!$E$9:$E$108,"&gt;"&amp;D74,Aufenthalte!$G$9:$G$108,"Abgeschlossen"))&gt;1),"Doppelbelegung prüfen",IF(T74&lt;0,"Erstattung größer als Eingang","OK")))))))))))))))))))))</f>
        <v/>
      </c>
      <c r="X74" s="10" t="str">
        <f t="shared" ca="1" si="19"/>
        <v/>
      </c>
      <c r="Y74" s="10" t="str">
        <f>IF(L74="","",IF(H74="",Start!$E$27,IF(ISNUMBER(H74),MAX(0,H74),"")))</f>
        <v/>
      </c>
      <c r="Z74" s="10" t="str">
        <f t="shared" si="20"/>
        <v/>
      </c>
    </row>
    <row r="75" spans="1:26" ht="31" customHeight="1">
      <c r="A75" s="9" t="s">
        <v>378</v>
      </c>
      <c r="B75" s="18"/>
      <c r="C75" s="20"/>
      <c r="D75" s="20"/>
      <c r="E75" s="20"/>
      <c r="F75" s="22"/>
      <c r="G75" s="18"/>
      <c r="H75" s="21"/>
      <c r="I75" s="21"/>
      <c r="J75" s="21"/>
      <c r="K75" s="18"/>
      <c r="L75" s="14" t="str">
        <f t="shared" si="14"/>
        <v/>
      </c>
      <c r="M75" s="10" t="str">
        <f>IF(OR(L75="",B75="",C75="",F75="",G75=""),"",IF(AND(D75&gt;=DATE(Start!$E$28,1,1),E75&lt;=DATE(Start!$E$28+3,1,1),COUNTIFS(Tagespreise!$A$9:$A$1104,"&gt;="&amp;D75,Tagespreise!$A$9:$A$1104,"&lt;"&amp;E75,Tagespreise!$H$9:$H$1104,"Konflikt")=0,SUMPRODUCT((Saisonpreise!$K$9:$K$38&lt;&gt;"")*(Saisonpreise!$K$9:$K$38&lt;&gt;"OK"))=0),SUMIFS(Tagespreise!$F$9:$F$1104,Tagespreise!$A$9:$A$1104,"&gt;="&amp;D75,Tagespreise!$A$9:$A$1104,"&lt;"&amp;E75),""))</f>
        <v/>
      </c>
      <c r="N75" s="10" t="str">
        <f>IF(L75="","",IF(SUMPRODUCT((Buchungsextras!$A$9:$A$208=A75)*(Buchungsextras!$K$9:$K$208&lt;&gt;"")*(Buchungsextras!$K$9:$K$208&lt;&gt;"OK"))&gt;0,"",SUMIF(Buchungsextras!$A$9:$A$208,A75,Buchungsextras!$I$9:$I$208)))</f>
        <v/>
      </c>
      <c r="O75" s="10" t="str">
        <f t="shared" si="15"/>
        <v/>
      </c>
      <c r="P75" s="10" t="str">
        <f>IF(O75="","",MIN(O75,ROUND(IF(Start!$L$28="Übernachtungen",M75,O75)*Start!$L$25,2)))</f>
        <v/>
      </c>
      <c r="Q75" s="11" t="str">
        <f>IF(OR(O75="",NOT(ISNUMBER(C75))),"",MIN(S75,C75+Start!$L$26))</f>
        <v/>
      </c>
      <c r="R75" s="10" t="str">
        <f t="shared" si="16"/>
        <v/>
      </c>
      <c r="S75" s="11" t="str">
        <f>IF(OR(O75="",NOT(ISNUMBER(C75))),"",MAX(C75,D75-Start!$L$27))</f>
        <v/>
      </c>
      <c r="T75" s="10" t="str">
        <f>IF(COUNTA(B75:K75)=0,"",SUMIF(Zahlungen!$A$9:$A$208,A75,Zahlungen!$H$9:$H$208))</f>
        <v/>
      </c>
      <c r="U75" s="10" t="str">
        <f t="shared" si="17"/>
        <v/>
      </c>
      <c r="V75" s="3" t="str">
        <f t="shared" ca="1" si="18"/>
        <v/>
      </c>
      <c r="W75" s="3" t="str">
        <f>IF(COUNTA(B75:K75)=0,"",IF(COUNTIF($A$9:$A$108,A75)&lt;&gt;1,"Doppelte Buchung-ID",IF(OR(B75="",IFERROR(INDEX(Gäste!$B$9:$B$108,MATCH(LEFT(B75,4),Gäste!$A$9:$A$108,0)),"")=""),"Gast auswählen / prüfen",IF(AND(G75&lt;&gt;"Anfrage",G75&lt;&gt;"Bestätigt",G75&lt;&gt;"Abgeschlossen",G75&lt;&gt;"Storniert"),"Status wählen",IF(OR(NOT(ISNUMBER(C75)),C75&lt;=0),"Buchungsdatum fehlt",IF(OR(NOT(ISNUMBER(D75)),NOT(ISNUMBER(E75))),"Reisedaten fehlen",IF(E75&lt;=D75,"Abreise muss nach Anreise liegen",IF(OR(D75&lt;&gt;INT(D75),E75&lt;&gt;INT(E75)),"Nur Datum, keine Uhrzeit",IF(C75&gt;D75,"Buchungsdatum nach Anreise",IF(OR(NOT(ISNUMBER(F75)),F75&lt;=0,F75&lt;&gt;INT(F75)),"Personenzahl prüfen",IF(F75&gt;Start!$E$30,"Maximale Belegung überschritten",IF(OR(D75&lt;DATE(Start!$E$28,1,1),E75&gt;DATE(Start!$E$28+3,1,1)),"Außerhalb des Planungszeitraums",IF(SUMPRODUCT((Saisonpreise!$K$9:$K$38&lt;&gt;"")*(Saisonpreise!$K$9:$K$38&lt;&gt;"OK"))&gt;0,"Saisonliste prüfen",IF(COUNTIFS(Tagespreise!$A$9:$A$1104,"&gt;="&amp;D75,Tagespreise!$A$9:$A$1104,"&lt;"&amp;E75,Tagespreise!$H$9:$H$1104,"Konflikt")&gt;0,"Saisonpreise überlappen",IF(SUMPRODUCT((Buchungsextras!$A$9:$A$208=A75)*(Buchungsextras!$K$9:$K$208&lt;&gt;"")*(Buchungsextras!$K$9:$K$208&lt;&gt;"OK"))&gt;0,"Buchungsextras prüfen",IF(AND(H75&lt;&gt;"",OR(NOT(ISNUMBER(H75)),H75&lt;0)),"Reinigung prüfen",IF(AND(I75&lt;&gt;"",OR(NOT(ISNUMBER(I75)),I75&lt;0)),"Rabatt prüfen",IF(AND(J75&lt;&gt;"",OR(NOT(ISNUMBER(J75)),J75&lt;0)),"Festpreis prüfen",IF(AND(J75="",ISNUMBER(I75),I75&gt;M75+N75+Y75),"Rabatt größer als Preis",IF(AND(OR(G75="Bestätigt",G75="Abgeschlossen"),(COUNTIFS(Aufenthalte!$D$9:$D$108,"&lt;"&amp;E75,Aufenthalte!$E$9:$E$108,"&gt;"&amp;D75,Aufenthalte!$G$9:$G$108,"Bestätigt")+COUNTIFS(Aufenthalte!$D$9:$D$108,"&lt;"&amp;E75,Aufenthalte!$E$9:$E$108,"&gt;"&amp;D75,Aufenthalte!$G$9:$G$108,"Abgeschlossen"))&gt;1),"Doppelbelegung prüfen",IF(T75&lt;0,"Erstattung größer als Eingang","OK")))))))))))))))))))))</f>
        <v/>
      </c>
      <c r="X75" s="10" t="str">
        <f t="shared" ca="1" si="19"/>
        <v/>
      </c>
      <c r="Y75" s="10" t="str">
        <f>IF(L75="","",IF(H75="",Start!$E$27,IF(ISNUMBER(H75),MAX(0,H75),"")))</f>
        <v/>
      </c>
      <c r="Z75" s="10" t="str">
        <f t="shared" si="20"/>
        <v/>
      </c>
    </row>
    <row r="76" spans="1:26" ht="31" customHeight="1">
      <c r="A76" s="9" t="s">
        <v>379</v>
      </c>
      <c r="B76" s="18"/>
      <c r="C76" s="20"/>
      <c r="D76" s="20"/>
      <c r="E76" s="20"/>
      <c r="F76" s="22"/>
      <c r="G76" s="18"/>
      <c r="H76" s="21"/>
      <c r="I76" s="21"/>
      <c r="J76" s="21"/>
      <c r="K76" s="18"/>
      <c r="L76" s="14" t="str">
        <f t="shared" si="14"/>
        <v/>
      </c>
      <c r="M76" s="10" t="str">
        <f>IF(OR(L76="",B76="",C76="",F76="",G76=""),"",IF(AND(D76&gt;=DATE(Start!$E$28,1,1),E76&lt;=DATE(Start!$E$28+3,1,1),COUNTIFS(Tagespreise!$A$9:$A$1104,"&gt;="&amp;D76,Tagespreise!$A$9:$A$1104,"&lt;"&amp;E76,Tagespreise!$H$9:$H$1104,"Konflikt")=0,SUMPRODUCT((Saisonpreise!$K$9:$K$38&lt;&gt;"")*(Saisonpreise!$K$9:$K$38&lt;&gt;"OK"))=0),SUMIFS(Tagespreise!$F$9:$F$1104,Tagespreise!$A$9:$A$1104,"&gt;="&amp;D76,Tagespreise!$A$9:$A$1104,"&lt;"&amp;E76),""))</f>
        <v/>
      </c>
      <c r="N76" s="10" t="str">
        <f>IF(L76="","",IF(SUMPRODUCT((Buchungsextras!$A$9:$A$208=A76)*(Buchungsextras!$K$9:$K$208&lt;&gt;"")*(Buchungsextras!$K$9:$K$208&lt;&gt;"OK"))&gt;0,"",SUMIF(Buchungsextras!$A$9:$A$208,A76,Buchungsextras!$I$9:$I$208)))</f>
        <v/>
      </c>
      <c r="O76" s="10" t="str">
        <f t="shared" si="15"/>
        <v/>
      </c>
      <c r="P76" s="10" t="str">
        <f>IF(O76="","",MIN(O76,ROUND(IF(Start!$L$28="Übernachtungen",M76,O76)*Start!$L$25,2)))</f>
        <v/>
      </c>
      <c r="Q76" s="11" t="str">
        <f>IF(OR(O76="",NOT(ISNUMBER(C76))),"",MIN(S76,C76+Start!$L$26))</f>
        <v/>
      </c>
      <c r="R76" s="10" t="str">
        <f t="shared" si="16"/>
        <v/>
      </c>
      <c r="S76" s="11" t="str">
        <f>IF(OR(O76="",NOT(ISNUMBER(C76))),"",MAX(C76,D76-Start!$L$27))</f>
        <v/>
      </c>
      <c r="T76" s="10" t="str">
        <f>IF(COUNTA(B76:K76)=0,"",SUMIF(Zahlungen!$A$9:$A$208,A76,Zahlungen!$H$9:$H$208))</f>
        <v/>
      </c>
      <c r="U76" s="10" t="str">
        <f t="shared" si="17"/>
        <v/>
      </c>
      <c r="V76" s="3" t="str">
        <f t="shared" ca="1" si="18"/>
        <v/>
      </c>
      <c r="W76" s="3" t="str">
        <f>IF(COUNTA(B76:K76)=0,"",IF(COUNTIF($A$9:$A$108,A76)&lt;&gt;1,"Doppelte Buchung-ID",IF(OR(B76="",IFERROR(INDEX(Gäste!$B$9:$B$108,MATCH(LEFT(B76,4),Gäste!$A$9:$A$108,0)),"")=""),"Gast auswählen / prüfen",IF(AND(G76&lt;&gt;"Anfrage",G76&lt;&gt;"Bestätigt",G76&lt;&gt;"Abgeschlossen",G76&lt;&gt;"Storniert"),"Status wählen",IF(OR(NOT(ISNUMBER(C76)),C76&lt;=0),"Buchungsdatum fehlt",IF(OR(NOT(ISNUMBER(D76)),NOT(ISNUMBER(E76))),"Reisedaten fehlen",IF(E76&lt;=D76,"Abreise muss nach Anreise liegen",IF(OR(D76&lt;&gt;INT(D76),E76&lt;&gt;INT(E76)),"Nur Datum, keine Uhrzeit",IF(C76&gt;D76,"Buchungsdatum nach Anreise",IF(OR(NOT(ISNUMBER(F76)),F76&lt;=0,F76&lt;&gt;INT(F76)),"Personenzahl prüfen",IF(F76&gt;Start!$E$30,"Maximale Belegung überschritten",IF(OR(D76&lt;DATE(Start!$E$28,1,1),E76&gt;DATE(Start!$E$28+3,1,1)),"Außerhalb des Planungszeitraums",IF(SUMPRODUCT((Saisonpreise!$K$9:$K$38&lt;&gt;"")*(Saisonpreise!$K$9:$K$38&lt;&gt;"OK"))&gt;0,"Saisonliste prüfen",IF(COUNTIFS(Tagespreise!$A$9:$A$1104,"&gt;="&amp;D76,Tagespreise!$A$9:$A$1104,"&lt;"&amp;E76,Tagespreise!$H$9:$H$1104,"Konflikt")&gt;0,"Saisonpreise überlappen",IF(SUMPRODUCT((Buchungsextras!$A$9:$A$208=A76)*(Buchungsextras!$K$9:$K$208&lt;&gt;"")*(Buchungsextras!$K$9:$K$208&lt;&gt;"OK"))&gt;0,"Buchungsextras prüfen",IF(AND(H76&lt;&gt;"",OR(NOT(ISNUMBER(H76)),H76&lt;0)),"Reinigung prüfen",IF(AND(I76&lt;&gt;"",OR(NOT(ISNUMBER(I76)),I76&lt;0)),"Rabatt prüfen",IF(AND(J76&lt;&gt;"",OR(NOT(ISNUMBER(J76)),J76&lt;0)),"Festpreis prüfen",IF(AND(J76="",ISNUMBER(I76),I76&gt;M76+N76+Y76),"Rabatt größer als Preis",IF(AND(OR(G76="Bestätigt",G76="Abgeschlossen"),(COUNTIFS(Aufenthalte!$D$9:$D$108,"&lt;"&amp;E76,Aufenthalte!$E$9:$E$108,"&gt;"&amp;D76,Aufenthalte!$G$9:$G$108,"Bestätigt")+COUNTIFS(Aufenthalte!$D$9:$D$108,"&lt;"&amp;E76,Aufenthalte!$E$9:$E$108,"&gt;"&amp;D76,Aufenthalte!$G$9:$G$108,"Abgeschlossen"))&gt;1),"Doppelbelegung prüfen",IF(T76&lt;0,"Erstattung größer als Eingang","OK")))))))))))))))))))))</f>
        <v/>
      </c>
      <c r="X76" s="10" t="str">
        <f t="shared" ca="1" si="19"/>
        <v/>
      </c>
      <c r="Y76" s="10" t="str">
        <f>IF(L76="","",IF(H76="",Start!$E$27,IF(ISNUMBER(H76),MAX(0,H76),"")))</f>
        <v/>
      </c>
      <c r="Z76" s="10" t="str">
        <f t="shared" si="20"/>
        <v/>
      </c>
    </row>
    <row r="77" spans="1:26" ht="31" customHeight="1">
      <c r="A77" s="9" t="s">
        <v>380</v>
      </c>
      <c r="B77" s="18"/>
      <c r="C77" s="20"/>
      <c r="D77" s="20"/>
      <c r="E77" s="20"/>
      <c r="F77" s="22"/>
      <c r="G77" s="18"/>
      <c r="H77" s="21"/>
      <c r="I77" s="21"/>
      <c r="J77" s="21"/>
      <c r="K77" s="18"/>
      <c r="L77" s="14" t="str">
        <f t="shared" si="14"/>
        <v/>
      </c>
      <c r="M77" s="10" t="str">
        <f>IF(OR(L77="",B77="",C77="",F77="",G77=""),"",IF(AND(D77&gt;=DATE(Start!$E$28,1,1),E77&lt;=DATE(Start!$E$28+3,1,1),COUNTIFS(Tagespreise!$A$9:$A$1104,"&gt;="&amp;D77,Tagespreise!$A$9:$A$1104,"&lt;"&amp;E77,Tagespreise!$H$9:$H$1104,"Konflikt")=0,SUMPRODUCT((Saisonpreise!$K$9:$K$38&lt;&gt;"")*(Saisonpreise!$K$9:$K$38&lt;&gt;"OK"))=0),SUMIFS(Tagespreise!$F$9:$F$1104,Tagespreise!$A$9:$A$1104,"&gt;="&amp;D77,Tagespreise!$A$9:$A$1104,"&lt;"&amp;E77),""))</f>
        <v/>
      </c>
      <c r="N77" s="10" t="str">
        <f>IF(L77="","",IF(SUMPRODUCT((Buchungsextras!$A$9:$A$208=A77)*(Buchungsextras!$K$9:$K$208&lt;&gt;"")*(Buchungsextras!$K$9:$K$208&lt;&gt;"OK"))&gt;0,"",SUMIF(Buchungsextras!$A$9:$A$208,A77,Buchungsextras!$I$9:$I$208)))</f>
        <v/>
      </c>
      <c r="O77" s="10" t="str">
        <f t="shared" si="15"/>
        <v/>
      </c>
      <c r="P77" s="10" t="str">
        <f>IF(O77="","",MIN(O77,ROUND(IF(Start!$L$28="Übernachtungen",M77,O77)*Start!$L$25,2)))</f>
        <v/>
      </c>
      <c r="Q77" s="11" t="str">
        <f>IF(OR(O77="",NOT(ISNUMBER(C77))),"",MIN(S77,C77+Start!$L$26))</f>
        <v/>
      </c>
      <c r="R77" s="10" t="str">
        <f t="shared" si="16"/>
        <v/>
      </c>
      <c r="S77" s="11" t="str">
        <f>IF(OR(O77="",NOT(ISNUMBER(C77))),"",MAX(C77,D77-Start!$L$27))</f>
        <v/>
      </c>
      <c r="T77" s="10" t="str">
        <f>IF(COUNTA(B77:K77)=0,"",SUMIF(Zahlungen!$A$9:$A$208,A77,Zahlungen!$H$9:$H$208))</f>
        <v/>
      </c>
      <c r="U77" s="10" t="str">
        <f t="shared" si="17"/>
        <v/>
      </c>
      <c r="V77" s="3" t="str">
        <f t="shared" ca="1" si="18"/>
        <v/>
      </c>
      <c r="W77" s="3" t="str">
        <f>IF(COUNTA(B77:K77)=0,"",IF(COUNTIF($A$9:$A$108,A77)&lt;&gt;1,"Doppelte Buchung-ID",IF(OR(B77="",IFERROR(INDEX(Gäste!$B$9:$B$108,MATCH(LEFT(B77,4),Gäste!$A$9:$A$108,0)),"")=""),"Gast auswählen / prüfen",IF(AND(G77&lt;&gt;"Anfrage",G77&lt;&gt;"Bestätigt",G77&lt;&gt;"Abgeschlossen",G77&lt;&gt;"Storniert"),"Status wählen",IF(OR(NOT(ISNUMBER(C77)),C77&lt;=0),"Buchungsdatum fehlt",IF(OR(NOT(ISNUMBER(D77)),NOT(ISNUMBER(E77))),"Reisedaten fehlen",IF(E77&lt;=D77,"Abreise muss nach Anreise liegen",IF(OR(D77&lt;&gt;INT(D77),E77&lt;&gt;INT(E77)),"Nur Datum, keine Uhrzeit",IF(C77&gt;D77,"Buchungsdatum nach Anreise",IF(OR(NOT(ISNUMBER(F77)),F77&lt;=0,F77&lt;&gt;INT(F77)),"Personenzahl prüfen",IF(F77&gt;Start!$E$30,"Maximale Belegung überschritten",IF(OR(D77&lt;DATE(Start!$E$28,1,1),E77&gt;DATE(Start!$E$28+3,1,1)),"Außerhalb des Planungszeitraums",IF(SUMPRODUCT((Saisonpreise!$K$9:$K$38&lt;&gt;"")*(Saisonpreise!$K$9:$K$38&lt;&gt;"OK"))&gt;0,"Saisonliste prüfen",IF(COUNTIFS(Tagespreise!$A$9:$A$1104,"&gt;="&amp;D77,Tagespreise!$A$9:$A$1104,"&lt;"&amp;E77,Tagespreise!$H$9:$H$1104,"Konflikt")&gt;0,"Saisonpreise überlappen",IF(SUMPRODUCT((Buchungsextras!$A$9:$A$208=A77)*(Buchungsextras!$K$9:$K$208&lt;&gt;"")*(Buchungsextras!$K$9:$K$208&lt;&gt;"OK"))&gt;0,"Buchungsextras prüfen",IF(AND(H77&lt;&gt;"",OR(NOT(ISNUMBER(H77)),H77&lt;0)),"Reinigung prüfen",IF(AND(I77&lt;&gt;"",OR(NOT(ISNUMBER(I77)),I77&lt;0)),"Rabatt prüfen",IF(AND(J77&lt;&gt;"",OR(NOT(ISNUMBER(J77)),J77&lt;0)),"Festpreis prüfen",IF(AND(J77="",ISNUMBER(I77),I77&gt;M77+N77+Y77),"Rabatt größer als Preis",IF(AND(OR(G77="Bestätigt",G77="Abgeschlossen"),(COUNTIFS(Aufenthalte!$D$9:$D$108,"&lt;"&amp;E77,Aufenthalte!$E$9:$E$108,"&gt;"&amp;D77,Aufenthalte!$G$9:$G$108,"Bestätigt")+COUNTIFS(Aufenthalte!$D$9:$D$108,"&lt;"&amp;E77,Aufenthalte!$E$9:$E$108,"&gt;"&amp;D77,Aufenthalte!$G$9:$G$108,"Abgeschlossen"))&gt;1),"Doppelbelegung prüfen",IF(T77&lt;0,"Erstattung größer als Eingang","OK")))))))))))))))))))))</f>
        <v/>
      </c>
      <c r="X77" s="10" t="str">
        <f t="shared" ca="1" si="19"/>
        <v/>
      </c>
      <c r="Y77" s="10" t="str">
        <f>IF(L77="","",IF(H77="",Start!$E$27,IF(ISNUMBER(H77),MAX(0,H77),"")))</f>
        <v/>
      </c>
      <c r="Z77" s="10" t="str">
        <f t="shared" si="20"/>
        <v/>
      </c>
    </row>
    <row r="78" spans="1:26" ht="31" customHeight="1">
      <c r="A78" s="9" t="s">
        <v>381</v>
      </c>
      <c r="B78" s="18"/>
      <c r="C78" s="20"/>
      <c r="D78" s="20"/>
      <c r="E78" s="20"/>
      <c r="F78" s="22"/>
      <c r="G78" s="18"/>
      <c r="H78" s="21"/>
      <c r="I78" s="21"/>
      <c r="J78" s="21"/>
      <c r="K78" s="18"/>
      <c r="L78" s="14" t="str">
        <f t="shared" si="14"/>
        <v/>
      </c>
      <c r="M78" s="10" t="str">
        <f>IF(OR(L78="",B78="",C78="",F78="",G78=""),"",IF(AND(D78&gt;=DATE(Start!$E$28,1,1),E78&lt;=DATE(Start!$E$28+3,1,1),COUNTIFS(Tagespreise!$A$9:$A$1104,"&gt;="&amp;D78,Tagespreise!$A$9:$A$1104,"&lt;"&amp;E78,Tagespreise!$H$9:$H$1104,"Konflikt")=0,SUMPRODUCT((Saisonpreise!$K$9:$K$38&lt;&gt;"")*(Saisonpreise!$K$9:$K$38&lt;&gt;"OK"))=0),SUMIFS(Tagespreise!$F$9:$F$1104,Tagespreise!$A$9:$A$1104,"&gt;="&amp;D78,Tagespreise!$A$9:$A$1104,"&lt;"&amp;E78),""))</f>
        <v/>
      </c>
      <c r="N78" s="10" t="str">
        <f>IF(L78="","",IF(SUMPRODUCT((Buchungsextras!$A$9:$A$208=A78)*(Buchungsextras!$K$9:$K$208&lt;&gt;"")*(Buchungsextras!$K$9:$K$208&lt;&gt;"OK"))&gt;0,"",SUMIF(Buchungsextras!$A$9:$A$208,A78,Buchungsextras!$I$9:$I$208)))</f>
        <v/>
      </c>
      <c r="O78" s="10" t="str">
        <f t="shared" si="15"/>
        <v/>
      </c>
      <c r="P78" s="10" t="str">
        <f>IF(O78="","",MIN(O78,ROUND(IF(Start!$L$28="Übernachtungen",M78,O78)*Start!$L$25,2)))</f>
        <v/>
      </c>
      <c r="Q78" s="11" t="str">
        <f>IF(OR(O78="",NOT(ISNUMBER(C78))),"",MIN(S78,C78+Start!$L$26))</f>
        <v/>
      </c>
      <c r="R78" s="10" t="str">
        <f t="shared" si="16"/>
        <v/>
      </c>
      <c r="S78" s="11" t="str">
        <f>IF(OR(O78="",NOT(ISNUMBER(C78))),"",MAX(C78,D78-Start!$L$27))</f>
        <v/>
      </c>
      <c r="T78" s="10" t="str">
        <f>IF(COUNTA(B78:K78)=0,"",SUMIF(Zahlungen!$A$9:$A$208,A78,Zahlungen!$H$9:$H$208))</f>
        <v/>
      </c>
      <c r="U78" s="10" t="str">
        <f t="shared" si="17"/>
        <v/>
      </c>
      <c r="V78" s="3" t="str">
        <f t="shared" ca="1" si="18"/>
        <v/>
      </c>
      <c r="W78" s="3" t="str">
        <f>IF(COUNTA(B78:K78)=0,"",IF(COUNTIF($A$9:$A$108,A78)&lt;&gt;1,"Doppelte Buchung-ID",IF(OR(B78="",IFERROR(INDEX(Gäste!$B$9:$B$108,MATCH(LEFT(B78,4),Gäste!$A$9:$A$108,0)),"")=""),"Gast auswählen / prüfen",IF(AND(G78&lt;&gt;"Anfrage",G78&lt;&gt;"Bestätigt",G78&lt;&gt;"Abgeschlossen",G78&lt;&gt;"Storniert"),"Status wählen",IF(OR(NOT(ISNUMBER(C78)),C78&lt;=0),"Buchungsdatum fehlt",IF(OR(NOT(ISNUMBER(D78)),NOT(ISNUMBER(E78))),"Reisedaten fehlen",IF(E78&lt;=D78,"Abreise muss nach Anreise liegen",IF(OR(D78&lt;&gt;INT(D78),E78&lt;&gt;INT(E78)),"Nur Datum, keine Uhrzeit",IF(C78&gt;D78,"Buchungsdatum nach Anreise",IF(OR(NOT(ISNUMBER(F78)),F78&lt;=0,F78&lt;&gt;INT(F78)),"Personenzahl prüfen",IF(F78&gt;Start!$E$30,"Maximale Belegung überschritten",IF(OR(D78&lt;DATE(Start!$E$28,1,1),E78&gt;DATE(Start!$E$28+3,1,1)),"Außerhalb des Planungszeitraums",IF(SUMPRODUCT((Saisonpreise!$K$9:$K$38&lt;&gt;"")*(Saisonpreise!$K$9:$K$38&lt;&gt;"OK"))&gt;0,"Saisonliste prüfen",IF(COUNTIFS(Tagespreise!$A$9:$A$1104,"&gt;="&amp;D78,Tagespreise!$A$9:$A$1104,"&lt;"&amp;E78,Tagespreise!$H$9:$H$1104,"Konflikt")&gt;0,"Saisonpreise überlappen",IF(SUMPRODUCT((Buchungsextras!$A$9:$A$208=A78)*(Buchungsextras!$K$9:$K$208&lt;&gt;"")*(Buchungsextras!$K$9:$K$208&lt;&gt;"OK"))&gt;0,"Buchungsextras prüfen",IF(AND(H78&lt;&gt;"",OR(NOT(ISNUMBER(H78)),H78&lt;0)),"Reinigung prüfen",IF(AND(I78&lt;&gt;"",OR(NOT(ISNUMBER(I78)),I78&lt;0)),"Rabatt prüfen",IF(AND(J78&lt;&gt;"",OR(NOT(ISNUMBER(J78)),J78&lt;0)),"Festpreis prüfen",IF(AND(J78="",ISNUMBER(I78),I78&gt;M78+N78+Y78),"Rabatt größer als Preis",IF(AND(OR(G78="Bestätigt",G78="Abgeschlossen"),(COUNTIFS(Aufenthalte!$D$9:$D$108,"&lt;"&amp;E78,Aufenthalte!$E$9:$E$108,"&gt;"&amp;D78,Aufenthalte!$G$9:$G$108,"Bestätigt")+COUNTIFS(Aufenthalte!$D$9:$D$108,"&lt;"&amp;E78,Aufenthalte!$E$9:$E$108,"&gt;"&amp;D78,Aufenthalte!$G$9:$G$108,"Abgeschlossen"))&gt;1),"Doppelbelegung prüfen",IF(T78&lt;0,"Erstattung größer als Eingang","OK")))))))))))))))))))))</f>
        <v/>
      </c>
      <c r="X78" s="10" t="str">
        <f t="shared" ca="1" si="19"/>
        <v/>
      </c>
      <c r="Y78" s="10" t="str">
        <f>IF(L78="","",IF(H78="",Start!$E$27,IF(ISNUMBER(H78),MAX(0,H78),"")))</f>
        <v/>
      </c>
      <c r="Z78" s="10" t="str">
        <f t="shared" si="20"/>
        <v/>
      </c>
    </row>
    <row r="79" spans="1:26" ht="31" customHeight="1">
      <c r="A79" s="9" t="s">
        <v>382</v>
      </c>
      <c r="B79" s="18"/>
      <c r="C79" s="20"/>
      <c r="D79" s="20"/>
      <c r="E79" s="20"/>
      <c r="F79" s="22"/>
      <c r="G79" s="18"/>
      <c r="H79" s="21"/>
      <c r="I79" s="21"/>
      <c r="J79" s="21"/>
      <c r="K79" s="18"/>
      <c r="L79" s="14" t="str">
        <f t="shared" si="14"/>
        <v/>
      </c>
      <c r="M79" s="10" t="str">
        <f>IF(OR(L79="",B79="",C79="",F79="",G79=""),"",IF(AND(D79&gt;=DATE(Start!$E$28,1,1),E79&lt;=DATE(Start!$E$28+3,1,1),COUNTIFS(Tagespreise!$A$9:$A$1104,"&gt;="&amp;D79,Tagespreise!$A$9:$A$1104,"&lt;"&amp;E79,Tagespreise!$H$9:$H$1104,"Konflikt")=0,SUMPRODUCT((Saisonpreise!$K$9:$K$38&lt;&gt;"")*(Saisonpreise!$K$9:$K$38&lt;&gt;"OK"))=0),SUMIFS(Tagespreise!$F$9:$F$1104,Tagespreise!$A$9:$A$1104,"&gt;="&amp;D79,Tagespreise!$A$9:$A$1104,"&lt;"&amp;E79),""))</f>
        <v/>
      </c>
      <c r="N79" s="10" t="str">
        <f>IF(L79="","",IF(SUMPRODUCT((Buchungsextras!$A$9:$A$208=A79)*(Buchungsextras!$K$9:$K$208&lt;&gt;"")*(Buchungsextras!$K$9:$K$208&lt;&gt;"OK"))&gt;0,"",SUMIF(Buchungsextras!$A$9:$A$208,A79,Buchungsextras!$I$9:$I$208)))</f>
        <v/>
      </c>
      <c r="O79" s="10" t="str">
        <f t="shared" si="15"/>
        <v/>
      </c>
      <c r="P79" s="10" t="str">
        <f>IF(O79="","",MIN(O79,ROUND(IF(Start!$L$28="Übernachtungen",M79,O79)*Start!$L$25,2)))</f>
        <v/>
      </c>
      <c r="Q79" s="11" t="str">
        <f>IF(OR(O79="",NOT(ISNUMBER(C79))),"",MIN(S79,C79+Start!$L$26))</f>
        <v/>
      </c>
      <c r="R79" s="10" t="str">
        <f t="shared" si="16"/>
        <v/>
      </c>
      <c r="S79" s="11" t="str">
        <f>IF(OR(O79="",NOT(ISNUMBER(C79))),"",MAX(C79,D79-Start!$L$27))</f>
        <v/>
      </c>
      <c r="T79" s="10" t="str">
        <f>IF(COUNTA(B79:K79)=0,"",SUMIF(Zahlungen!$A$9:$A$208,A79,Zahlungen!$H$9:$H$208))</f>
        <v/>
      </c>
      <c r="U79" s="10" t="str">
        <f t="shared" si="17"/>
        <v/>
      </c>
      <c r="V79" s="3" t="str">
        <f t="shared" ca="1" si="18"/>
        <v/>
      </c>
      <c r="W79" s="3" t="str">
        <f>IF(COUNTA(B79:K79)=0,"",IF(COUNTIF($A$9:$A$108,A79)&lt;&gt;1,"Doppelte Buchung-ID",IF(OR(B79="",IFERROR(INDEX(Gäste!$B$9:$B$108,MATCH(LEFT(B79,4),Gäste!$A$9:$A$108,0)),"")=""),"Gast auswählen / prüfen",IF(AND(G79&lt;&gt;"Anfrage",G79&lt;&gt;"Bestätigt",G79&lt;&gt;"Abgeschlossen",G79&lt;&gt;"Storniert"),"Status wählen",IF(OR(NOT(ISNUMBER(C79)),C79&lt;=0),"Buchungsdatum fehlt",IF(OR(NOT(ISNUMBER(D79)),NOT(ISNUMBER(E79))),"Reisedaten fehlen",IF(E79&lt;=D79,"Abreise muss nach Anreise liegen",IF(OR(D79&lt;&gt;INT(D79),E79&lt;&gt;INT(E79)),"Nur Datum, keine Uhrzeit",IF(C79&gt;D79,"Buchungsdatum nach Anreise",IF(OR(NOT(ISNUMBER(F79)),F79&lt;=0,F79&lt;&gt;INT(F79)),"Personenzahl prüfen",IF(F79&gt;Start!$E$30,"Maximale Belegung überschritten",IF(OR(D79&lt;DATE(Start!$E$28,1,1),E79&gt;DATE(Start!$E$28+3,1,1)),"Außerhalb des Planungszeitraums",IF(SUMPRODUCT((Saisonpreise!$K$9:$K$38&lt;&gt;"")*(Saisonpreise!$K$9:$K$38&lt;&gt;"OK"))&gt;0,"Saisonliste prüfen",IF(COUNTIFS(Tagespreise!$A$9:$A$1104,"&gt;="&amp;D79,Tagespreise!$A$9:$A$1104,"&lt;"&amp;E79,Tagespreise!$H$9:$H$1104,"Konflikt")&gt;0,"Saisonpreise überlappen",IF(SUMPRODUCT((Buchungsextras!$A$9:$A$208=A79)*(Buchungsextras!$K$9:$K$208&lt;&gt;"")*(Buchungsextras!$K$9:$K$208&lt;&gt;"OK"))&gt;0,"Buchungsextras prüfen",IF(AND(H79&lt;&gt;"",OR(NOT(ISNUMBER(H79)),H79&lt;0)),"Reinigung prüfen",IF(AND(I79&lt;&gt;"",OR(NOT(ISNUMBER(I79)),I79&lt;0)),"Rabatt prüfen",IF(AND(J79&lt;&gt;"",OR(NOT(ISNUMBER(J79)),J79&lt;0)),"Festpreis prüfen",IF(AND(J79="",ISNUMBER(I79),I79&gt;M79+N79+Y79),"Rabatt größer als Preis",IF(AND(OR(G79="Bestätigt",G79="Abgeschlossen"),(COUNTIFS(Aufenthalte!$D$9:$D$108,"&lt;"&amp;E79,Aufenthalte!$E$9:$E$108,"&gt;"&amp;D79,Aufenthalte!$G$9:$G$108,"Bestätigt")+COUNTIFS(Aufenthalte!$D$9:$D$108,"&lt;"&amp;E79,Aufenthalte!$E$9:$E$108,"&gt;"&amp;D79,Aufenthalte!$G$9:$G$108,"Abgeschlossen"))&gt;1),"Doppelbelegung prüfen",IF(T79&lt;0,"Erstattung größer als Eingang","OK")))))))))))))))))))))</f>
        <v/>
      </c>
      <c r="X79" s="10" t="str">
        <f t="shared" ca="1" si="19"/>
        <v/>
      </c>
      <c r="Y79" s="10" t="str">
        <f>IF(L79="","",IF(H79="",Start!$E$27,IF(ISNUMBER(H79),MAX(0,H79),"")))</f>
        <v/>
      </c>
      <c r="Z79" s="10" t="str">
        <f t="shared" si="20"/>
        <v/>
      </c>
    </row>
    <row r="80" spans="1:26" ht="31" customHeight="1">
      <c r="A80" s="9" t="s">
        <v>383</v>
      </c>
      <c r="B80" s="18"/>
      <c r="C80" s="20"/>
      <c r="D80" s="20"/>
      <c r="E80" s="20"/>
      <c r="F80" s="22"/>
      <c r="G80" s="18"/>
      <c r="H80" s="21"/>
      <c r="I80" s="21"/>
      <c r="J80" s="21"/>
      <c r="K80" s="18"/>
      <c r="L80" s="14" t="str">
        <f t="shared" si="14"/>
        <v/>
      </c>
      <c r="M80" s="10" t="str">
        <f>IF(OR(L80="",B80="",C80="",F80="",G80=""),"",IF(AND(D80&gt;=DATE(Start!$E$28,1,1),E80&lt;=DATE(Start!$E$28+3,1,1),COUNTIFS(Tagespreise!$A$9:$A$1104,"&gt;="&amp;D80,Tagespreise!$A$9:$A$1104,"&lt;"&amp;E80,Tagespreise!$H$9:$H$1104,"Konflikt")=0,SUMPRODUCT((Saisonpreise!$K$9:$K$38&lt;&gt;"")*(Saisonpreise!$K$9:$K$38&lt;&gt;"OK"))=0),SUMIFS(Tagespreise!$F$9:$F$1104,Tagespreise!$A$9:$A$1104,"&gt;="&amp;D80,Tagespreise!$A$9:$A$1104,"&lt;"&amp;E80),""))</f>
        <v/>
      </c>
      <c r="N80" s="10" t="str">
        <f>IF(L80="","",IF(SUMPRODUCT((Buchungsextras!$A$9:$A$208=A80)*(Buchungsextras!$K$9:$K$208&lt;&gt;"")*(Buchungsextras!$K$9:$K$208&lt;&gt;"OK"))&gt;0,"",SUMIF(Buchungsextras!$A$9:$A$208,A80,Buchungsextras!$I$9:$I$208)))</f>
        <v/>
      </c>
      <c r="O80" s="10" t="str">
        <f t="shared" si="15"/>
        <v/>
      </c>
      <c r="P80" s="10" t="str">
        <f>IF(O80="","",MIN(O80,ROUND(IF(Start!$L$28="Übernachtungen",M80,O80)*Start!$L$25,2)))</f>
        <v/>
      </c>
      <c r="Q80" s="11" t="str">
        <f>IF(OR(O80="",NOT(ISNUMBER(C80))),"",MIN(S80,C80+Start!$L$26))</f>
        <v/>
      </c>
      <c r="R80" s="10" t="str">
        <f t="shared" si="16"/>
        <v/>
      </c>
      <c r="S80" s="11" t="str">
        <f>IF(OR(O80="",NOT(ISNUMBER(C80))),"",MAX(C80,D80-Start!$L$27))</f>
        <v/>
      </c>
      <c r="T80" s="10" t="str">
        <f>IF(COUNTA(B80:K80)=0,"",SUMIF(Zahlungen!$A$9:$A$208,A80,Zahlungen!$H$9:$H$208))</f>
        <v/>
      </c>
      <c r="U80" s="10" t="str">
        <f t="shared" si="17"/>
        <v/>
      </c>
      <c r="V80" s="3" t="str">
        <f t="shared" ca="1" si="18"/>
        <v/>
      </c>
      <c r="W80" s="3" t="str">
        <f>IF(COUNTA(B80:K80)=0,"",IF(COUNTIF($A$9:$A$108,A80)&lt;&gt;1,"Doppelte Buchung-ID",IF(OR(B80="",IFERROR(INDEX(Gäste!$B$9:$B$108,MATCH(LEFT(B80,4),Gäste!$A$9:$A$108,0)),"")=""),"Gast auswählen / prüfen",IF(AND(G80&lt;&gt;"Anfrage",G80&lt;&gt;"Bestätigt",G80&lt;&gt;"Abgeschlossen",G80&lt;&gt;"Storniert"),"Status wählen",IF(OR(NOT(ISNUMBER(C80)),C80&lt;=0),"Buchungsdatum fehlt",IF(OR(NOT(ISNUMBER(D80)),NOT(ISNUMBER(E80))),"Reisedaten fehlen",IF(E80&lt;=D80,"Abreise muss nach Anreise liegen",IF(OR(D80&lt;&gt;INT(D80),E80&lt;&gt;INT(E80)),"Nur Datum, keine Uhrzeit",IF(C80&gt;D80,"Buchungsdatum nach Anreise",IF(OR(NOT(ISNUMBER(F80)),F80&lt;=0,F80&lt;&gt;INT(F80)),"Personenzahl prüfen",IF(F80&gt;Start!$E$30,"Maximale Belegung überschritten",IF(OR(D80&lt;DATE(Start!$E$28,1,1),E80&gt;DATE(Start!$E$28+3,1,1)),"Außerhalb des Planungszeitraums",IF(SUMPRODUCT((Saisonpreise!$K$9:$K$38&lt;&gt;"")*(Saisonpreise!$K$9:$K$38&lt;&gt;"OK"))&gt;0,"Saisonliste prüfen",IF(COUNTIFS(Tagespreise!$A$9:$A$1104,"&gt;="&amp;D80,Tagespreise!$A$9:$A$1104,"&lt;"&amp;E80,Tagespreise!$H$9:$H$1104,"Konflikt")&gt;0,"Saisonpreise überlappen",IF(SUMPRODUCT((Buchungsextras!$A$9:$A$208=A80)*(Buchungsextras!$K$9:$K$208&lt;&gt;"")*(Buchungsextras!$K$9:$K$208&lt;&gt;"OK"))&gt;0,"Buchungsextras prüfen",IF(AND(H80&lt;&gt;"",OR(NOT(ISNUMBER(H80)),H80&lt;0)),"Reinigung prüfen",IF(AND(I80&lt;&gt;"",OR(NOT(ISNUMBER(I80)),I80&lt;0)),"Rabatt prüfen",IF(AND(J80&lt;&gt;"",OR(NOT(ISNUMBER(J80)),J80&lt;0)),"Festpreis prüfen",IF(AND(J80="",ISNUMBER(I80),I80&gt;M80+N80+Y80),"Rabatt größer als Preis",IF(AND(OR(G80="Bestätigt",G80="Abgeschlossen"),(COUNTIFS(Aufenthalte!$D$9:$D$108,"&lt;"&amp;E80,Aufenthalte!$E$9:$E$108,"&gt;"&amp;D80,Aufenthalte!$G$9:$G$108,"Bestätigt")+COUNTIFS(Aufenthalte!$D$9:$D$108,"&lt;"&amp;E80,Aufenthalte!$E$9:$E$108,"&gt;"&amp;D80,Aufenthalte!$G$9:$G$108,"Abgeschlossen"))&gt;1),"Doppelbelegung prüfen",IF(T80&lt;0,"Erstattung größer als Eingang","OK")))))))))))))))))))))</f>
        <v/>
      </c>
      <c r="X80" s="10" t="str">
        <f t="shared" ca="1" si="19"/>
        <v/>
      </c>
      <c r="Y80" s="10" t="str">
        <f>IF(L80="","",IF(H80="",Start!$E$27,IF(ISNUMBER(H80),MAX(0,H80),"")))</f>
        <v/>
      </c>
      <c r="Z80" s="10" t="str">
        <f t="shared" si="20"/>
        <v/>
      </c>
    </row>
    <row r="81" spans="1:26" ht="31" customHeight="1">
      <c r="A81" s="9" t="s">
        <v>384</v>
      </c>
      <c r="B81" s="18"/>
      <c r="C81" s="20"/>
      <c r="D81" s="20"/>
      <c r="E81" s="20"/>
      <c r="F81" s="22"/>
      <c r="G81" s="18"/>
      <c r="H81" s="21"/>
      <c r="I81" s="21"/>
      <c r="J81" s="21"/>
      <c r="K81" s="18"/>
      <c r="L81" s="14" t="str">
        <f t="shared" si="14"/>
        <v/>
      </c>
      <c r="M81" s="10" t="str">
        <f>IF(OR(L81="",B81="",C81="",F81="",G81=""),"",IF(AND(D81&gt;=DATE(Start!$E$28,1,1),E81&lt;=DATE(Start!$E$28+3,1,1),COUNTIFS(Tagespreise!$A$9:$A$1104,"&gt;="&amp;D81,Tagespreise!$A$9:$A$1104,"&lt;"&amp;E81,Tagespreise!$H$9:$H$1104,"Konflikt")=0,SUMPRODUCT((Saisonpreise!$K$9:$K$38&lt;&gt;"")*(Saisonpreise!$K$9:$K$38&lt;&gt;"OK"))=0),SUMIFS(Tagespreise!$F$9:$F$1104,Tagespreise!$A$9:$A$1104,"&gt;="&amp;D81,Tagespreise!$A$9:$A$1104,"&lt;"&amp;E81),""))</f>
        <v/>
      </c>
      <c r="N81" s="10" t="str">
        <f>IF(L81="","",IF(SUMPRODUCT((Buchungsextras!$A$9:$A$208=A81)*(Buchungsextras!$K$9:$K$208&lt;&gt;"")*(Buchungsextras!$K$9:$K$208&lt;&gt;"OK"))&gt;0,"",SUMIF(Buchungsextras!$A$9:$A$208,A81,Buchungsextras!$I$9:$I$208)))</f>
        <v/>
      </c>
      <c r="O81" s="10" t="str">
        <f t="shared" si="15"/>
        <v/>
      </c>
      <c r="P81" s="10" t="str">
        <f>IF(O81="","",MIN(O81,ROUND(IF(Start!$L$28="Übernachtungen",M81,O81)*Start!$L$25,2)))</f>
        <v/>
      </c>
      <c r="Q81" s="11" t="str">
        <f>IF(OR(O81="",NOT(ISNUMBER(C81))),"",MIN(S81,C81+Start!$L$26))</f>
        <v/>
      </c>
      <c r="R81" s="10" t="str">
        <f t="shared" si="16"/>
        <v/>
      </c>
      <c r="S81" s="11" t="str">
        <f>IF(OR(O81="",NOT(ISNUMBER(C81))),"",MAX(C81,D81-Start!$L$27))</f>
        <v/>
      </c>
      <c r="T81" s="10" t="str">
        <f>IF(COUNTA(B81:K81)=0,"",SUMIF(Zahlungen!$A$9:$A$208,A81,Zahlungen!$H$9:$H$208))</f>
        <v/>
      </c>
      <c r="U81" s="10" t="str">
        <f t="shared" si="17"/>
        <v/>
      </c>
      <c r="V81" s="3" t="str">
        <f t="shared" ca="1" si="18"/>
        <v/>
      </c>
      <c r="W81" s="3" t="str">
        <f>IF(COUNTA(B81:K81)=0,"",IF(COUNTIF($A$9:$A$108,A81)&lt;&gt;1,"Doppelte Buchung-ID",IF(OR(B81="",IFERROR(INDEX(Gäste!$B$9:$B$108,MATCH(LEFT(B81,4),Gäste!$A$9:$A$108,0)),"")=""),"Gast auswählen / prüfen",IF(AND(G81&lt;&gt;"Anfrage",G81&lt;&gt;"Bestätigt",G81&lt;&gt;"Abgeschlossen",G81&lt;&gt;"Storniert"),"Status wählen",IF(OR(NOT(ISNUMBER(C81)),C81&lt;=0),"Buchungsdatum fehlt",IF(OR(NOT(ISNUMBER(D81)),NOT(ISNUMBER(E81))),"Reisedaten fehlen",IF(E81&lt;=D81,"Abreise muss nach Anreise liegen",IF(OR(D81&lt;&gt;INT(D81),E81&lt;&gt;INT(E81)),"Nur Datum, keine Uhrzeit",IF(C81&gt;D81,"Buchungsdatum nach Anreise",IF(OR(NOT(ISNUMBER(F81)),F81&lt;=0,F81&lt;&gt;INT(F81)),"Personenzahl prüfen",IF(F81&gt;Start!$E$30,"Maximale Belegung überschritten",IF(OR(D81&lt;DATE(Start!$E$28,1,1),E81&gt;DATE(Start!$E$28+3,1,1)),"Außerhalb des Planungszeitraums",IF(SUMPRODUCT((Saisonpreise!$K$9:$K$38&lt;&gt;"")*(Saisonpreise!$K$9:$K$38&lt;&gt;"OK"))&gt;0,"Saisonliste prüfen",IF(COUNTIFS(Tagespreise!$A$9:$A$1104,"&gt;="&amp;D81,Tagespreise!$A$9:$A$1104,"&lt;"&amp;E81,Tagespreise!$H$9:$H$1104,"Konflikt")&gt;0,"Saisonpreise überlappen",IF(SUMPRODUCT((Buchungsextras!$A$9:$A$208=A81)*(Buchungsextras!$K$9:$K$208&lt;&gt;"")*(Buchungsextras!$K$9:$K$208&lt;&gt;"OK"))&gt;0,"Buchungsextras prüfen",IF(AND(H81&lt;&gt;"",OR(NOT(ISNUMBER(H81)),H81&lt;0)),"Reinigung prüfen",IF(AND(I81&lt;&gt;"",OR(NOT(ISNUMBER(I81)),I81&lt;0)),"Rabatt prüfen",IF(AND(J81&lt;&gt;"",OR(NOT(ISNUMBER(J81)),J81&lt;0)),"Festpreis prüfen",IF(AND(J81="",ISNUMBER(I81),I81&gt;M81+N81+Y81),"Rabatt größer als Preis",IF(AND(OR(G81="Bestätigt",G81="Abgeschlossen"),(COUNTIFS(Aufenthalte!$D$9:$D$108,"&lt;"&amp;E81,Aufenthalte!$E$9:$E$108,"&gt;"&amp;D81,Aufenthalte!$G$9:$G$108,"Bestätigt")+COUNTIFS(Aufenthalte!$D$9:$D$108,"&lt;"&amp;E81,Aufenthalte!$E$9:$E$108,"&gt;"&amp;D81,Aufenthalte!$G$9:$G$108,"Abgeschlossen"))&gt;1),"Doppelbelegung prüfen",IF(T81&lt;0,"Erstattung größer als Eingang","OK")))))))))))))))))))))</f>
        <v/>
      </c>
      <c r="X81" s="10" t="str">
        <f t="shared" ca="1" si="19"/>
        <v/>
      </c>
      <c r="Y81" s="10" t="str">
        <f>IF(L81="","",IF(H81="",Start!$E$27,IF(ISNUMBER(H81),MAX(0,H81),"")))</f>
        <v/>
      </c>
      <c r="Z81" s="10" t="str">
        <f t="shared" si="20"/>
        <v/>
      </c>
    </row>
    <row r="82" spans="1:26" ht="31" customHeight="1">
      <c r="A82" s="9" t="s">
        <v>385</v>
      </c>
      <c r="B82" s="18"/>
      <c r="C82" s="20"/>
      <c r="D82" s="20"/>
      <c r="E82" s="20"/>
      <c r="F82" s="22"/>
      <c r="G82" s="18"/>
      <c r="H82" s="21"/>
      <c r="I82" s="21"/>
      <c r="J82" s="21"/>
      <c r="K82" s="18"/>
      <c r="L82" s="14" t="str">
        <f t="shared" si="14"/>
        <v/>
      </c>
      <c r="M82" s="10" t="str">
        <f>IF(OR(L82="",B82="",C82="",F82="",G82=""),"",IF(AND(D82&gt;=DATE(Start!$E$28,1,1),E82&lt;=DATE(Start!$E$28+3,1,1),COUNTIFS(Tagespreise!$A$9:$A$1104,"&gt;="&amp;D82,Tagespreise!$A$9:$A$1104,"&lt;"&amp;E82,Tagespreise!$H$9:$H$1104,"Konflikt")=0,SUMPRODUCT((Saisonpreise!$K$9:$K$38&lt;&gt;"")*(Saisonpreise!$K$9:$K$38&lt;&gt;"OK"))=0),SUMIFS(Tagespreise!$F$9:$F$1104,Tagespreise!$A$9:$A$1104,"&gt;="&amp;D82,Tagespreise!$A$9:$A$1104,"&lt;"&amp;E82),""))</f>
        <v/>
      </c>
      <c r="N82" s="10" t="str">
        <f>IF(L82="","",IF(SUMPRODUCT((Buchungsextras!$A$9:$A$208=A82)*(Buchungsextras!$K$9:$K$208&lt;&gt;"")*(Buchungsextras!$K$9:$K$208&lt;&gt;"OK"))&gt;0,"",SUMIF(Buchungsextras!$A$9:$A$208,A82,Buchungsextras!$I$9:$I$208)))</f>
        <v/>
      </c>
      <c r="O82" s="10" t="str">
        <f t="shared" si="15"/>
        <v/>
      </c>
      <c r="P82" s="10" t="str">
        <f>IF(O82="","",MIN(O82,ROUND(IF(Start!$L$28="Übernachtungen",M82,O82)*Start!$L$25,2)))</f>
        <v/>
      </c>
      <c r="Q82" s="11" t="str">
        <f>IF(OR(O82="",NOT(ISNUMBER(C82))),"",MIN(S82,C82+Start!$L$26))</f>
        <v/>
      </c>
      <c r="R82" s="10" t="str">
        <f t="shared" si="16"/>
        <v/>
      </c>
      <c r="S82" s="11" t="str">
        <f>IF(OR(O82="",NOT(ISNUMBER(C82))),"",MAX(C82,D82-Start!$L$27))</f>
        <v/>
      </c>
      <c r="T82" s="10" t="str">
        <f>IF(COUNTA(B82:K82)=0,"",SUMIF(Zahlungen!$A$9:$A$208,A82,Zahlungen!$H$9:$H$208))</f>
        <v/>
      </c>
      <c r="U82" s="10" t="str">
        <f t="shared" si="17"/>
        <v/>
      </c>
      <c r="V82" s="3" t="str">
        <f t="shared" ca="1" si="18"/>
        <v/>
      </c>
      <c r="W82" s="3" t="str">
        <f>IF(COUNTA(B82:K82)=0,"",IF(COUNTIF($A$9:$A$108,A82)&lt;&gt;1,"Doppelte Buchung-ID",IF(OR(B82="",IFERROR(INDEX(Gäste!$B$9:$B$108,MATCH(LEFT(B82,4),Gäste!$A$9:$A$108,0)),"")=""),"Gast auswählen / prüfen",IF(AND(G82&lt;&gt;"Anfrage",G82&lt;&gt;"Bestätigt",G82&lt;&gt;"Abgeschlossen",G82&lt;&gt;"Storniert"),"Status wählen",IF(OR(NOT(ISNUMBER(C82)),C82&lt;=0),"Buchungsdatum fehlt",IF(OR(NOT(ISNUMBER(D82)),NOT(ISNUMBER(E82))),"Reisedaten fehlen",IF(E82&lt;=D82,"Abreise muss nach Anreise liegen",IF(OR(D82&lt;&gt;INT(D82),E82&lt;&gt;INT(E82)),"Nur Datum, keine Uhrzeit",IF(C82&gt;D82,"Buchungsdatum nach Anreise",IF(OR(NOT(ISNUMBER(F82)),F82&lt;=0,F82&lt;&gt;INT(F82)),"Personenzahl prüfen",IF(F82&gt;Start!$E$30,"Maximale Belegung überschritten",IF(OR(D82&lt;DATE(Start!$E$28,1,1),E82&gt;DATE(Start!$E$28+3,1,1)),"Außerhalb des Planungszeitraums",IF(SUMPRODUCT((Saisonpreise!$K$9:$K$38&lt;&gt;"")*(Saisonpreise!$K$9:$K$38&lt;&gt;"OK"))&gt;0,"Saisonliste prüfen",IF(COUNTIFS(Tagespreise!$A$9:$A$1104,"&gt;="&amp;D82,Tagespreise!$A$9:$A$1104,"&lt;"&amp;E82,Tagespreise!$H$9:$H$1104,"Konflikt")&gt;0,"Saisonpreise überlappen",IF(SUMPRODUCT((Buchungsextras!$A$9:$A$208=A82)*(Buchungsextras!$K$9:$K$208&lt;&gt;"")*(Buchungsextras!$K$9:$K$208&lt;&gt;"OK"))&gt;0,"Buchungsextras prüfen",IF(AND(H82&lt;&gt;"",OR(NOT(ISNUMBER(H82)),H82&lt;0)),"Reinigung prüfen",IF(AND(I82&lt;&gt;"",OR(NOT(ISNUMBER(I82)),I82&lt;0)),"Rabatt prüfen",IF(AND(J82&lt;&gt;"",OR(NOT(ISNUMBER(J82)),J82&lt;0)),"Festpreis prüfen",IF(AND(J82="",ISNUMBER(I82),I82&gt;M82+N82+Y82),"Rabatt größer als Preis",IF(AND(OR(G82="Bestätigt",G82="Abgeschlossen"),(COUNTIFS(Aufenthalte!$D$9:$D$108,"&lt;"&amp;E82,Aufenthalte!$E$9:$E$108,"&gt;"&amp;D82,Aufenthalte!$G$9:$G$108,"Bestätigt")+COUNTIFS(Aufenthalte!$D$9:$D$108,"&lt;"&amp;E82,Aufenthalte!$E$9:$E$108,"&gt;"&amp;D82,Aufenthalte!$G$9:$G$108,"Abgeschlossen"))&gt;1),"Doppelbelegung prüfen",IF(T82&lt;0,"Erstattung größer als Eingang","OK")))))))))))))))))))))</f>
        <v/>
      </c>
      <c r="X82" s="10" t="str">
        <f t="shared" ca="1" si="19"/>
        <v/>
      </c>
      <c r="Y82" s="10" t="str">
        <f>IF(L82="","",IF(H82="",Start!$E$27,IF(ISNUMBER(H82),MAX(0,H82),"")))</f>
        <v/>
      </c>
      <c r="Z82" s="10" t="str">
        <f t="shared" si="20"/>
        <v/>
      </c>
    </row>
    <row r="83" spans="1:26" ht="31" customHeight="1">
      <c r="A83" s="9" t="s">
        <v>386</v>
      </c>
      <c r="B83" s="18"/>
      <c r="C83" s="20"/>
      <c r="D83" s="20"/>
      <c r="E83" s="20"/>
      <c r="F83" s="22"/>
      <c r="G83" s="18"/>
      <c r="H83" s="21"/>
      <c r="I83" s="21"/>
      <c r="J83" s="21"/>
      <c r="K83" s="18"/>
      <c r="L83" s="14" t="str">
        <f t="shared" si="14"/>
        <v/>
      </c>
      <c r="M83" s="10" t="str">
        <f>IF(OR(L83="",B83="",C83="",F83="",G83=""),"",IF(AND(D83&gt;=DATE(Start!$E$28,1,1),E83&lt;=DATE(Start!$E$28+3,1,1),COUNTIFS(Tagespreise!$A$9:$A$1104,"&gt;="&amp;D83,Tagespreise!$A$9:$A$1104,"&lt;"&amp;E83,Tagespreise!$H$9:$H$1104,"Konflikt")=0,SUMPRODUCT((Saisonpreise!$K$9:$K$38&lt;&gt;"")*(Saisonpreise!$K$9:$K$38&lt;&gt;"OK"))=0),SUMIFS(Tagespreise!$F$9:$F$1104,Tagespreise!$A$9:$A$1104,"&gt;="&amp;D83,Tagespreise!$A$9:$A$1104,"&lt;"&amp;E83),""))</f>
        <v/>
      </c>
      <c r="N83" s="10" t="str">
        <f>IF(L83="","",IF(SUMPRODUCT((Buchungsextras!$A$9:$A$208=A83)*(Buchungsextras!$K$9:$K$208&lt;&gt;"")*(Buchungsextras!$K$9:$K$208&lt;&gt;"OK"))&gt;0,"",SUMIF(Buchungsextras!$A$9:$A$208,A83,Buchungsextras!$I$9:$I$208)))</f>
        <v/>
      </c>
      <c r="O83" s="10" t="str">
        <f t="shared" si="15"/>
        <v/>
      </c>
      <c r="P83" s="10" t="str">
        <f>IF(O83="","",MIN(O83,ROUND(IF(Start!$L$28="Übernachtungen",M83,O83)*Start!$L$25,2)))</f>
        <v/>
      </c>
      <c r="Q83" s="11" t="str">
        <f>IF(OR(O83="",NOT(ISNUMBER(C83))),"",MIN(S83,C83+Start!$L$26))</f>
        <v/>
      </c>
      <c r="R83" s="10" t="str">
        <f t="shared" si="16"/>
        <v/>
      </c>
      <c r="S83" s="11" t="str">
        <f>IF(OR(O83="",NOT(ISNUMBER(C83))),"",MAX(C83,D83-Start!$L$27))</f>
        <v/>
      </c>
      <c r="T83" s="10" t="str">
        <f>IF(COUNTA(B83:K83)=0,"",SUMIF(Zahlungen!$A$9:$A$208,A83,Zahlungen!$H$9:$H$208))</f>
        <v/>
      </c>
      <c r="U83" s="10" t="str">
        <f t="shared" si="17"/>
        <v/>
      </c>
      <c r="V83" s="3" t="str">
        <f t="shared" ca="1" si="18"/>
        <v/>
      </c>
      <c r="W83" s="3" t="str">
        <f>IF(COUNTA(B83:K83)=0,"",IF(COUNTIF($A$9:$A$108,A83)&lt;&gt;1,"Doppelte Buchung-ID",IF(OR(B83="",IFERROR(INDEX(Gäste!$B$9:$B$108,MATCH(LEFT(B83,4),Gäste!$A$9:$A$108,0)),"")=""),"Gast auswählen / prüfen",IF(AND(G83&lt;&gt;"Anfrage",G83&lt;&gt;"Bestätigt",G83&lt;&gt;"Abgeschlossen",G83&lt;&gt;"Storniert"),"Status wählen",IF(OR(NOT(ISNUMBER(C83)),C83&lt;=0),"Buchungsdatum fehlt",IF(OR(NOT(ISNUMBER(D83)),NOT(ISNUMBER(E83))),"Reisedaten fehlen",IF(E83&lt;=D83,"Abreise muss nach Anreise liegen",IF(OR(D83&lt;&gt;INT(D83),E83&lt;&gt;INT(E83)),"Nur Datum, keine Uhrzeit",IF(C83&gt;D83,"Buchungsdatum nach Anreise",IF(OR(NOT(ISNUMBER(F83)),F83&lt;=0,F83&lt;&gt;INT(F83)),"Personenzahl prüfen",IF(F83&gt;Start!$E$30,"Maximale Belegung überschritten",IF(OR(D83&lt;DATE(Start!$E$28,1,1),E83&gt;DATE(Start!$E$28+3,1,1)),"Außerhalb des Planungszeitraums",IF(SUMPRODUCT((Saisonpreise!$K$9:$K$38&lt;&gt;"")*(Saisonpreise!$K$9:$K$38&lt;&gt;"OK"))&gt;0,"Saisonliste prüfen",IF(COUNTIFS(Tagespreise!$A$9:$A$1104,"&gt;="&amp;D83,Tagespreise!$A$9:$A$1104,"&lt;"&amp;E83,Tagespreise!$H$9:$H$1104,"Konflikt")&gt;0,"Saisonpreise überlappen",IF(SUMPRODUCT((Buchungsextras!$A$9:$A$208=A83)*(Buchungsextras!$K$9:$K$208&lt;&gt;"")*(Buchungsextras!$K$9:$K$208&lt;&gt;"OK"))&gt;0,"Buchungsextras prüfen",IF(AND(H83&lt;&gt;"",OR(NOT(ISNUMBER(H83)),H83&lt;0)),"Reinigung prüfen",IF(AND(I83&lt;&gt;"",OR(NOT(ISNUMBER(I83)),I83&lt;0)),"Rabatt prüfen",IF(AND(J83&lt;&gt;"",OR(NOT(ISNUMBER(J83)),J83&lt;0)),"Festpreis prüfen",IF(AND(J83="",ISNUMBER(I83),I83&gt;M83+N83+Y83),"Rabatt größer als Preis",IF(AND(OR(G83="Bestätigt",G83="Abgeschlossen"),(COUNTIFS(Aufenthalte!$D$9:$D$108,"&lt;"&amp;E83,Aufenthalte!$E$9:$E$108,"&gt;"&amp;D83,Aufenthalte!$G$9:$G$108,"Bestätigt")+COUNTIFS(Aufenthalte!$D$9:$D$108,"&lt;"&amp;E83,Aufenthalte!$E$9:$E$108,"&gt;"&amp;D83,Aufenthalte!$G$9:$G$108,"Abgeschlossen"))&gt;1),"Doppelbelegung prüfen",IF(T83&lt;0,"Erstattung größer als Eingang","OK")))))))))))))))))))))</f>
        <v/>
      </c>
      <c r="X83" s="10" t="str">
        <f t="shared" ca="1" si="19"/>
        <v/>
      </c>
      <c r="Y83" s="10" t="str">
        <f>IF(L83="","",IF(H83="",Start!$E$27,IF(ISNUMBER(H83),MAX(0,H83),"")))</f>
        <v/>
      </c>
      <c r="Z83" s="10" t="str">
        <f t="shared" si="20"/>
        <v/>
      </c>
    </row>
    <row r="84" spans="1:26" ht="31" customHeight="1">
      <c r="A84" s="9" t="s">
        <v>387</v>
      </c>
      <c r="B84" s="18"/>
      <c r="C84" s="20"/>
      <c r="D84" s="20"/>
      <c r="E84" s="20"/>
      <c r="F84" s="22"/>
      <c r="G84" s="18"/>
      <c r="H84" s="21"/>
      <c r="I84" s="21"/>
      <c r="J84" s="21"/>
      <c r="K84" s="18"/>
      <c r="L84" s="14" t="str">
        <f t="shared" si="14"/>
        <v/>
      </c>
      <c r="M84" s="10" t="str">
        <f>IF(OR(L84="",B84="",C84="",F84="",G84=""),"",IF(AND(D84&gt;=DATE(Start!$E$28,1,1),E84&lt;=DATE(Start!$E$28+3,1,1),COUNTIFS(Tagespreise!$A$9:$A$1104,"&gt;="&amp;D84,Tagespreise!$A$9:$A$1104,"&lt;"&amp;E84,Tagespreise!$H$9:$H$1104,"Konflikt")=0,SUMPRODUCT((Saisonpreise!$K$9:$K$38&lt;&gt;"")*(Saisonpreise!$K$9:$K$38&lt;&gt;"OK"))=0),SUMIFS(Tagespreise!$F$9:$F$1104,Tagespreise!$A$9:$A$1104,"&gt;="&amp;D84,Tagespreise!$A$9:$A$1104,"&lt;"&amp;E84),""))</f>
        <v/>
      </c>
      <c r="N84" s="10" t="str">
        <f>IF(L84="","",IF(SUMPRODUCT((Buchungsextras!$A$9:$A$208=A84)*(Buchungsextras!$K$9:$K$208&lt;&gt;"")*(Buchungsextras!$K$9:$K$208&lt;&gt;"OK"))&gt;0,"",SUMIF(Buchungsextras!$A$9:$A$208,A84,Buchungsextras!$I$9:$I$208)))</f>
        <v/>
      </c>
      <c r="O84" s="10" t="str">
        <f t="shared" si="15"/>
        <v/>
      </c>
      <c r="P84" s="10" t="str">
        <f>IF(O84="","",MIN(O84,ROUND(IF(Start!$L$28="Übernachtungen",M84,O84)*Start!$L$25,2)))</f>
        <v/>
      </c>
      <c r="Q84" s="11" t="str">
        <f>IF(OR(O84="",NOT(ISNUMBER(C84))),"",MIN(S84,C84+Start!$L$26))</f>
        <v/>
      </c>
      <c r="R84" s="10" t="str">
        <f t="shared" si="16"/>
        <v/>
      </c>
      <c r="S84" s="11" t="str">
        <f>IF(OR(O84="",NOT(ISNUMBER(C84))),"",MAX(C84,D84-Start!$L$27))</f>
        <v/>
      </c>
      <c r="T84" s="10" t="str">
        <f>IF(COUNTA(B84:K84)=0,"",SUMIF(Zahlungen!$A$9:$A$208,A84,Zahlungen!$H$9:$H$208))</f>
        <v/>
      </c>
      <c r="U84" s="10" t="str">
        <f t="shared" si="17"/>
        <v/>
      </c>
      <c r="V84" s="3" t="str">
        <f t="shared" ca="1" si="18"/>
        <v/>
      </c>
      <c r="W84" s="3" t="str">
        <f>IF(COUNTA(B84:K84)=0,"",IF(COUNTIF($A$9:$A$108,A84)&lt;&gt;1,"Doppelte Buchung-ID",IF(OR(B84="",IFERROR(INDEX(Gäste!$B$9:$B$108,MATCH(LEFT(B84,4),Gäste!$A$9:$A$108,0)),"")=""),"Gast auswählen / prüfen",IF(AND(G84&lt;&gt;"Anfrage",G84&lt;&gt;"Bestätigt",G84&lt;&gt;"Abgeschlossen",G84&lt;&gt;"Storniert"),"Status wählen",IF(OR(NOT(ISNUMBER(C84)),C84&lt;=0),"Buchungsdatum fehlt",IF(OR(NOT(ISNUMBER(D84)),NOT(ISNUMBER(E84))),"Reisedaten fehlen",IF(E84&lt;=D84,"Abreise muss nach Anreise liegen",IF(OR(D84&lt;&gt;INT(D84),E84&lt;&gt;INT(E84)),"Nur Datum, keine Uhrzeit",IF(C84&gt;D84,"Buchungsdatum nach Anreise",IF(OR(NOT(ISNUMBER(F84)),F84&lt;=0,F84&lt;&gt;INT(F84)),"Personenzahl prüfen",IF(F84&gt;Start!$E$30,"Maximale Belegung überschritten",IF(OR(D84&lt;DATE(Start!$E$28,1,1),E84&gt;DATE(Start!$E$28+3,1,1)),"Außerhalb des Planungszeitraums",IF(SUMPRODUCT((Saisonpreise!$K$9:$K$38&lt;&gt;"")*(Saisonpreise!$K$9:$K$38&lt;&gt;"OK"))&gt;0,"Saisonliste prüfen",IF(COUNTIFS(Tagespreise!$A$9:$A$1104,"&gt;="&amp;D84,Tagespreise!$A$9:$A$1104,"&lt;"&amp;E84,Tagespreise!$H$9:$H$1104,"Konflikt")&gt;0,"Saisonpreise überlappen",IF(SUMPRODUCT((Buchungsextras!$A$9:$A$208=A84)*(Buchungsextras!$K$9:$K$208&lt;&gt;"")*(Buchungsextras!$K$9:$K$208&lt;&gt;"OK"))&gt;0,"Buchungsextras prüfen",IF(AND(H84&lt;&gt;"",OR(NOT(ISNUMBER(H84)),H84&lt;0)),"Reinigung prüfen",IF(AND(I84&lt;&gt;"",OR(NOT(ISNUMBER(I84)),I84&lt;0)),"Rabatt prüfen",IF(AND(J84&lt;&gt;"",OR(NOT(ISNUMBER(J84)),J84&lt;0)),"Festpreis prüfen",IF(AND(J84="",ISNUMBER(I84),I84&gt;M84+N84+Y84),"Rabatt größer als Preis",IF(AND(OR(G84="Bestätigt",G84="Abgeschlossen"),(COUNTIFS(Aufenthalte!$D$9:$D$108,"&lt;"&amp;E84,Aufenthalte!$E$9:$E$108,"&gt;"&amp;D84,Aufenthalte!$G$9:$G$108,"Bestätigt")+COUNTIFS(Aufenthalte!$D$9:$D$108,"&lt;"&amp;E84,Aufenthalte!$E$9:$E$108,"&gt;"&amp;D84,Aufenthalte!$G$9:$G$108,"Abgeschlossen"))&gt;1),"Doppelbelegung prüfen",IF(T84&lt;0,"Erstattung größer als Eingang","OK")))))))))))))))))))))</f>
        <v/>
      </c>
      <c r="X84" s="10" t="str">
        <f t="shared" ca="1" si="19"/>
        <v/>
      </c>
      <c r="Y84" s="10" t="str">
        <f>IF(L84="","",IF(H84="",Start!$E$27,IF(ISNUMBER(H84),MAX(0,H84),"")))</f>
        <v/>
      </c>
      <c r="Z84" s="10" t="str">
        <f t="shared" si="20"/>
        <v/>
      </c>
    </row>
    <row r="85" spans="1:26" ht="31" customHeight="1">
      <c r="A85" s="9" t="s">
        <v>388</v>
      </c>
      <c r="B85" s="18"/>
      <c r="C85" s="20"/>
      <c r="D85" s="20"/>
      <c r="E85" s="20"/>
      <c r="F85" s="22"/>
      <c r="G85" s="18"/>
      <c r="H85" s="21"/>
      <c r="I85" s="21"/>
      <c r="J85" s="21"/>
      <c r="K85" s="18"/>
      <c r="L85" s="14" t="str">
        <f t="shared" si="14"/>
        <v/>
      </c>
      <c r="M85" s="10" t="str">
        <f>IF(OR(L85="",B85="",C85="",F85="",G85=""),"",IF(AND(D85&gt;=DATE(Start!$E$28,1,1),E85&lt;=DATE(Start!$E$28+3,1,1),COUNTIFS(Tagespreise!$A$9:$A$1104,"&gt;="&amp;D85,Tagespreise!$A$9:$A$1104,"&lt;"&amp;E85,Tagespreise!$H$9:$H$1104,"Konflikt")=0,SUMPRODUCT((Saisonpreise!$K$9:$K$38&lt;&gt;"")*(Saisonpreise!$K$9:$K$38&lt;&gt;"OK"))=0),SUMIFS(Tagespreise!$F$9:$F$1104,Tagespreise!$A$9:$A$1104,"&gt;="&amp;D85,Tagespreise!$A$9:$A$1104,"&lt;"&amp;E85),""))</f>
        <v/>
      </c>
      <c r="N85" s="10" t="str">
        <f>IF(L85="","",IF(SUMPRODUCT((Buchungsextras!$A$9:$A$208=A85)*(Buchungsextras!$K$9:$K$208&lt;&gt;"")*(Buchungsextras!$K$9:$K$208&lt;&gt;"OK"))&gt;0,"",SUMIF(Buchungsextras!$A$9:$A$208,A85,Buchungsextras!$I$9:$I$208)))</f>
        <v/>
      </c>
      <c r="O85" s="10" t="str">
        <f t="shared" si="15"/>
        <v/>
      </c>
      <c r="P85" s="10" t="str">
        <f>IF(O85="","",MIN(O85,ROUND(IF(Start!$L$28="Übernachtungen",M85,O85)*Start!$L$25,2)))</f>
        <v/>
      </c>
      <c r="Q85" s="11" t="str">
        <f>IF(OR(O85="",NOT(ISNUMBER(C85))),"",MIN(S85,C85+Start!$L$26))</f>
        <v/>
      </c>
      <c r="R85" s="10" t="str">
        <f t="shared" si="16"/>
        <v/>
      </c>
      <c r="S85" s="11" t="str">
        <f>IF(OR(O85="",NOT(ISNUMBER(C85))),"",MAX(C85,D85-Start!$L$27))</f>
        <v/>
      </c>
      <c r="T85" s="10" t="str">
        <f>IF(COUNTA(B85:K85)=0,"",SUMIF(Zahlungen!$A$9:$A$208,A85,Zahlungen!$H$9:$H$208))</f>
        <v/>
      </c>
      <c r="U85" s="10" t="str">
        <f t="shared" si="17"/>
        <v/>
      </c>
      <c r="V85" s="3" t="str">
        <f t="shared" ca="1" si="18"/>
        <v/>
      </c>
      <c r="W85" s="3" t="str">
        <f>IF(COUNTA(B85:K85)=0,"",IF(COUNTIF($A$9:$A$108,A85)&lt;&gt;1,"Doppelte Buchung-ID",IF(OR(B85="",IFERROR(INDEX(Gäste!$B$9:$B$108,MATCH(LEFT(B85,4),Gäste!$A$9:$A$108,0)),"")=""),"Gast auswählen / prüfen",IF(AND(G85&lt;&gt;"Anfrage",G85&lt;&gt;"Bestätigt",G85&lt;&gt;"Abgeschlossen",G85&lt;&gt;"Storniert"),"Status wählen",IF(OR(NOT(ISNUMBER(C85)),C85&lt;=0),"Buchungsdatum fehlt",IF(OR(NOT(ISNUMBER(D85)),NOT(ISNUMBER(E85))),"Reisedaten fehlen",IF(E85&lt;=D85,"Abreise muss nach Anreise liegen",IF(OR(D85&lt;&gt;INT(D85),E85&lt;&gt;INT(E85)),"Nur Datum, keine Uhrzeit",IF(C85&gt;D85,"Buchungsdatum nach Anreise",IF(OR(NOT(ISNUMBER(F85)),F85&lt;=0,F85&lt;&gt;INT(F85)),"Personenzahl prüfen",IF(F85&gt;Start!$E$30,"Maximale Belegung überschritten",IF(OR(D85&lt;DATE(Start!$E$28,1,1),E85&gt;DATE(Start!$E$28+3,1,1)),"Außerhalb des Planungszeitraums",IF(SUMPRODUCT((Saisonpreise!$K$9:$K$38&lt;&gt;"")*(Saisonpreise!$K$9:$K$38&lt;&gt;"OK"))&gt;0,"Saisonliste prüfen",IF(COUNTIFS(Tagespreise!$A$9:$A$1104,"&gt;="&amp;D85,Tagespreise!$A$9:$A$1104,"&lt;"&amp;E85,Tagespreise!$H$9:$H$1104,"Konflikt")&gt;0,"Saisonpreise überlappen",IF(SUMPRODUCT((Buchungsextras!$A$9:$A$208=A85)*(Buchungsextras!$K$9:$K$208&lt;&gt;"")*(Buchungsextras!$K$9:$K$208&lt;&gt;"OK"))&gt;0,"Buchungsextras prüfen",IF(AND(H85&lt;&gt;"",OR(NOT(ISNUMBER(H85)),H85&lt;0)),"Reinigung prüfen",IF(AND(I85&lt;&gt;"",OR(NOT(ISNUMBER(I85)),I85&lt;0)),"Rabatt prüfen",IF(AND(J85&lt;&gt;"",OR(NOT(ISNUMBER(J85)),J85&lt;0)),"Festpreis prüfen",IF(AND(J85="",ISNUMBER(I85),I85&gt;M85+N85+Y85),"Rabatt größer als Preis",IF(AND(OR(G85="Bestätigt",G85="Abgeschlossen"),(COUNTIFS(Aufenthalte!$D$9:$D$108,"&lt;"&amp;E85,Aufenthalte!$E$9:$E$108,"&gt;"&amp;D85,Aufenthalte!$G$9:$G$108,"Bestätigt")+COUNTIFS(Aufenthalte!$D$9:$D$108,"&lt;"&amp;E85,Aufenthalte!$E$9:$E$108,"&gt;"&amp;D85,Aufenthalte!$G$9:$G$108,"Abgeschlossen"))&gt;1),"Doppelbelegung prüfen",IF(T85&lt;0,"Erstattung größer als Eingang","OK")))))))))))))))))))))</f>
        <v/>
      </c>
      <c r="X85" s="10" t="str">
        <f t="shared" ca="1" si="19"/>
        <v/>
      </c>
      <c r="Y85" s="10" t="str">
        <f>IF(L85="","",IF(H85="",Start!$E$27,IF(ISNUMBER(H85),MAX(0,H85),"")))</f>
        <v/>
      </c>
      <c r="Z85" s="10" t="str">
        <f t="shared" si="20"/>
        <v/>
      </c>
    </row>
    <row r="86" spans="1:26" ht="31" customHeight="1">
      <c r="A86" s="9" t="s">
        <v>389</v>
      </c>
      <c r="B86" s="18"/>
      <c r="C86" s="20"/>
      <c r="D86" s="20"/>
      <c r="E86" s="20"/>
      <c r="F86" s="22"/>
      <c r="G86" s="18"/>
      <c r="H86" s="21"/>
      <c r="I86" s="21"/>
      <c r="J86" s="21"/>
      <c r="K86" s="18"/>
      <c r="L86" s="14" t="str">
        <f t="shared" si="14"/>
        <v/>
      </c>
      <c r="M86" s="10" t="str">
        <f>IF(OR(L86="",B86="",C86="",F86="",G86=""),"",IF(AND(D86&gt;=DATE(Start!$E$28,1,1),E86&lt;=DATE(Start!$E$28+3,1,1),COUNTIFS(Tagespreise!$A$9:$A$1104,"&gt;="&amp;D86,Tagespreise!$A$9:$A$1104,"&lt;"&amp;E86,Tagespreise!$H$9:$H$1104,"Konflikt")=0,SUMPRODUCT((Saisonpreise!$K$9:$K$38&lt;&gt;"")*(Saisonpreise!$K$9:$K$38&lt;&gt;"OK"))=0),SUMIFS(Tagespreise!$F$9:$F$1104,Tagespreise!$A$9:$A$1104,"&gt;="&amp;D86,Tagespreise!$A$9:$A$1104,"&lt;"&amp;E86),""))</f>
        <v/>
      </c>
      <c r="N86" s="10" t="str">
        <f>IF(L86="","",IF(SUMPRODUCT((Buchungsextras!$A$9:$A$208=A86)*(Buchungsextras!$K$9:$K$208&lt;&gt;"")*(Buchungsextras!$K$9:$K$208&lt;&gt;"OK"))&gt;0,"",SUMIF(Buchungsextras!$A$9:$A$208,A86,Buchungsextras!$I$9:$I$208)))</f>
        <v/>
      </c>
      <c r="O86" s="10" t="str">
        <f t="shared" si="15"/>
        <v/>
      </c>
      <c r="P86" s="10" t="str">
        <f>IF(O86="","",MIN(O86,ROUND(IF(Start!$L$28="Übernachtungen",M86,O86)*Start!$L$25,2)))</f>
        <v/>
      </c>
      <c r="Q86" s="11" t="str">
        <f>IF(OR(O86="",NOT(ISNUMBER(C86))),"",MIN(S86,C86+Start!$L$26))</f>
        <v/>
      </c>
      <c r="R86" s="10" t="str">
        <f t="shared" si="16"/>
        <v/>
      </c>
      <c r="S86" s="11" t="str">
        <f>IF(OR(O86="",NOT(ISNUMBER(C86))),"",MAX(C86,D86-Start!$L$27))</f>
        <v/>
      </c>
      <c r="T86" s="10" t="str">
        <f>IF(COUNTA(B86:K86)=0,"",SUMIF(Zahlungen!$A$9:$A$208,A86,Zahlungen!$H$9:$H$208))</f>
        <v/>
      </c>
      <c r="U86" s="10" t="str">
        <f t="shared" si="17"/>
        <v/>
      </c>
      <c r="V86" s="3" t="str">
        <f t="shared" ca="1" si="18"/>
        <v/>
      </c>
      <c r="W86" s="3" t="str">
        <f>IF(COUNTA(B86:K86)=0,"",IF(COUNTIF($A$9:$A$108,A86)&lt;&gt;1,"Doppelte Buchung-ID",IF(OR(B86="",IFERROR(INDEX(Gäste!$B$9:$B$108,MATCH(LEFT(B86,4),Gäste!$A$9:$A$108,0)),"")=""),"Gast auswählen / prüfen",IF(AND(G86&lt;&gt;"Anfrage",G86&lt;&gt;"Bestätigt",G86&lt;&gt;"Abgeschlossen",G86&lt;&gt;"Storniert"),"Status wählen",IF(OR(NOT(ISNUMBER(C86)),C86&lt;=0),"Buchungsdatum fehlt",IF(OR(NOT(ISNUMBER(D86)),NOT(ISNUMBER(E86))),"Reisedaten fehlen",IF(E86&lt;=D86,"Abreise muss nach Anreise liegen",IF(OR(D86&lt;&gt;INT(D86),E86&lt;&gt;INT(E86)),"Nur Datum, keine Uhrzeit",IF(C86&gt;D86,"Buchungsdatum nach Anreise",IF(OR(NOT(ISNUMBER(F86)),F86&lt;=0,F86&lt;&gt;INT(F86)),"Personenzahl prüfen",IF(F86&gt;Start!$E$30,"Maximale Belegung überschritten",IF(OR(D86&lt;DATE(Start!$E$28,1,1),E86&gt;DATE(Start!$E$28+3,1,1)),"Außerhalb des Planungszeitraums",IF(SUMPRODUCT((Saisonpreise!$K$9:$K$38&lt;&gt;"")*(Saisonpreise!$K$9:$K$38&lt;&gt;"OK"))&gt;0,"Saisonliste prüfen",IF(COUNTIFS(Tagespreise!$A$9:$A$1104,"&gt;="&amp;D86,Tagespreise!$A$9:$A$1104,"&lt;"&amp;E86,Tagespreise!$H$9:$H$1104,"Konflikt")&gt;0,"Saisonpreise überlappen",IF(SUMPRODUCT((Buchungsextras!$A$9:$A$208=A86)*(Buchungsextras!$K$9:$K$208&lt;&gt;"")*(Buchungsextras!$K$9:$K$208&lt;&gt;"OK"))&gt;0,"Buchungsextras prüfen",IF(AND(H86&lt;&gt;"",OR(NOT(ISNUMBER(H86)),H86&lt;0)),"Reinigung prüfen",IF(AND(I86&lt;&gt;"",OR(NOT(ISNUMBER(I86)),I86&lt;0)),"Rabatt prüfen",IF(AND(J86&lt;&gt;"",OR(NOT(ISNUMBER(J86)),J86&lt;0)),"Festpreis prüfen",IF(AND(J86="",ISNUMBER(I86),I86&gt;M86+N86+Y86),"Rabatt größer als Preis",IF(AND(OR(G86="Bestätigt",G86="Abgeschlossen"),(COUNTIFS(Aufenthalte!$D$9:$D$108,"&lt;"&amp;E86,Aufenthalte!$E$9:$E$108,"&gt;"&amp;D86,Aufenthalte!$G$9:$G$108,"Bestätigt")+COUNTIFS(Aufenthalte!$D$9:$D$108,"&lt;"&amp;E86,Aufenthalte!$E$9:$E$108,"&gt;"&amp;D86,Aufenthalte!$G$9:$G$108,"Abgeschlossen"))&gt;1),"Doppelbelegung prüfen",IF(T86&lt;0,"Erstattung größer als Eingang","OK")))))))))))))))))))))</f>
        <v/>
      </c>
      <c r="X86" s="10" t="str">
        <f t="shared" ca="1" si="19"/>
        <v/>
      </c>
      <c r="Y86" s="10" t="str">
        <f>IF(L86="","",IF(H86="",Start!$E$27,IF(ISNUMBER(H86),MAX(0,H86),"")))</f>
        <v/>
      </c>
      <c r="Z86" s="10" t="str">
        <f t="shared" si="20"/>
        <v/>
      </c>
    </row>
    <row r="87" spans="1:26" ht="31" customHeight="1">
      <c r="A87" s="9" t="s">
        <v>390</v>
      </c>
      <c r="B87" s="18"/>
      <c r="C87" s="20"/>
      <c r="D87" s="20"/>
      <c r="E87" s="20"/>
      <c r="F87" s="22"/>
      <c r="G87" s="18"/>
      <c r="H87" s="21"/>
      <c r="I87" s="21"/>
      <c r="J87" s="21"/>
      <c r="K87" s="18"/>
      <c r="L87" s="14" t="str">
        <f t="shared" si="14"/>
        <v/>
      </c>
      <c r="M87" s="10" t="str">
        <f>IF(OR(L87="",B87="",C87="",F87="",G87=""),"",IF(AND(D87&gt;=DATE(Start!$E$28,1,1),E87&lt;=DATE(Start!$E$28+3,1,1),COUNTIFS(Tagespreise!$A$9:$A$1104,"&gt;="&amp;D87,Tagespreise!$A$9:$A$1104,"&lt;"&amp;E87,Tagespreise!$H$9:$H$1104,"Konflikt")=0,SUMPRODUCT((Saisonpreise!$K$9:$K$38&lt;&gt;"")*(Saisonpreise!$K$9:$K$38&lt;&gt;"OK"))=0),SUMIFS(Tagespreise!$F$9:$F$1104,Tagespreise!$A$9:$A$1104,"&gt;="&amp;D87,Tagespreise!$A$9:$A$1104,"&lt;"&amp;E87),""))</f>
        <v/>
      </c>
      <c r="N87" s="10" t="str">
        <f>IF(L87="","",IF(SUMPRODUCT((Buchungsextras!$A$9:$A$208=A87)*(Buchungsextras!$K$9:$K$208&lt;&gt;"")*(Buchungsextras!$K$9:$K$208&lt;&gt;"OK"))&gt;0,"",SUMIF(Buchungsextras!$A$9:$A$208,A87,Buchungsextras!$I$9:$I$208)))</f>
        <v/>
      </c>
      <c r="O87" s="10" t="str">
        <f t="shared" si="15"/>
        <v/>
      </c>
      <c r="P87" s="10" t="str">
        <f>IF(O87="","",MIN(O87,ROUND(IF(Start!$L$28="Übernachtungen",M87,O87)*Start!$L$25,2)))</f>
        <v/>
      </c>
      <c r="Q87" s="11" t="str">
        <f>IF(OR(O87="",NOT(ISNUMBER(C87))),"",MIN(S87,C87+Start!$L$26))</f>
        <v/>
      </c>
      <c r="R87" s="10" t="str">
        <f t="shared" si="16"/>
        <v/>
      </c>
      <c r="S87" s="11" t="str">
        <f>IF(OR(O87="",NOT(ISNUMBER(C87))),"",MAX(C87,D87-Start!$L$27))</f>
        <v/>
      </c>
      <c r="T87" s="10" t="str">
        <f>IF(COUNTA(B87:K87)=0,"",SUMIF(Zahlungen!$A$9:$A$208,A87,Zahlungen!$H$9:$H$208))</f>
        <v/>
      </c>
      <c r="U87" s="10" t="str">
        <f t="shared" si="17"/>
        <v/>
      </c>
      <c r="V87" s="3" t="str">
        <f t="shared" ca="1" si="18"/>
        <v/>
      </c>
      <c r="W87" s="3" t="str">
        <f>IF(COUNTA(B87:K87)=0,"",IF(COUNTIF($A$9:$A$108,A87)&lt;&gt;1,"Doppelte Buchung-ID",IF(OR(B87="",IFERROR(INDEX(Gäste!$B$9:$B$108,MATCH(LEFT(B87,4),Gäste!$A$9:$A$108,0)),"")=""),"Gast auswählen / prüfen",IF(AND(G87&lt;&gt;"Anfrage",G87&lt;&gt;"Bestätigt",G87&lt;&gt;"Abgeschlossen",G87&lt;&gt;"Storniert"),"Status wählen",IF(OR(NOT(ISNUMBER(C87)),C87&lt;=0),"Buchungsdatum fehlt",IF(OR(NOT(ISNUMBER(D87)),NOT(ISNUMBER(E87))),"Reisedaten fehlen",IF(E87&lt;=D87,"Abreise muss nach Anreise liegen",IF(OR(D87&lt;&gt;INT(D87),E87&lt;&gt;INT(E87)),"Nur Datum, keine Uhrzeit",IF(C87&gt;D87,"Buchungsdatum nach Anreise",IF(OR(NOT(ISNUMBER(F87)),F87&lt;=0,F87&lt;&gt;INT(F87)),"Personenzahl prüfen",IF(F87&gt;Start!$E$30,"Maximale Belegung überschritten",IF(OR(D87&lt;DATE(Start!$E$28,1,1),E87&gt;DATE(Start!$E$28+3,1,1)),"Außerhalb des Planungszeitraums",IF(SUMPRODUCT((Saisonpreise!$K$9:$K$38&lt;&gt;"")*(Saisonpreise!$K$9:$K$38&lt;&gt;"OK"))&gt;0,"Saisonliste prüfen",IF(COUNTIFS(Tagespreise!$A$9:$A$1104,"&gt;="&amp;D87,Tagespreise!$A$9:$A$1104,"&lt;"&amp;E87,Tagespreise!$H$9:$H$1104,"Konflikt")&gt;0,"Saisonpreise überlappen",IF(SUMPRODUCT((Buchungsextras!$A$9:$A$208=A87)*(Buchungsextras!$K$9:$K$208&lt;&gt;"")*(Buchungsextras!$K$9:$K$208&lt;&gt;"OK"))&gt;0,"Buchungsextras prüfen",IF(AND(H87&lt;&gt;"",OR(NOT(ISNUMBER(H87)),H87&lt;0)),"Reinigung prüfen",IF(AND(I87&lt;&gt;"",OR(NOT(ISNUMBER(I87)),I87&lt;0)),"Rabatt prüfen",IF(AND(J87&lt;&gt;"",OR(NOT(ISNUMBER(J87)),J87&lt;0)),"Festpreis prüfen",IF(AND(J87="",ISNUMBER(I87),I87&gt;M87+N87+Y87),"Rabatt größer als Preis",IF(AND(OR(G87="Bestätigt",G87="Abgeschlossen"),(COUNTIFS(Aufenthalte!$D$9:$D$108,"&lt;"&amp;E87,Aufenthalte!$E$9:$E$108,"&gt;"&amp;D87,Aufenthalte!$G$9:$G$108,"Bestätigt")+COUNTIFS(Aufenthalte!$D$9:$D$108,"&lt;"&amp;E87,Aufenthalte!$E$9:$E$108,"&gt;"&amp;D87,Aufenthalte!$G$9:$G$108,"Abgeschlossen"))&gt;1),"Doppelbelegung prüfen",IF(T87&lt;0,"Erstattung größer als Eingang","OK")))))))))))))))))))))</f>
        <v/>
      </c>
      <c r="X87" s="10" t="str">
        <f t="shared" ca="1" si="19"/>
        <v/>
      </c>
      <c r="Y87" s="10" t="str">
        <f>IF(L87="","",IF(H87="",Start!$E$27,IF(ISNUMBER(H87),MAX(0,H87),"")))</f>
        <v/>
      </c>
      <c r="Z87" s="10" t="str">
        <f t="shared" si="20"/>
        <v/>
      </c>
    </row>
    <row r="88" spans="1:26" ht="31" customHeight="1">
      <c r="A88" s="9" t="s">
        <v>391</v>
      </c>
      <c r="B88" s="18"/>
      <c r="C88" s="20"/>
      <c r="D88" s="20"/>
      <c r="E88" s="20"/>
      <c r="F88" s="22"/>
      <c r="G88" s="18"/>
      <c r="H88" s="21"/>
      <c r="I88" s="21"/>
      <c r="J88" s="21"/>
      <c r="K88" s="18"/>
      <c r="L88" s="14" t="str">
        <f t="shared" si="14"/>
        <v/>
      </c>
      <c r="M88" s="10" t="str">
        <f>IF(OR(L88="",B88="",C88="",F88="",G88=""),"",IF(AND(D88&gt;=DATE(Start!$E$28,1,1),E88&lt;=DATE(Start!$E$28+3,1,1),COUNTIFS(Tagespreise!$A$9:$A$1104,"&gt;="&amp;D88,Tagespreise!$A$9:$A$1104,"&lt;"&amp;E88,Tagespreise!$H$9:$H$1104,"Konflikt")=0,SUMPRODUCT((Saisonpreise!$K$9:$K$38&lt;&gt;"")*(Saisonpreise!$K$9:$K$38&lt;&gt;"OK"))=0),SUMIFS(Tagespreise!$F$9:$F$1104,Tagespreise!$A$9:$A$1104,"&gt;="&amp;D88,Tagespreise!$A$9:$A$1104,"&lt;"&amp;E88),""))</f>
        <v/>
      </c>
      <c r="N88" s="10" t="str">
        <f>IF(L88="","",IF(SUMPRODUCT((Buchungsextras!$A$9:$A$208=A88)*(Buchungsextras!$K$9:$K$208&lt;&gt;"")*(Buchungsextras!$K$9:$K$208&lt;&gt;"OK"))&gt;0,"",SUMIF(Buchungsextras!$A$9:$A$208,A88,Buchungsextras!$I$9:$I$208)))</f>
        <v/>
      </c>
      <c r="O88" s="10" t="str">
        <f t="shared" si="15"/>
        <v/>
      </c>
      <c r="P88" s="10" t="str">
        <f>IF(O88="","",MIN(O88,ROUND(IF(Start!$L$28="Übernachtungen",M88,O88)*Start!$L$25,2)))</f>
        <v/>
      </c>
      <c r="Q88" s="11" t="str">
        <f>IF(OR(O88="",NOT(ISNUMBER(C88))),"",MIN(S88,C88+Start!$L$26))</f>
        <v/>
      </c>
      <c r="R88" s="10" t="str">
        <f t="shared" si="16"/>
        <v/>
      </c>
      <c r="S88" s="11" t="str">
        <f>IF(OR(O88="",NOT(ISNUMBER(C88))),"",MAX(C88,D88-Start!$L$27))</f>
        <v/>
      </c>
      <c r="T88" s="10" t="str">
        <f>IF(COUNTA(B88:K88)=0,"",SUMIF(Zahlungen!$A$9:$A$208,A88,Zahlungen!$H$9:$H$208))</f>
        <v/>
      </c>
      <c r="U88" s="10" t="str">
        <f t="shared" si="17"/>
        <v/>
      </c>
      <c r="V88" s="3" t="str">
        <f t="shared" ca="1" si="18"/>
        <v/>
      </c>
      <c r="W88" s="3" t="str">
        <f>IF(COUNTA(B88:K88)=0,"",IF(COUNTIF($A$9:$A$108,A88)&lt;&gt;1,"Doppelte Buchung-ID",IF(OR(B88="",IFERROR(INDEX(Gäste!$B$9:$B$108,MATCH(LEFT(B88,4),Gäste!$A$9:$A$108,0)),"")=""),"Gast auswählen / prüfen",IF(AND(G88&lt;&gt;"Anfrage",G88&lt;&gt;"Bestätigt",G88&lt;&gt;"Abgeschlossen",G88&lt;&gt;"Storniert"),"Status wählen",IF(OR(NOT(ISNUMBER(C88)),C88&lt;=0),"Buchungsdatum fehlt",IF(OR(NOT(ISNUMBER(D88)),NOT(ISNUMBER(E88))),"Reisedaten fehlen",IF(E88&lt;=D88,"Abreise muss nach Anreise liegen",IF(OR(D88&lt;&gt;INT(D88),E88&lt;&gt;INT(E88)),"Nur Datum, keine Uhrzeit",IF(C88&gt;D88,"Buchungsdatum nach Anreise",IF(OR(NOT(ISNUMBER(F88)),F88&lt;=0,F88&lt;&gt;INT(F88)),"Personenzahl prüfen",IF(F88&gt;Start!$E$30,"Maximale Belegung überschritten",IF(OR(D88&lt;DATE(Start!$E$28,1,1),E88&gt;DATE(Start!$E$28+3,1,1)),"Außerhalb des Planungszeitraums",IF(SUMPRODUCT((Saisonpreise!$K$9:$K$38&lt;&gt;"")*(Saisonpreise!$K$9:$K$38&lt;&gt;"OK"))&gt;0,"Saisonliste prüfen",IF(COUNTIFS(Tagespreise!$A$9:$A$1104,"&gt;="&amp;D88,Tagespreise!$A$9:$A$1104,"&lt;"&amp;E88,Tagespreise!$H$9:$H$1104,"Konflikt")&gt;0,"Saisonpreise überlappen",IF(SUMPRODUCT((Buchungsextras!$A$9:$A$208=A88)*(Buchungsextras!$K$9:$K$208&lt;&gt;"")*(Buchungsextras!$K$9:$K$208&lt;&gt;"OK"))&gt;0,"Buchungsextras prüfen",IF(AND(H88&lt;&gt;"",OR(NOT(ISNUMBER(H88)),H88&lt;0)),"Reinigung prüfen",IF(AND(I88&lt;&gt;"",OR(NOT(ISNUMBER(I88)),I88&lt;0)),"Rabatt prüfen",IF(AND(J88&lt;&gt;"",OR(NOT(ISNUMBER(J88)),J88&lt;0)),"Festpreis prüfen",IF(AND(J88="",ISNUMBER(I88),I88&gt;M88+N88+Y88),"Rabatt größer als Preis",IF(AND(OR(G88="Bestätigt",G88="Abgeschlossen"),(COUNTIFS(Aufenthalte!$D$9:$D$108,"&lt;"&amp;E88,Aufenthalte!$E$9:$E$108,"&gt;"&amp;D88,Aufenthalte!$G$9:$G$108,"Bestätigt")+COUNTIFS(Aufenthalte!$D$9:$D$108,"&lt;"&amp;E88,Aufenthalte!$E$9:$E$108,"&gt;"&amp;D88,Aufenthalte!$G$9:$G$108,"Abgeschlossen"))&gt;1),"Doppelbelegung prüfen",IF(T88&lt;0,"Erstattung größer als Eingang","OK")))))))))))))))))))))</f>
        <v/>
      </c>
      <c r="X88" s="10" t="str">
        <f t="shared" ca="1" si="19"/>
        <v/>
      </c>
      <c r="Y88" s="10" t="str">
        <f>IF(L88="","",IF(H88="",Start!$E$27,IF(ISNUMBER(H88),MAX(0,H88),"")))</f>
        <v/>
      </c>
      <c r="Z88" s="10" t="str">
        <f t="shared" si="20"/>
        <v/>
      </c>
    </row>
    <row r="89" spans="1:26" ht="31" customHeight="1">
      <c r="A89" s="9" t="s">
        <v>392</v>
      </c>
      <c r="B89" s="18"/>
      <c r="C89" s="20"/>
      <c r="D89" s="20"/>
      <c r="E89" s="20"/>
      <c r="F89" s="22"/>
      <c r="G89" s="18"/>
      <c r="H89" s="21"/>
      <c r="I89" s="21"/>
      <c r="J89" s="21"/>
      <c r="K89" s="18"/>
      <c r="L89" s="14" t="str">
        <f t="shared" si="14"/>
        <v/>
      </c>
      <c r="M89" s="10" t="str">
        <f>IF(OR(L89="",B89="",C89="",F89="",G89=""),"",IF(AND(D89&gt;=DATE(Start!$E$28,1,1),E89&lt;=DATE(Start!$E$28+3,1,1),COUNTIFS(Tagespreise!$A$9:$A$1104,"&gt;="&amp;D89,Tagespreise!$A$9:$A$1104,"&lt;"&amp;E89,Tagespreise!$H$9:$H$1104,"Konflikt")=0,SUMPRODUCT((Saisonpreise!$K$9:$K$38&lt;&gt;"")*(Saisonpreise!$K$9:$K$38&lt;&gt;"OK"))=0),SUMIFS(Tagespreise!$F$9:$F$1104,Tagespreise!$A$9:$A$1104,"&gt;="&amp;D89,Tagespreise!$A$9:$A$1104,"&lt;"&amp;E89),""))</f>
        <v/>
      </c>
      <c r="N89" s="10" t="str">
        <f>IF(L89="","",IF(SUMPRODUCT((Buchungsextras!$A$9:$A$208=A89)*(Buchungsextras!$K$9:$K$208&lt;&gt;"")*(Buchungsextras!$K$9:$K$208&lt;&gt;"OK"))&gt;0,"",SUMIF(Buchungsextras!$A$9:$A$208,A89,Buchungsextras!$I$9:$I$208)))</f>
        <v/>
      </c>
      <c r="O89" s="10" t="str">
        <f t="shared" si="15"/>
        <v/>
      </c>
      <c r="P89" s="10" t="str">
        <f>IF(O89="","",MIN(O89,ROUND(IF(Start!$L$28="Übernachtungen",M89,O89)*Start!$L$25,2)))</f>
        <v/>
      </c>
      <c r="Q89" s="11" t="str">
        <f>IF(OR(O89="",NOT(ISNUMBER(C89))),"",MIN(S89,C89+Start!$L$26))</f>
        <v/>
      </c>
      <c r="R89" s="10" t="str">
        <f t="shared" si="16"/>
        <v/>
      </c>
      <c r="S89" s="11" t="str">
        <f>IF(OR(O89="",NOT(ISNUMBER(C89))),"",MAX(C89,D89-Start!$L$27))</f>
        <v/>
      </c>
      <c r="T89" s="10" t="str">
        <f>IF(COUNTA(B89:K89)=0,"",SUMIF(Zahlungen!$A$9:$A$208,A89,Zahlungen!$H$9:$H$208))</f>
        <v/>
      </c>
      <c r="U89" s="10" t="str">
        <f t="shared" si="17"/>
        <v/>
      </c>
      <c r="V89" s="3" t="str">
        <f t="shared" ca="1" si="18"/>
        <v/>
      </c>
      <c r="W89" s="3" t="str">
        <f>IF(COUNTA(B89:K89)=0,"",IF(COUNTIF($A$9:$A$108,A89)&lt;&gt;1,"Doppelte Buchung-ID",IF(OR(B89="",IFERROR(INDEX(Gäste!$B$9:$B$108,MATCH(LEFT(B89,4),Gäste!$A$9:$A$108,0)),"")=""),"Gast auswählen / prüfen",IF(AND(G89&lt;&gt;"Anfrage",G89&lt;&gt;"Bestätigt",G89&lt;&gt;"Abgeschlossen",G89&lt;&gt;"Storniert"),"Status wählen",IF(OR(NOT(ISNUMBER(C89)),C89&lt;=0),"Buchungsdatum fehlt",IF(OR(NOT(ISNUMBER(D89)),NOT(ISNUMBER(E89))),"Reisedaten fehlen",IF(E89&lt;=D89,"Abreise muss nach Anreise liegen",IF(OR(D89&lt;&gt;INT(D89),E89&lt;&gt;INT(E89)),"Nur Datum, keine Uhrzeit",IF(C89&gt;D89,"Buchungsdatum nach Anreise",IF(OR(NOT(ISNUMBER(F89)),F89&lt;=0,F89&lt;&gt;INT(F89)),"Personenzahl prüfen",IF(F89&gt;Start!$E$30,"Maximale Belegung überschritten",IF(OR(D89&lt;DATE(Start!$E$28,1,1),E89&gt;DATE(Start!$E$28+3,1,1)),"Außerhalb des Planungszeitraums",IF(SUMPRODUCT((Saisonpreise!$K$9:$K$38&lt;&gt;"")*(Saisonpreise!$K$9:$K$38&lt;&gt;"OK"))&gt;0,"Saisonliste prüfen",IF(COUNTIFS(Tagespreise!$A$9:$A$1104,"&gt;="&amp;D89,Tagespreise!$A$9:$A$1104,"&lt;"&amp;E89,Tagespreise!$H$9:$H$1104,"Konflikt")&gt;0,"Saisonpreise überlappen",IF(SUMPRODUCT((Buchungsextras!$A$9:$A$208=A89)*(Buchungsextras!$K$9:$K$208&lt;&gt;"")*(Buchungsextras!$K$9:$K$208&lt;&gt;"OK"))&gt;0,"Buchungsextras prüfen",IF(AND(H89&lt;&gt;"",OR(NOT(ISNUMBER(H89)),H89&lt;0)),"Reinigung prüfen",IF(AND(I89&lt;&gt;"",OR(NOT(ISNUMBER(I89)),I89&lt;0)),"Rabatt prüfen",IF(AND(J89&lt;&gt;"",OR(NOT(ISNUMBER(J89)),J89&lt;0)),"Festpreis prüfen",IF(AND(J89="",ISNUMBER(I89),I89&gt;M89+N89+Y89),"Rabatt größer als Preis",IF(AND(OR(G89="Bestätigt",G89="Abgeschlossen"),(COUNTIFS(Aufenthalte!$D$9:$D$108,"&lt;"&amp;E89,Aufenthalte!$E$9:$E$108,"&gt;"&amp;D89,Aufenthalte!$G$9:$G$108,"Bestätigt")+COUNTIFS(Aufenthalte!$D$9:$D$108,"&lt;"&amp;E89,Aufenthalte!$E$9:$E$108,"&gt;"&amp;D89,Aufenthalte!$G$9:$G$108,"Abgeschlossen"))&gt;1),"Doppelbelegung prüfen",IF(T89&lt;0,"Erstattung größer als Eingang","OK")))))))))))))))))))))</f>
        <v/>
      </c>
      <c r="X89" s="10" t="str">
        <f t="shared" ca="1" si="19"/>
        <v/>
      </c>
      <c r="Y89" s="10" t="str">
        <f>IF(L89="","",IF(H89="",Start!$E$27,IF(ISNUMBER(H89),MAX(0,H89),"")))</f>
        <v/>
      </c>
      <c r="Z89" s="10" t="str">
        <f t="shared" si="20"/>
        <v/>
      </c>
    </row>
    <row r="90" spans="1:26" ht="31" customHeight="1">
      <c r="A90" s="9" t="s">
        <v>393</v>
      </c>
      <c r="B90" s="18"/>
      <c r="C90" s="20"/>
      <c r="D90" s="20"/>
      <c r="E90" s="20"/>
      <c r="F90" s="22"/>
      <c r="G90" s="18"/>
      <c r="H90" s="21"/>
      <c r="I90" s="21"/>
      <c r="J90" s="21"/>
      <c r="K90" s="18"/>
      <c r="L90" s="14" t="str">
        <f t="shared" si="14"/>
        <v/>
      </c>
      <c r="M90" s="10" t="str">
        <f>IF(OR(L90="",B90="",C90="",F90="",G90=""),"",IF(AND(D90&gt;=DATE(Start!$E$28,1,1),E90&lt;=DATE(Start!$E$28+3,1,1),COUNTIFS(Tagespreise!$A$9:$A$1104,"&gt;="&amp;D90,Tagespreise!$A$9:$A$1104,"&lt;"&amp;E90,Tagespreise!$H$9:$H$1104,"Konflikt")=0,SUMPRODUCT((Saisonpreise!$K$9:$K$38&lt;&gt;"")*(Saisonpreise!$K$9:$K$38&lt;&gt;"OK"))=0),SUMIFS(Tagespreise!$F$9:$F$1104,Tagespreise!$A$9:$A$1104,"&gt;="&amp;D90,Tagespreise!$A$9:$A$1104,"&lt;"&amp;E90),""))</f>
        <v/>
      </c>
      <c r="N90" s="10" t="str">
        <f>IF(L90="","",IF(SUMPRODUCT((Buchungsextras!$A$9:$A$208=A90)*(Buchungsextras!$K$9:$K$208&lt;&gt;"")*(Buchungsextras!$K$9:$K$208&lt;&gt;"OK"))&gt;0,"",SUMIF(Buchungsextras!$A$9:$A$208,A90,Buchungsextras!$I$9:$I$208)))</f>
        <v/>
      </c>
      <c r="O90" s="10" t="str">
        <f t="shared" si="15"/>
        <v/>
      </c>
      <c r="P90" s="10" t="str">
        <f>IF(O90="","",MIN(O90,ROUND(IF(Start!$L$28="Übernachtungen",M90,O90)*Start!$L$25,2)))</f>
        <v/>
      </c>
      <c r="Q90" s="11" t="str">
        <f>IF(OR(O90="",NOT(ISNUMBER(C90))),"",MIN(S90,C90+Start!$L$26))</f>
        <v/>
      </c>
      <c r="R90" s="10" t="str">
        <f t="shared" si="16"/>
        <v/>
      </c>
      <c r="S90" s="11" t="str">
        <f>IF(OR(O90="",NOT(ISNUMBER(C90))),"",MAX(C90,D90-Start!$L$27))</f>
        <v/>
      </c>
      <c r="T90" s="10" t="str">
        <f>IF(COUNTA(B90:K90)=0,"",SUMIF(Zahlungen!$A$9:$A$208,A90,Zahlungen!$H$9:$H$208))</f>
        <v/>
      </c>
      <c r="U90" s="10" t="str">
        <f t="shared" si="17"/>
        <v/>
      </c>
      <c r="V90" s="3" t="str">
        <f t="shared" ca="1" si="18"/>
        <v/>
      </c>
      <c r="W90" s="3" t="str">
        <f>IF(COUNTA(B90:K90)=0,"",IF(COUNTIF($A$9:$A$108,A90)&lt;&gt;1,"Doppelte Buchung-ID",IF(OR(B90="",IFERROR(INDEX(Gäste!$B$9:$B$108,MATCH(LEFT(B90,4),Gäste!$A$9:$A$108,0)),"")=""),"Gast auswählen / prüfen",IF(AND(G90&lt;&gt;"Anfrage",G90&lt;&gt;"Bestätigt",G90&lt;&gt;"Abgeschlossen",G90&lt;&gt;"Storniert"),"Status wählen",IF(OR(NOT(ISNUMBER(C90)),C90&lt;=0),"Buchungsdatum fehlt",IF(OR(NOT(ISNUMBER(D90)),NOT(ISNUMBER(E90))),"Reisedaten fehlen",IF(E90&lt;=D90,"Abreise muss nach Anreise liegen",IF(OR(D90&lt;&gt;INT(D90),E90&lt;&gt;INT(E90)),"Nur Datum, keine Uhrzeit",IF(C90&gt;D90,"Buchungsdatum nach Anreise",IF(OR(NOT(ISNUMBER(F90)),F90&lt;=0,F90&lt;&gt;INT(F90)),"Personenzahl prüfen",IF(F90&gt;Start!$E$30,"Maximale Belegung überschritten",IF(OR(D90&lt;DATE(Start!$E$28,1,1),E90&gt;DATE(Start!$E$28+3,1,1)),"Außerhalb des Planungszeitraums",IF(SUMPRODUCT((Saisonpreise!$K$9:$K$38&lt;&gt;"")*(Saisonpreise!$K$9:$K$38&lt;&gt;"OK"))&gt;0,"Saisonliste prüfen",IF(COUNTIFS(Tagespreise!$A$9:$A$1104,"&gt;="&amp;D90,Tagespreise!$A$9:$A$1104,"&lt;"&amp;E90,Tagespreise!$H$9:$H$1104,"Konflikt")&gt;0,"Saisonpreise überlappen",IF(SUMPRODUCT((Buchungsextras!$A$9:$A$208=A90)*(Buchungsextras!$K$9:$K$208&lt;&gt;"")*(Buchungsextras!$K$9:$K$208&lt;&gt;"OK"))&gt;0,"Buchungsextras prüfen",IF(AND(H90&lt;&gt;"",OR(NOT(ISNUMBER(H90)),H90&lt;0)),"Reinigung prüfen",IF(AND(I90&lt;&gt;"",OR(NOT(ISNUMBER(I90)),I90&lt;0)),"Rabatt prüfen",IF(AND(J90&lt;&gt;"",OR(NOT(ISNUMBER(J90)),J90&lt;0)),"Festpreis prüfen",IF(AND(J90="",ISNUMBER(I90),I90&gt;M90+N90+Y90),"Rabatt größer als Preis",IF(AND(OR(G90="Bestätigt",G90="Abgeschlossen"),(COUNTIFS(Aufenthalte!$D$9:$D$108,"&lt;"&amp;E90,Aufenthalte!$E$9:$E$108,"&gt;"&amp;D90,Aufenthalte!$G$9:$G$108,"Bestätigt")+COUNTIFS(Aufenthalte!$D$9:$D$108,"&lt;"&amp;E90,Aufenthalte!$E$9:$E$108,"&gt;"&amp;D90,Aufenthalte!$G$9:$G$108,"Abgeschlossen"))&gt;1),"Doppelbelegung prüfen",IF(T90&lt;0,"Erstattung größer als Eingang","OK")))))))))))))))))))))</f>
        <v/>
      </c>
      <c r="X90" s="10" t="str">
        <f t="shared" ca="1" si="19"/>
        <v/>
      </c>
      <c r="Y90" s="10" t="str">
        <f>IF(L90="","",IF(H90="",Start!$E$27,IF(ISNUMBER(H90),MAX(0,H90),"")))</f>
        <v/>
      </c>
      <c r="Z90" s="10" t="str">
        <f t="shared" si="20"/>
        <v/>
      </c>
    </row>
    <row r="91" spans="1:26" ht="31" customHeight="1">
      <c r="A91" s="9" t="s">
        <v>394</v>
      </c>
      <c r="B91" s="18"/>
      <c r="C91" s="20"/>
      <c r="D91" s="20"/>
      <c r="E91" s="20"/>
      <c r="F91" s="22"/>
      <c r="G91" s="18"/>
      <c r="H91" s="21"/>
      <c r="I91" s="21"/>
      <c r="J91" s="21"/>
      <c r="K91" s="18"/>
      <c r="L91" s="14" t="str">
        <f t="shared" si="14"/>
        <v/>
      </c>
      <c r="M91" s="10" t="str">
        <f>IF(OR(L91="",B91="",C91="",F91="",G91=""),"",IF(AND(D91&gt;=DATE(Start!$E$28,1,1),E91&lt;=DATE(Start!$E$28+3,1,1),COUNTIFS(Tagespreise!$A$9:$A$1104,"&gt;="&amp;D91,Tagespreise!$A$9:$A$1104,"&lt;"&amp;E91,Tagespreise!$H$9:$H$1104,"Konflikt")=0,SUMPRODUCT((Saisonpreise!$K$9:$K$38&lt;&gt;"")*(Saisonpreise!$K$9:$K$38&lt;&gt;"OK"))=0),SUMIFS(Tagespreise!$F$9:$F$1104,Tagespreise!$A$9:$A$1104,"&gt;="&amp;D91,Tagespreise!$A$9:$A$1104,"&lt;"&amp;E91),""))</f>
        <v/>
      </c>
      <c r="N91" s="10" t="str">
        <f>IF(L91="","",IF(SUMPRODUCT((Buchungsextras!$A$9:$A$208=A91)*(Buchungsextras!$K$9:$K$208&lt;&gt;"")*(Buchungsextras!$K$9:$K$208&lt;&gt;"OK"))&gt;0,"",SUMIF(Buchungsextras!$A$9:$A$208,A91,Buchungsextras!$I$9:$I$208)))</f>
        <v/>
      </c>
      <c r="O91" s="10" t="str">
        <f t="shared" si="15"/>
        <v/>
      </c>
      <c r="P91" s="10" t="str">
        <f>IF(O91="","",MIN(O91,ROUND(IF(Start!$L$28="Übernachtungen",M91,O91)*Start!$L$25,2)))</f>
        <v/>
      </c>
      <c r="Q91" s="11" t="str">
        <f>IF(OR(O91="",NOT(ISNUMBER(C91))),"",MIN(S91,C91+Start!$L$26))</f>
        <v/>
      </c>
      <c r="R91" s="10" t="str">
        <f t="shared" si="16"/>
        <v/>
      </c>
      <c r="S91" s="11" t="str">
        <f>IF(OR(O91="",NOT(ISNUMBER(C91))),"",MAX(C91,D91-Start!$L$27))</f>
        <v/>
      </c>
      <c r="T91" s="10" t="str">
        <f>IF(COUNTA(B91:K91)=0,"",SUMIF(Zahlungen!$A$9:$A$208,A91,Zahlungen!$H$9:$H$208))</f>
        <v/>
      </c>
      <c r="U91" s="10" t="str">
        <f t="shared" si="17"/>
        <v/>
      </c>
      <c r="V91" s="3" t="str">
        <f t="shared" ca="1" si="18"/>
        <v/>
      </c>
      <c r="W91" s="3" t="str">
        <f>IF(COUNTA(B91:K91)=0,"",IF(COUNTIF($A$9:$A$108,A91)&lt;&gt;1,"Doppelte Buchung-ID",IF(OR(B91="",IFERROR(INDEX(Gäste!$B$9:$B$108,MATCH(LEFT(B91,4),Gäste!$A$9:$A$108,0)),"")=""),"Gast auswählen / prüfen",IF(AND(G91&lt;&gt;"Anfrage",G91&lt;&gt;"Bestätigt",G91&lt;&gt;"Abgeschlossen",G91&lt;&gt;"Storniert"),"Status wählen",IF(OR(NOT(ISNUMBER(C91)),C91&lt;=0),"Buchungsdatum fehlt",IF(OR(NOT(ISNUMBER(D91)),NOT(ISNUMBER(E91))),"Reisedaten fehlen",IF(E91&lt;=D91,"Abreise muss nach Anreise liegen",IF(OR(D91&lt;&gt;INT(D91),E91&lt;&gt;INT(E91)),"Nur Datum, keine Uhrzeit",IF(C91&gt;D91,"Buchungsdatum nach Anreise",IF(OR(NOT(ISNUMBER(F91)),F91&lt;=0,F91&lt;&gt;INT(F91)),"Personenzahl prüfen",IF(F91&gt;Start!$E$30,"Maximale Belegung überschritten",IF(OR(D91&lt;DATE(Start!$E$28,1,1),E91&gt;DATE(Start!$E$28+3,1,1)),"Außerhalb des Planungszeitraums",IF(SUMPRODUCT((Saisonpreise!$K$9:$K$38&lt;&gt;"")*(Saisonpreise!$K$9:$K$38&lt;&gt;"OK"))&gt;0,"Saisonliste prüfen",IF(COUNTIFS(Tagespreise!$A$9:$A$1104,"&gt;="&amp;D91,Tagespreise!$A$9:$A$1104,"&lt;"&amp;E91,Tagespreise!$H$9:$H$1104,"Konflikt")&gt;0,"Saisonpreise überlappen",IF(SUMPRODUCT((Buchungsextras!$A$9:$A$208=A91)*(Buchungsextras!$K$9:$K$208&lt;&gt;"")*(Buchungsextras!$K$9:$K$208&lt;&gt;"OK"))&gt;0,"Buchungsextras prüfen",IF(AND(H91&lt;&gt;"",OR(NOT(ISNUMBER(H91)),H91&lt;0)),"Reinigung prüfen",IF(AND(I91&lt;&gt;"",OR(NOT(ISNUMBER(I91)),I91&lt;0)),"Rabatt prüfen",IF(AND(J91&lt;&gt;"",OR(NOT(ISNUMBER(J91)),J91&lt;0)),"Festpreis prüfen",IF(AND(J91="",ISNUMBER(I91),I91&gt;M91+N91+Y91),"Rabatt größer als Preis",IF(AND(OR(G91="Bestätigt",G91="Abgeschlossen"),(COUNTIFS(Aufenthalte!$D$9:$D$108,"&lt;"&amp;E91,Aufenthalte!$E$9:$E$108,"&gt;"&amp;D91,Aufenthalte!$G$9:$G$108,"Bestätigt")+COUNTIFS(Aufenthalte!$D$9:$D$108,"&lt;"&amp;E91,Aufenthalte!$E$9:$E$108,"&gt;"&amp;D91,Aufenthalte!$G$9:$G$108,"Abgeschlossen"))&gt;1),"Doppelbelegung prüfen",IF(T91&lt;0,"Erstattung größer als Eingang","OK")))))))))))))))))))))</f>
        <v/>
      </c>
      <c r="X91" s="10" t="str">
        <f t="shared" ca="1" si="19"/>
        <v/>
      </c>
      <c r="Y91" s="10" t="str">
        <f>IF(L91="","",IF(H91="",Start!$E$27,IF(ISNUMBER(H91),MAX(0,H91),"")))</f>
        <v/>
      </c>
      <c r="Z91" s="10" t="str">
        <f t="shared" si="20"/>
        <v/>
      </c>
    </row>
    <row r="92" spans="1:26" ht="31" customHeight="1">
      <c r="A92" s="9" t="s">
        <v>395</v>
      </c>
      <c r="B92" s="18"/>
      <c r="C92" s="20"/>
      <c r="D92" s="20"/>
      <c r="E92" s="20"/>
      <c r="F92" s="22"/>
      <c r="G92" s="18"/>
      <c r="H92" s="21"/>
      <c r="I92" s="21"/>
      <c r="J92" s="21"/>
      <c r="K92" s="18"/>
      <c r="L92" s="14" t="str">
        <f t="shared" si="14"/>
        <v/>
      </c>
      <c r="M92" s="10" t="str">
        <f>IF(OR(L92="",B92="",C92="",F92="",G92=""),"",IF(AND(D92&gt;=DATE(Start!$E$28,1,1),E92&lt;=DATE(Start!$E$28+3,1,1),COUNTIFS(Tagespreise!$A$9:$A$1104,"&gt;="&amp;D92,Tagespreise!$A$9:$A$1104,"&lt;"&amp;E92,Tagespreise!$H$9:$H$1104,"Konflikt")=0,SUMPRODUCT((Saisonpreise!$K$9:$K$38&lt;&gt;"")*(Saisonpreise!$K$9:$K$38&lt;&gt;"OK"))=0),SUMIFS(Tagespreise!$F$9:$F$1104,Tagespreise!$A$9:$A$1104,"&gt;="&amp;D92,Tagespreise!$A$9:$A$1104,"&lt;"&amp;E92),""))</f>
        <v/>
      </c>
      <c r="N92" s="10" t="str">
        <f>IF(L92="","",IF(SUMPRODUCT((Buchungsextras!$A$9:$A$208=A92)*(Buchungsextras!$K$9:$K$208&lt;&gt;"")*(Buchungsextras!$K$9:$K$208&lt;&gt;"OK"))&gt;0,"",SUMIF(Buchungsextras!$A$9:$A$208,A92,Buchungsextras!$I$9:$I$208)))</f>
        <v/>
      </c>
      <c r="O92" s="10" t="str">
        <f t="shared" si="15"/>
        <v/>
      </c>
      <c r="P92" s="10" t="str">
        <f>IF(O92="","",MIN(O92,ROUND(IF(Start!$L$28="Übernachtungen",M92,O92)*Start!$L$25,2)))</f>
        <v/>
      </c>
      <c r="Q92" s="11" t="str">
        <f>IF(OR(O92="",NOT(ISNUMBER(C92))),"",MIN(S92,C92+Start!$L$26))</f>
        <v/>
      </c>
      <c r="R92" s="10" t="str">
        <f t="shared" si="16"/>
        <v/>
      </c>
      <c r="S92" s="11" t="str">
        <f>IF(OR(O92="",NOT(ISNUMBER(C92))),"",MAX(C92,D92-Start!$L$27))</f>
        <v/>
      </c>
      <c r="T92" s="10" t="str">
        <f>IF(COUNTA(B92:K92)=0,"",SUMIF(Zahlungen!$A$9:$A$208,A92,Zahlungen!$H$9:$H$208))</f>
        <v/>
      </c>
      <c r="U92" s="10" t="str">
        <f t="shared" si="17"/>
        <v/>
      </c>
      <c r="V92" s="3" t="str">
        <f t="shared" ca="1" si="18"/>
        <v/>
      </c>
      <c r="W92" s="3" t="str">
        <f>IF(COUNTA(B92:K92)=0,"",IF(COUNTIF($A$9:$A$108,A92)&lt;&gt;1,"Doppelte Buchung-ID",IF(OR(B92="",IFERROR(INDEX(Gäste!$B$9:$B$108,MATCH(LEFT(B92,4),Gäste!$A$9:$A$108,0)),"")=""),"Gast auswählen / prüfen",IF(AND(G92&lt;&gt;"Anfrage",G92&lt;&gt;"Bestätigt",G92&lt;&gt;"Abgeschlossen",G92&lt;&gt;"Storniert"),"Status wählen",IF(OR(NOT(ISNUMBER(C92)),C92&lt;=0),"Buchungsdatum fehlt",IF(OR(NOT(ISNUMBER(D92)),NOT(ISNUMBER(E92))),"Reisedaten fehlen",IF(E92&lt;=D92,"Abreise muss nach Anreise liegen",IF(OR(D92&lt;&gt;INT(D92),E92&lt;&gt;INT(E92)),"Nur Datum, keine Uhrzeit",IF(C92&gt;D92,"Buchungsdatum nach Anreise",IF(OR(NOT(ISNUMBER(F92)),F92&lt;=0,F92&lt;&gt;INT(F92)),"Personenzahl prüfen",IF(F92&gt;Start!$E$30,"Maximale Belegung überschritten",IF(OR(D92&lt;DATE(Start!$E$28,1,1),E92&gt;DATE(Start!$E$28+3,1,1)),"Außerhalb des Planungszeitraums",IF(SUMPRODUCT((Saisonpreise!$K$9:$K$38&lt;&gt;"")*(Saisonpreise!$K$9:$K$38&lt;&gt;"OK"))&gt;0,"Saisonliste prüfen",IF(COUNTIFS(Tagespreise!$A$9:$A$1104,"&gt;="&amp;D92,Tagespreise!$A$9:$A$1104,"&lt;"&amp;E92,Tagespreise!$H$9:$H$1104,"Konflikt")&gt;0,"Saisonpreise überlappen",IF(SUMPRODUCT((Buchungsextras!$A$9:$A$208=A92)*(Buchungsextras!$K$9:$K$208&lt;&gt;"")*(Buchungsextras!$K$9:$K$208&lt;&gt;"OK"))&gt;0,"Buchungsextras prüfen",IF(AND(H92&lt;&gt;"",OR(NOT(ISNUMBER(H92)),H92&lt;0)),"Reinigung prüfen",IF(AND(I92&lt;&gt;"",OR(NOT(ISNUMBER(I92)),I92&lt;0)),"Rabatt prüfen",IF(AND(J92&lt;&gt;"",OR(NOT(ISNUMBER(J92)),J92&lt;0)),"Festpreis prüfen",IF(AND(J92="",ISNUMBER(I92),I92&gt;M92+N92+Y92),"Rabatt größer als Preis",IF(AND(OR(G92="Bestätigt",G92="Abgeschlossen"),(COUNTIFS(Aufenthalte!$D$9:$D$108,"&lt;"&amp;E92,Aufenthalte!$E$9:$E$108,"&gt;"&amp;D92,Aufenthalte!$G$9:$G$108,"Bestätigt")+COUNTIFS(Aufenthalte!$D$9:$D$108,"&lt;"&amp;E92,Aufenthalte!$E$9:$E$108,"&gt;"&amp;D92,Aufenthalte!$G$9:$G$108,"Abgeschlossen"))&gt;1),"Doppelbelegung prüfen",IF(T92&lt;0,"Erstattung größer als Eingang","OK")))))))))))))))))))))</f>
        <v/>
      </c>
      <c r="X92" s="10" t="str">
        <f t="shared" ca="1" si="19"/>
        <v/>
      </c>
      <c r="Y92" s="10" t="str">
        <f>IF(L92="","",IF(H92="",Start!$E$27,IF(ISNUMBER(H92),MAX(0,H92),"")))</f>
        <v/>
      </c>
      <c r="Z92" s="10" t="str">
        <f t="shared" si="20"/>
        <v/>
      </c>
    </row>
    <row r="93" spans="1:26" ht="31" customHeight="1">
      <c r="A93" s="9" t="s">
        <v>396</v>
      </c>
      <c r="B93" s="18"/>
      <c r="C93" s="20"/>
      <c r="D93" s="20"/>
      <c r="E93" s="20"/>
      <c r="F93" s="22"/>
      <c r="G93" s="18"/>
      <c r="H93" s="21"/>
      <c r="I93" s="21"/>
      <c r="J93" s="21"/>
      <c r="K93" s="18"/>
      <c r="L93" s="14" t="str">
        <f t="shared" si="14"/>
        <v/>
      </c>
      <c r="M93" s="10" t="str">
        <f>IF(OR(L93="",B93="",C93="",F93="",G93=""),"",IF(AND(D93&gt;=DATE(Start!$E$28,1,1),E93&lt;=DATE(Start!$E$28+3,1,1),COUNTIFS(Tagespreise!$A$9:$A$1104,"&gt;="&amp;D93,Tagespreise!$A$9:$A$1104,"&lt;"&amp;E93,Tagespreise!$H$9:$H$1104,"Konflikt")=0,SUMPRODUCT((Saisonpreise!$K$9:$K$38&lt;&gt;"")*(Saisonpreise!$K$9:$K$38&lt;&gt;"OK"))=0),SUMIFS(Tagespreise!$F$9:$F$1104,Tagespreise!$A$9:$A$1104,"&gt;="&amp;D93,Tagespreise!$A$9:$A$1104,"&lt;"&amp;E93),""))</f>
        <v/>
      </c>
      <c r="N93" s="10" t="str">
        <f>IF(L93="","",IF(SUMPRODUCT((Buchungsextras!$A$9:$A$208=A93)*(Buchungsextras!$K$9:$K$208&lt;&gt;"")*(Buchungsextras!$K$9:$K$208&lt;&gt;"OK"))&gt;0,"",SUMIF(Buchungsextras!$A$9:$A$208,A93,Buchungsextras!$I$9:$I$208)))</f>
        <v/>
      </c>
      <c r="O93" s="10" t="str">
        <f t="shared" si="15"/>
        <v/>
      </c>
      <c r="P93" s="10" t="str">
        <f>IF(O93="","",MIN(O93,ROUND(IF(Start!$L$28="Übernachtungen",M93,O93)*Start!$L$25,2)))</f>
        <v/>
      </c>
      <c r="Q93" s="11" t="str">
        <f>IF(OR(O93="",NOT(ISNUMBER(C93))),"",MIN(S93,C93+Start!$L$26))</f>
        <v/>
      </c>
      <c r="R93" s="10" t="str">
        <f t="shared" si="16"/>
        <v/>
      </c>
      <c r="S93" s="11" t="str">
        <f>IF(OR(O93="",NOT(ISNUMBER(C93))),"",MAX(C93,D93-Start!$L$27))</f>
        <v/>
      </c>
      <c r="T93" s="10" t="str">
        <f>IF(COUNTA(B93:K93)=0,"",SUMIF(Zahlungen!$A$9:$A$208,A93,Zahlungen!$H$9:$H$208))</f>
        <v/>
      </c>
      <c r="U93" s="10" t="str">
        <f t="shared" si="17"/>
        <v/>
      </c>
      <c r="V93" s="3" t="str">
        <f t="shared" ca="1" si="18"/>
        <v/>
      </c>
      <c r="W93" s="3" t="str">
        <f>IF(COUNTA(B93:K93)=0,"",IF(COUNTIF($A$9:$A$108,A93)&lt;&gt;1,"Doppelte Buchung-ID",IF(OR(B93="",IFERROR(INDEX(Gäste!$B$9:$B$108,MATCH(LEFT(B93,4),Gäste!$A$9:$A$108,0)),"")=""),"Gast auswählen / prüfen",IF(AND(G93&lt;&gt;"Anfrage",G93&lt;&gt;"Bestätigt",G93&lt;&gt;"Abgeschlossen",G93&lt;&gt;"Storniert"),"Status wählen",IF(OR(NOT(ISNUMBER(C93)),C93&lt;=0),"Buchungsdatum fehlt",IF(OR(NOT(ISNUMBER(D93)),NOT(ISNUMBER(E93))),"Reisedaten fehlen",IF(E93&lt;=D93,"Abreise muss nach Anreise liegen",IF(OR(D93&lt;&gt;INT(D93),E93&lt;&gt;INT(E93)),"Nur Datum, keine Uhrzeit",IF(C93&gt;D93,"Buchungsdatum nach Anreise",IF(OR(NOT(ISNUMBER(F93)),F93&lt;=0,F93&lt;&gt;INT(F93)),"Personenzahl prüfen",IF(F93&gt;Start!$E$30,"Maximale Belegung überschritten",IF(OR(D93&lt;DATE(Start!$E$28,1,1),E93&gt;DATE(Start!$E$28+3,1,1)),"Außerhalb des Planungszeitraums",IF(SUMPRODUCT((Saisonpreise!$K$9:$K$38&lt;&gt;"")*(Saisonpreise!$K$9:$K$38&lt;&gt;"OK"))&gt;0,"Saisonliste prüfen",IF(COUNTIFS(Tagespreise!$A$9:$A$1104,"&gt;="&amp;D93,Tagespreise!$A$9:$A$1104,"&lt;"&amp;E93,Tagespreise!$H$9:$H$1104,"Konflikt")&gt;0,"Saisonpreise überlappen",IF(SUMPRODUCT((Buchungsextras!$A$9:$A$208=A93)*(Buchungsextras!$K$9:$K$208&lt;&gt;"")*(Buchungsextras!$K$9:$K$208&lt;&gt;"OK"))&gt;0,"Buchungsextras prüfen",IF(AND(H93&lt;&gt;"",OR(NOT(ISNUMBER(H93)),H93&lt;0)),"Reinigung prüfen",IF(AND(I93&lt;&gt;"",OR(NOT(ISNUMBER(I93)),I93&lt;0)),"Rabatt prüfen",IF(AND(J93&lt;&gt;"",OR(NOT(ISNUMBER(J93)),J93&lt;0)),"Festpreis prüfen",IF(AND(J93="",ISNUMBER(I93),I93&gt;M93+N93+Y93),"Rabatt größer als Preis",IF(AND(OR(G93="Bestätigt",G93="Abgeschlossen"),(COUNTIFS(Aufenthalte!$D$9:$D$108,"&lt;"&amp;E93,Aufenthalte!$E$9:$E$108,"&gt;"&amp;D93,Aufenthalte!$G$9:$G$108,"Bestätigt")+COUNTIFS(Aufenthalte!$D$9:$D$108,"&lt;"&amp;E93,Aufenthalte!$E$9:$E$108,"&gt;"&amp;D93,Aufenthalte!$G$9:$G$108,"Abgeschlossen"))&gt;1),"Doppelbelegung prüfen",IF(T93&lt;0,"Erstattung größer als Eingang","OK")))))))))))))))))))))</f>
        <v/>
      </c>
      <c r="X93" s="10" t="str">
        <f t="shared" ca="1" si="19"/>
        <v/>
      </c>
      <c r="Y93" s="10" t="str">
        <f>IF(L93="","",IF(H93="",Start!$E$27,IF(ISNUMBER(H93),MAX(0,H93),"")))</f>
        <v/>
      </c>
      <c r="Z93" s="10" t="str">
        <f t="shared" si="20"/>
        <v/>
      </c>
    </row>
    <row r="94" spans="1:26" ht="31" customHeight="1">
      <c r="A94" s="9" t="s">
        <v>397</v>
      </c>
      <c r="B94" s="18"/>
      <c r="C94" s="20"/>
      <c r="D94" s="20"/>
      <c r="E94" s="20"/>
      <c r="F94" s="22"/>
      <c r="G94" s="18"/>
      <c r="H94" s="21"/>
      <c r="I94" s="21"/>
      <c r="J94" s="21"/>
      <c r="K94" s="18"/>
      <c r="L94" s="14" t="str">
        <f t="shared" si="14"/>
        <v/>
      </c>
      <c r="M94" s="10" t="str">
        <f>IF(OR(L94="",B94="",C94="",F94="",G94=""),"",IF(AND(D94&gt;=DATE(Start!$E$28,1,1),E94&lt;=DATE(Start!$E$28+3,1,1),COUNTIFS(Tagespreise!$A$9:$A$1104,"&gt;="&amp;D94,Tagespreise!$A$9:$A$1104,"&lt;"&amp;E94,Tagespreise!$H$9:$H$1104,"Konflikt")=0,SUMPRODUCT((Saisonpreise!$K$9:$K$38&lt;&gt;"")*(Saisonpreise!$K$9:$K$38&lt;&gt;"OK"))=0),SUMIFS(Tagespreise!$F$9:$F$1104,Tagespreise!$A$9:$A$1104,"&gt;="&amp;D94,Tagespreise!$A$9:$A$1104,"&lt;"&amp;E94),""))</f>
        <v/>
      </c>
      <c r="N94" s="10" t="str">
        <f>IF(L94="","",IF(SUMPRODUCT((Buchungsextras!$A$9:$A$208=A94)*(Buchungsextras!$K$9:$K$208&lt;&gt;"")*(Buchungsextras!$K$9:$K$208&lt;&gt;"OK"))&gt;0,"",SUMIF(Buchungsextras!$A$9:$A$208,A94,Buchungsextras!$I$9:$I$208)))</f>
        <v/>
      </c>
      <c r="O94" s="10" t="str">
        <f t="shared" si="15"/>
        <v/>
      </c>
      <c r="P94" s="10" t="str">
        <f>IF(O94="","",MIN(O94,ROUND(IF(Start!$L$28="Übernachtungen",M94,O94)*Start!$L$25,2)))</f>
        <v/>
      </c>
      <c r="Q94" s="11" t="str">
        <f>IF(OR(O94="",NOT(ISNUMBER(C94))),"",MIN(S94,C94+Start!$L$26))</f>
        <v/>
      </c>
      <c r="R94" s="10" t="str">
        <f t="shared" si="16"/>
        <v/>
      </c>
      <c r="S94" s="11" t="str">
        <f>IF(OR(O94="",NOT(ISNUMBER(C94))),"",MAX(C94,D94-Start!$L$27))</f>
        <v/>
      </c>
      <c r="T94" s="10" t="str">
        <f>IF(COUNTA(B94:K94)=0,"",SUMIF(Zahlungen!$A$9:$A$208,A94,Zahlungen!$H$9:$H$208))</f>
        <v/>
      </c>
      <c r="U94" s="10" t="str">
        <f t="shared" si="17"/>
        <v/>
      </c>
      <c r="V94" s="3" t="str">
        <f t="shared" ca="1" si="18"/>
        <v/>
      </c>
      <c r="W94" s="3" t="str">
        <f>IF(COUNTA(B94:K94)=0,"",IF(COUNTIF($A$9:$A$108,A94)&lt;&gt;1,"Doppelte Buchung-ID",IF(OR(B94="",IFERROR(INDEX(Gäste!$B$9:$B$108,MATCH(LEFT(B94,4),Gäste!$A$9:$A$108,0)),"")=""),"Gast auswählen / prüfen",IF(AND(G94&lt;&gt;"Anfrage",G94&lt;&gt;"Bestätigt",G94&lt;&gt;"Abgeschlossen",G94&lt;&gt;"Storniert"),"Status wählen",IF(OR(NOT(ISNUMBER(C94)),C94&lt;=0),"Buchungsdatum fehlt",IF(OR(NOT(ISNUMBER(D94)),NOT(ISNUMBER(E94))),"Reisedaten fehlen",IF(E94&lt;=D94,"Abreise muss nach Anreise liegen",IF(OR(D94&lt;&gt;INT(D94),E94&lt;&gt;INT(E94)),"Nur Datum, keine Uhrzeit",IF(C94&gt;D94,"Buchungsdatum nach Anreise",IF(OR(NOT(ISNUMBER(F94)),F94&lt;=0,F94&lt;&gt;INT(F94)),"Personenzahl prüfen",IF(F94&gt;Start!$E$30,"Maximale Belegung überschritten",IF(OR(D94&lt;DATE(Start!$E$28,1,1),E94&gt;DATE(Start!$E$28+3,1,1)),"Außerhalb des Planungszeitraums",IF(SUMPRODUCT((Saisonpreise!$K$9:$K$38&lt;&gt;"")*(Saisonpreise!$K$9:$K$38&lt;&gt;"OK"))&gt;0,"Saisonliste prüfen",IF(COUNTIFS(Tagespreise!$A$9:$A$1104,"&gt;="&amp;D94,Tagespreise!$A$9:$A$1104,"&lt;"&amp;E94,Tagespreise!$H$9:$H$1104,"Konflikt")&gt;0,"Saisonpreise überlappen",IF(SUMPRODUCT((Buchungsextras!$A$9:$A$208=A94)*(Buchungsextras!$K$9:$K$208&lt;&gt;"")*(Buchungsextras!$K$9:$K$208&lt;&gt;"OK"))&gt;0,"Buchungsextras prüfen",IF(AND(H94&lt;&gt;"",OR(NOT(ISNUMBER(H94)),H94&lt;0)),"Reinigung prüfen",IF(AND(I94&lt;&gt;"",OR(NOT(ISNUMBER(I94)),I94&lt;0)),"Rabatt prüfen",IF(AND(J94&lt;&gt;"",OR(NOT(ISNUMBER(J94)),J94&lt;0)),"Festpreis prüfen",IF(AND(J94="",ISNUMBER(I94),I94&gt;M94+N94+Y94),"Rabatt größer als Preis",IF(AND(OR(G94="Bestätigt",G94="Abgeschlossen"),(COUNTIFS(Aufenthalte!$D$9:$D$108,"&lt;"&amp;E94,Aufenthalte!$E$9:$E$108,"&gt;"&amp;D94,Aufenthalte!$G$9:$G$108,"Bestätigt")+COUNTIFS(Aufenthalte!$D$9:$D$108,"&lt;"&amp;E94,Aufenthalte!$E$9:$E$108,"&gt;"&amp;D94,Aufenthalte!$G$9:$G$108,"Abgeschlossen"))&gt;1),"Doppelbelegung prüfen",IF(T94&lt;0,"Erstattung größer als Eingang","OK")))))))))))))))))))))</f>
        <v/>
      </c>
      <c r="X94" s="10" t="str">
        <f t="shared" ca="1" si="19"/>
        <v/>
      </c>
      <c r="Y94" s="10" t="str">
        <f>IF(L94="","",IF(H94="",Start!$E$27,IF(ISNUMBER(H94),MAX(0,H94),"")))</f>
        <v/>
      </c>
      <c r="Z94" s="10" t="str">
        <f t="shared" si="20"/>
        <v/>
      </c>
    </row>
    <row r="95" spans="1:26" ht="31" customHeight="1">
      <c r="A95" s="9" t="s">
        <v>398</v>
      </c>
      <c r="B95" s="18"/>
      <c r="C95" s="20"/>
      <c r="D95" s="20"/>
      <c r="E95" s="20"/>
      <c r="F95" s="22"/>
      <c r="G95" s="18"/>
      <c r="H95" s="21"/>
      <c r="I95" s="21"/>
      <c r="J95" s="21"/>
      <c r="K95" s="18"/>
      <c r="L95" s="14" t="str">
        <f t="shared" si="14"/>
        <v/>
      </c>
      <c r="M95" s="10" t="str">
        <f>IF(OR(L95="",B95="",C95="",F95="",G95=""),"",IF(AND(D95&gt;=DATE(Start!$E$28,1,1),E95&lt;=DATE(Start!$E$28+3,1,1),COUNTIFS(Tagespreise!$A$9:$A$1104,"&gt;="&amp;D95,Tagespreise!$A$9:$A$1104,"&lt;"&amp;E95,Tagespreise!$H$9:$H$1104,"Konflikt")=0,SUMPRODUCT((Saisonpreise!$K$9:$K$38&lt;&gt;"")*(Saisonpreise!$K$9:$K$38&lt;&gt;"OK"))=0),SUMIFS(Tagespreise!$F$9:$F$1104,Tagespreise!$A$9:$A$1104,"&gt;="&amp;D95,Tagespreise!$A$9:$A$1104,"&lt;"&amp;E95),""))</f>
        <v/>
      </c>
      <c r="N95" s="10" t="str">
        <f>IF(L95="","",IF(SUMPRODUCT((Buchungsextras!$A$9:$A$208=A95)*(Buchungsextras!$K$9:$K$208&lt;&gt;"")*(Buchungsextras!$K$9:$K$208&lt;&gt;"OK"))&gt;0,"",SUMIF(Buchungsextras!$A$9:$A$208,A95,Buchungsextras!$I$9:$I$208)))</f>
        <v/>
      </c>
      <c r="O95" s="10" t="str">
        <f t="shared" si="15"/>
        <v/>
      </c>
      <c r="P95" s="10" t="str">
        <f>IF(O95="","",MIN(O95,ROUND(IF(Start!$L$28="Übernachtungen",M95,O95)*Start!$L$25,2)))</f>
        <v/>
      </c>
      <c r="Q95" s="11" t="str">
        <f>IF(OR(O95="",NOT(ISNUMBER(C95))),"",MIN(S95,C95+Start!$L$26))</f>
        <v/>
      </c>
      <c r="R95" s="10" t="str">
        <f t="shared" si="16"/>
        <v/>
      </c>
      <c r="S95" s="11" t="str">
        <f>IF(OR(O95="",NOT(ISNUMBER(C95))),"",MAX(C95,D95-Start!$L$27))</f>
        <v/>
      </c>
      <c r="T95" s="10" t="str">
        <f>IF(COUNTA(B95:K95)=0,"",SUMIF(Zahlungen!$A$9:$A$208,A95,Zahlungen!$H$9:$H$208))</f>
        <v/>
      </c>
      <c r="U95" s="10" t="str">
        <f t="shared" si="17"/>
        <v/>
      </c>
      <c r="V95" s="3" t="str">
        <f t="shared" ca="1" si="18"/>
        <v/>
      </c>
      <c r="W95" s="3" t="str">
        <f>IF(COUNTA(B95:K95)=0,"",IF(COUNTIF($A$9:$A$108,A95)&lt;&gt;1,"Doppelte Buchung-ID",IF(OR(B95="",IFERROR(INDEX(Gäste!$B$9:$B$108,MATCH(LEFT(B95,4),Gäste!$A$9:$A$108,0)),"")=""),"Gast auswählen / prüfen",IF(AND(G95&lt;&gt;"Anfrage",G95&lt;&gt;"Bestätigt",G95&lt;&gt;"Abgeschlossen",G95&lt;&gt;"Storniert"),"Status wählen",IF(OR(NOT(ISNUMBER(C95)),C95&lt;=0),"Buchungsdatum fehlt",IF(OR(NOT(ISNUMBER(D95)),NOT(ISNUMBER(E95))),"Reisedaten fehlen",IF(E95&lt;=D95,"Abreise muss nach Anreise liegen",IF(OR(D95&lt;&gt;INT(D95),E95&lt;&gt;INT(E95)),"Nur Datum, keine Uhrzeit",IF(C95&gt;D95,"Buchungsdatum nach Anreise",IF(OR(NOT(ISNUMBER(F95)),F95&lt;=0,F95&lt;&gt;INT(F95)),"Personenzahl prüfen",IF(F95&gt;Start!$E$30,"Maximale Belegung überschritten",IF(OR(D95&lt;DATE(Start!$E$28,1,1),E95&gt;DATE(Start!$E$28+3,1,1)),"Außerhalb des Planungszeitraums",IF(SUMPRODUCT((Saisonpreise!$K$9:$K$38&lt;&gt;"")*(Saisonpreise!$K$9:$K$38&lt;&gt;"OK"))&gt;0,"Saisonliste prüfen",IF(COUNTIFS(Tagespreise!$A$9:$A$1104,"&gt;="&amp;D95,Tagespreise!$A$9:$A$1104,"&lt;"&amp;E95,Tagespreise!$H$9:$H$1104,"Konflikt")&gt;0,"Saisonpreise überlappen",IF(SUMPRODUCT((Buchungsextras!$A$9:$A$208=A95)*(Buchungsextras!$K$9:$K$208&lt;&gt;"")*(Buchungsextras!$K$9:$K$208&lt;&gt;"OK"))&gt;0,"Buchungsextras prüfen",IF(AND(H95&lt;&gt;"",OR(NOT(ISNUMBER(H95)),H95&lt;0)),"Reinigung prüfen",IF(AND(I95&lt;&gt;"",OR(NOT(ISNUMBER(I95)),I95&lt;0)),"Rabatt prüfen",IF(AND(J95&lt;&gt;"",OR(NOT(ISNUMBER(J95)),J95&lt;0)),"Festpreis prüfen",IF(AND(J95="",ISNUMBER(I95),I95&gt;M95+N95+Y95),"Rabatt größer als Preis",IF(AND(OR(G95="Bestätigt",G95="Abgeschlossen"),(COUNTIFS(Aufenthalte!$D$9:$D$108,"&lt;"&amp;E95,Aufenthalte!$E$9:$E$108,"&gt;"&amp;D95,Aufenthalte!$G$9:$G$108,"Bestätigt")+COUNTIFS(Aufenthalte!$D$9:$D$108,"&lt;"&amp;E95,Aufenthalte!$E$9:$E$108,"&gt;"&amp;D95,Aufenthalte!$G$9:$G$108,"Abgeschlossen"))&gt;1),"Doppelbelegung prüfen",IF(T95&lt;0,"Erstattung größer als Eingang","OK")))))))))))))))))))))</f>
        <v/>
      </c>
      <c r="X95" s="10" t="str">
        <f t="shared" ca="1" si="19"/>
        <v/>
      </c>
      <c r="Y95" s="10" t="str">
        <f>IF(L95="","",IF(H95="",Start!$E$27,IF(ISNUMBER(H95),MAX(0,H95),"")))</f>
        <v/>
      </c>
      <c r="Z95" s="10" t="str">
        <f t="shared" si="20"/>
        <v/>
      </c>
    </row>
    <row r="96" spans="1:26" ht="31" customHeight="1">
      <c r="A96" s="9" t="s">
        <v>399</v>
      </c>
      <c r="B96" s="18"/>
      <c r="C96" s="20"/>
      <c r="D96" s="20"/>
      <c r="E96" s="20"/>
      <c r="F96" s="22"/>
      <c r="G96" s="18"/>
      <c r="H96" s="21"/>
      <c r="I96" s="21"/>
      <c r="J96" s="21"/>
      <c r="K96" s="18"/>
      <c r="L96" s="14" t="str">
        <f t="shared" si="14"/>
        <v/>
      </c>
      <c r="M96" s="10" t="str">
        <f>IF(OR(L96="",B96="",C96="",F96="",G96=""),"",IF(AND(D96&gt;=DATE(Start!$E$28,1,1),E96&lt;=DATE(Start!$E$28+3,1,1),COUNTIFS(Tagespreise!$A$9:$A$1104,"&gt;="&amp;D96,Tagespreise!$A$9:$A$1104,"&lt;"&amp;E96,Tagespreise!$H$9:$H$1104,"Konflikt")=0,SUMPRODUCT((Saisonpreise!$K$9:$K$38&lt;&gt;"")*(Saisonpreise!$K$9:$K$38&lt;&gt;"OK"))=0),SUMIFS(Tagespreise!$F$9:$F$1104,Tagespreise!$A$9:$A$1104,"&gt;="&amp;D96,Tagespreise!$A$9:$A$1104,"&lt;"&amp;E96),""))</f>
        <v/>
      </c>
      <c r="N96" s="10" t="str">
        <f>IF(L96="","",IF(SUMPRODUCT((Buchungsextras!$A$9:$A$208=A96)*(Buchungsextras!$K$9:$K$208&lt;&gt;"")*(Buchungsextras!$K$9:$K$208&lt;&gt;"OK"))&gt;0,"",SUMIF(Buchungsextras!$A$9:$A$208,A96,Buchungsextras!$I$9:$I$208)))</f>
        <v/>
      </c>
      <c r="O96" s="10" t="str">
        <f t="shared" si="15"/>
        <v/>
      </c>
      <c r="P96" s="10" t="str">
        <f>IF(O96="","",MIN(O96,ROUND(IF(Start!$L$28="Übernachtungen",M96,O96)*Start!$L$25,2)))</f>
        <v/>
      </c>
      <c r="Q96" s="11" t="str">
        <f>IF(OR(O96="",NOT(ISNUMBER(C96))),"",MIN(S96,C96+Start!$L$26))</f>
        <v/>
      </c>
      <c r="R96" s="10" t="str">
        <f t="shared" si="16"/>
        <v/>
      </c>
      <c r="S96" s="11" t="str">
        <f>IF(OR(O96="",NOT(ISNUMBER(C96))),"",MAX(C96,D96-Start!$L$27))</f>
        <v/>
      </c>
      <c r="T96" s="10" t="str">
        <f>IF(COUNTA(B96:K96)=0,"",SUMIF(Zahlungen!$A$9:$A$208,A96,Zahlungen!$H$9:$H$208))</f>
        <v/>
      </c>
      <c r="U96" s="10" t="str">
        <f t="shared" si="17"/>
        <v/>
      </c>
      <c r="V96" s="3" t="str">
        <f t="shared" ca="1" si="18"/>
        <v/>
      </c>
      <c r="W96" s="3" t="str">
        <f>IF(COUNTA(B96:K96)=0,"",IF(COUNTIF($A$9:$A$108,A96)&lt;&gt;1,"Doppelte Buchung-ID",IF(OR(B96="",IFERROR(INDEX(Gäste!$B$9:$B$108,MATCH(LEFT(B96,4),Gäste!$A$9:$A$108,0)),"")=""),"Gast auswählen / prüfen",IF(AND(G96&lt;&gt;"Anfrage",G96&lt;&gt;"Bestätigt",G96&lt;&gt;"Abgeschlossen",G96&lt;&gt;"Storniert"),"Status wählen",IF(OR(NOT(ISNUMBER(C96)),C96&lt;=0),"Buchungsdatum fehlt",IF(OR(NOT(ISNUMBER(D96)),NOT(ISNUMBER(E96))),"Reisedaten fehlen",IF(E96&lt;=D96,"Abreise muss nach Anreise liegen",IF(OR(D96&lt;&gt;INT(D96),E96&lt;&gt;INT(E96)),"Nur Datum, keine Uhrzeit",IF(C96&gt;D96,"Buchungsdatum nach Anreise",IF(OR(NOT(ISNUMBER(F96)),F96&lt;=0,F96&lt;&gt;INT(F96)),"Personenzahl prüfen",IF(F96&gt;Start!$E$30,"Maximale Belegung überschritten",IF(OR(D96&lt;DATE(Start!$E$28,1,1),E96&gt;DATE(Start!$E$28+3,1,1)),"Außerhalb des Planungszeitraums",IF(SUMPRODUCT((Saisonpreise!$K$9:$K$38&lt;&gt;"")*(Saisonpreise!$K$9:$K$38&lt;&gt;"OK"))&gt;0,"Saisonliste prüfen",IF(COUNTIFS(Tagespreise!$A$9:$A$1104,"&gt;="&amp;D96,Tagespreise!$A$9:$A$1104,"&lt;"&amp;E96,Tagespreise!$H$9:$H$1104,"Konflikt")&gt;0,"Saisonpreise überlappen",IF(SUMPRODUCT((Buchungsextras!$A$9:$A$208=A96)*(Buchungsextras!$K$9:$K$208&lt;&gt;"")*(Buchungsextras!$K$9:$K$208&lt;&gt;"OK"))&gt;0,"Buchungsextras prüfen",IF(AND(H96&lt;&gt;"",OR(NOT(ISNUMBER(H96)),H96&lt;0)),"Reinigung prüfen",IF(AND(I96&lt;&gt;"",OR(NOT(ISNUMBER(I96)),I96&lt;0)),"Rabatt prüfen",IF(AND(J96&lt;&gt;"",OR(NOT(ISNUMBER(J96)),J96&lt;0)),"Festpreis prüfen",IF(AND(J96="",ISNUMBER(I96),I96&gt;M96+N96+Y96),"Rabatt größer als Preis",IF(AND(OR(G96="Bestätigt",G96="Abgeschlossen"),(COUNTIFS(Aufenthalte!$D$9:$D$108,"&lt;"&amp;E96,Aufenthalte!$E$9:$E$108,"&gt;"&amp;D96,Aufenthalte!$G$9:$G$108,"Bestätigt")+COUNTIFS(Aufenthalte!$D$9:$D$108,"&lt;"&amp;E96,Aufenthalte!$E$9:$E$108,"&gt;"&amp;D96,Aufenthalte!$G$9:$G$108,"Abgeschlossen"))&gt;1),"Doppelbelegung prüfen",IF(T96&lt;0,"Erstattung größer als Eingang","OK")))))))))))))))))))))</f>
        <v/>
      </c>
      <c r="X96" s="10" t="str">
        <f t="shared" ca="1" si="19"/>
        <v/>
      </c>
      <c r="Y96" s="10" t="str">
        <f>IF(L96="","",IF(H96="",Start!$E$27,IF(ISNUMBER(H96),MAX(0,H96),"")))</f>
        <v/>
      </c>
      <c r="Z96" s="10" t="str">
        <f t="shared" si="20"/>
        <v/>
      </c>
    </row>
    <row r="97" spans="1:26" ht="31" customHeight="1">
      <c r="A97" s="9" t="s">
        <v>400</v>
      </c>
      <c r="B97" s="18"/>
      <c r="C97" s="20"/>
      <c r="D97" s="20"/>
      <c r="E97" s="20"/>
      <c r="F97" s="22"/>
      <c r="G97" s="18"/>
      <c r="H97" s="21"/>
      <c r="I97" s="21"/>
      <c r="J97" s="21"/>
      <c r="K97" s="18"/>
      <c r="L97" s="14" t="str">
        <f t="shared" si="14"/>
        <v/>
      </c>
      <c r="M97" s="10" t="str">
        <f>IF(OR(L97="",B97="",C97="",F97="",G97=""),"",IF(AND(D97&gt;=DATE(Start!$E$28,1,1),E97&lt;=DATE(Start!$E$28+3,1,1),COUNTIFS(Tagespreise!$A$9:$A$1104,"&gt;="&amp;D97,Tagespreise!$A$9:$A$1104,"&lt;"&amp;E97,Tagespreise!$H$9:$H$1104,"Konflikt")=0,SUMPRODUCT((Saisonpreise!$K$9:$K$38&lt;&gt;"")*(Saisonpreise!$K$9:$K$38&lt;&gt;"OK"))=0),SUMIFS(Tagespreise!$F$9:$F$1104,Tagespreise!$A$9:$A$1104,"&gt;="&amp;D97,Tagespreise!$A$9:$A$1104,"&lt;"&amp;E97),""))</f>
        <v/>
      </c>
      <c r="N97" s="10" t="str">
        <f>IF(L97="","",IF(SUMPRODUCT((Buchungsextras!$A$9:$A$208=A97)*(Buchungsextras!$K$9:$K$208&lt;&gt;"")*(Buchungsextras!$K$9:$K$208&lt;&gt;"OK"))&gt;0,"",SUMIF(Buchungsextras!$A$9:$A$208,A97,Buchungsextras!$I$9:$I$208)))</f>
        <v/>
      </c>
      <c r="O97" s="10" t="str">
        <f t="shared" si="15"/>
        <v/>
      </c>
      <c r="P97" s="10" t="str">
        <f>IF(O97="","",MIN(O97,ROUND(IF(Start!$L$28="Übernachtungen",M97,O97)*Start!$L$25,2)))</f>
        <v/>
      </c>
      <c r="Q97" s="11" t="str">
        <f>IF(OR(O97="",NOT(ISNUMBER(C97))),"",MIN(S97,C97+Start!$L$26))</f>
        <v/>
      </c>
      <c r="R97" s="10" t="str">
        <f t="shared" si="16"/>
        <v/>
      </c>
      <c r="S97" s="11" t="str">
        <f>IF(OR(O97="",NOT(ISNUMBER(C97))),"",MAX(C97,D97-Start!$L$27))</f>
        <v/>
      </c>
      <c r="T97" s="10" t="str">
        <f>IF(COUNTA(B97:K97)=0,"",SUMIF(Zahlungen!$A$9:$A$208,A97,Zahlungen!$H$9:$H$208))</f>
        <v/>
      </c>
      <c r="U97" s="10" t="str">
        <f t="shared" si="17"/>
        <v/>
      </c>
      <c r="V97" s="3" t="str">
        <f t="shared" ca="1" si="18"/>
        <v/>
      </c>
      <c r="W97" s="3" t="str">
        <f>IF(COUNTA(B97:K97)=0,"",IF(COUNTIF($A$9:$A$108,A97)&lt;&gt;1,"Doppelte Buchung-ID",IF(OR(B97="",IFERROR(INDEX(Gäste!$B$9:$B$108,MATCH(LEFT(B97,4),Gäste!$A$9:$A$108,0)),"")=""),"Gast auswählen / prüfen",IF(AND(G97&lt;&gt;"Anfrage",G97&lt;&gt;"Bestätigt",G97&lt;&gt;"Abgeschlossen",G97&lt;&gt;"Storniert"),"Status wählen",IF(OR(NOT(ISNUMBER(C97)),C97&lt;=0),"Buchungsdatum fehlt",IF(OR(NOT(ISNUMBER(D97)),NOT(ISNUMBER(E97))),"Reisedaten fehlen",IF(E97&lt;=D97,"Abreise muss nach Anreise liegen",IF(OR(D97&lt;&gt;INT(D97),E97&lt;&gt;INT(E97)),"Nur Datum, keine Uhrzeit",IF(C97&gt;D97,"Buchungsdatum nach Anreise",IF(OR(NOT(ISNUMBER(F97)),F97&lt;=0,F97&lt;&gt;INT(F97)),"Personenzahl prüfen",IF(F97&gt;Start!$E$30,"Maximale Belegung überschritten",IF(OR(D97&lt;DATE(Start!$E$28,1,1),E97&gt;DATE(Start!$E$28+3,1,1)),"Außerhalb des Planungszeitraums",IF(SUMPRODUCT((Saisonpreise!$K$9:$K$38&lt;&gt;"")*(Saisonpreise!$K$9:$K$38&lt;&gt;"OK"))&gt;0,"Saisonliste prüfen",IF(COUNTIFS(Tagespreise!$A$9:$A$1104,"&gt;="&amp;D97,Tagespreise!$A$9:$A$1104,"&lt;"&amp;E97,Tagespreise!$H$9:$H$1104,"Konflikt")&gt;0,"Saisonpreise überlappen",IF(SUMPRODUCT((Buchungsextras!$A$9:$A$208=A97)*(Buchungsextras!$K$9:$K$208&lt;&gt;"")*(Buchungsextras!$K$9:$K$208&lt;&gt;"OK"))&gt;0,"Buchungsextras prüfen",IF(AND(H97&lt;&gt;"",OR(NOT(ISNUMBER(H97)),H97&lt;0)),"Reinigung prüfen",IF(AND(I97&lt;&gt;"",OR(NOT(ISNUMBER(I97)),I97&lt;0)),"Rabatt prüfen",IF(AND(J97&lt;&gt;"",OR(NOT(ISNUMBER(J97)),J97&lt;0)),"Festpreis prüfen",IF(AND(J97="",ISNUMBER(I97),I97&gt;M97+N97+Y97),"Rabatt größer als Preis",IF(AND(OR(G97="Bestätigt",G97="Abgeschlossen"),(COUNTIFS(Aufenthalte!$D$9:$D$108,"&lt;"&amp;E97,Aufenthalte!$E$9:$E$108,"&gt;"&amp;D97,Aufenthalte!$G$9:$G$108,"Bestätigt")+COUNTIFS(Aufenthalte!$D$9:$D$108,"&lt;"&amp;E97,Aufenthalte!$E$9:$E$108,"&gt;"&amp;D97,Aufenthalte!$G$9:$G$108,"Abgeschlossen"))&gt;1),"Doppelbelegung prüfen",IF(T97&lt;0,"Erstattung größer als Eingang","OK")))))))))))))))))))))</f>
        <v/>
      </c>
      <c r="X97" s="10" t="str">
        <f t="shared" ca="1" si="19"/>
        <v/>
      </c>
      <c r="Y97" s="10" t="str">
        <f>IF(L97="","",IF(H97="",Start!$E$27,IF(ISNUMBER(H97),MAX(0,H97),"")))</f>
        <v/>
      </c>
      <c r="Z97" s="10" t="str">
        <f t="shared" si="20"/>
        <v/>
      </c>
    </row>
    <row r="98" spans="1:26" ht="31" customHeight="1">
      <c r="A98" s="9" t="s">
        <v>401</v>
      </c>
      <c r="B98" s="18"/>
      <c r="C98" s="20"/>
      <c r="D98" s="20"/>
      <c r="E98" s="20"/>
      <c r="F98" s="22"/>
      <c r="G98" s="18"/>
      <c r="H98" s="21"/>
      <c r="I98" s="21"/>
      <c r="J98" s="21"/>
      <c r="K98" s="18"/>
      <c r="L98" s="14" t="str">
        <f t="shared" si="14"/>
        <v/>
      </c>
      <c r="M98" s="10" t="str">
        <f>IF(OR(L98="",B98="",C98="",F98="",G98=""),"",IF(AND(D98&gt;=DATE(Start!$E$28,1,1),E98&lt;=DATE(Start!$E$28+3,1,1),COUNTIFS(Tagespreise!$A$9:$A$1104,"&gt;="&amp;D98,Tagespreise!$A$9:$A$1104,"&lt;"&amp;E98,Tagespreise!$H$9:$H$1104,"Konflikt")=0,SUMPRODUCT((Saisonpreise!$K$9:$K$38&lt;&gt;"")*(Saisonpreise!$K$9:$K$38&lt;&gt;"OK"))=0),SUMIFS(Tagespreise!$F$9:$F$1104,Tagespreise!$A$9:$A$1104,"&gt;="&amp;D98,Tagespreise!$A$9:$A$1104,"&lt;"&amp;E98),""))</f>
        <v/>
      </c>
      <c r="N98" s="10" t="str">
        <f>IF(L98="","",IF(SUMPRODUCT((Buchungsextras!$A$9:$A$208=A98)*(Buchungsextras!$K$9:$K$208&lt;&gt;"")*(Buchungsextras!$K$9:$K$208&lt;&gt;"OK"))&gt;0,"",SUMIF(Buchungsextras!$A$9:$A$208,A98,Buchungsextras!$I$9:$I$208)))</f>
        <v/>
      </c>
      <c r="O98" s="10" t="str">
        <f t="shared" si="15"/>
        <v/>
      </c>
      <c r="P98" s="10" t="str">
        <f>IF(O98="","",MIN(O98,ROUND(IF(Start!$L$28="Übernachtungen",M98,O98)*Start!$L$25,2)))</f>
        <v/>
      </c>
      <c r="Q98" s="11" t="str">
        <f>IF(OR(O98="",NOT(ISNUMBER(C98))),"",MIN(S98,C98+Start!$L$26))</f>
        <v/>
      </c>
      <c r="R98" s="10" t="str">
        <f t="shared" si="16"/>
        <v/>
      </c>
      <c r="S98" s="11" t="str">
        <f>IF(OR(O98="",NOT(ISNUMBER(C98))),"",MAX(C98,D98-Start!$L$27))</f>
        <v/>
      </c>
      <c r="T98" s="10" t="str">
        <f>IF(COUNTA(B98:K98)=0,"",SUMIF(Zahlungen!$A$9:$A$208,A98,Zahlungen!$H$9:$H$208))</f>
        <v/>
      </c>
      <c r="U98" s="10" t="str">
        <f t="shared" si="17"/>
        <v/>
      </c>
      <c r="V98" s="3" t="str">
        <f t="shared" ca="1" si="18"/>
        <v/>
      </c>
      <c r="W98" s="3" t="str">
        <f>IF(COUNTA(B98:K98)=0,"",IF(COUNTIF($A$9:$A$108,A98)&lt;&gt;1,"Doppelte Buchung-ID",IF(OR(B98="",IFERROR(INDEX(Gäste!$B$9:$B$108,MATCH(LEFT(B98,4),Gäste!$A$9:$A$108,0)),"")=""),"Gast auswählen / prüfen",IF(AND(G98&lt;&gt;"Anfrage",G98&lt;&gt;"Bestätigt",G98&lt;&gt;"Abgeschlossen",G98&lt;&gt;"Storniert"),"Status wählen",IF(OR(NOT(ISNUMBER(C98)),C98&lt;=0),"Buchungsdatum fehlt",IF(OR(NOT(ISNUMBER(D98)),NOT(ISNUMBER(E98))),"Reisedaten fehlen",IF(E98&lt;=D98,"Abreise muss nach Anreise liegen",IF(OR(D98&lt;&gt;INT(D98),E98&lt;&gt;INT(E98)),"Nur Datum, keine Uhrzeit",IF(C98&gt;D98,"Buchungsdatum nach Anreise",IF(OR(NOT(ISNUMBER(F98)),F98&lt;=0,F98&lt;&gt;INT(F98)),"Personenzahl prüfen",IF(F98&gt;Start!$E$30,"Maximale Belegung überschritten",IF(OR(D98&lt;DATE(Start!$E$28,1,1),E98&gt;DATE(Start!$E$28+3,1,1)),"Außerhalb des Planungszeitraums",IF(SUMPRODUCT((Saisonpreise!$K$9:$K$38&lt;&gt;"")*(Saisonpreise!$K$9:$K$38&lt;&gt;"OK"))&gt;0,"Saisonliste prüfen",IF(COUNTIFS(Tagespreise!$A$9:$A$1104,"&gt;="&amp;D98,Tagespreise!$A$9:$A$1104,"&lt;"&amp;E98,Tagespreise!$H$9:$H$1104,"Konflikt")&gt;0,"Saisonpreise überlappen",IF(SUMPRODUCT((Buchungsextras!$A$9:$A$208=A98)*(Buchungsextras!$K$9:$K$208&lt;&gt;"")*(Buchungsextras!$K$9:$K$208&lt;&gt;"OK"))&gt;0,"Buchungsextras prüfen",IF(AND(H98&lt;&gt;"",OR(NOT(ISNUMBER(H98)),H98&lt;0)),"Reinigung prüfen",IF(AND(I98&lt;&gt;"",OR(NOT(ISNUMBER(I98)),I98&lt;0)),"Rabatt prüfen",IF(AND(J98&lt;&gt;"",OR(NOT(ISNUMBER(J98)),J98&lt;0)),"Festpreis prüfen",IF(AND(J98="",ISNUMBER(I98),I98&gt;M98+N98+Y98),"Rabatt größer als Preis",IF(AND(OR(G98="Bestätigt",G98="Abgeschlossen"),(COUNTIFS(Aufenthalte!$D$9:$D$108,"&lt;"&amp;E98,Aufenthalte!$E$9:$E$108,"&gt;"&amp;D98,Aufenthalte!$G$9:$G$108,"Bestätigt")+COUNTIFS(Aufenthalte!$D$9:$D$108,"&lt;"&amp;E98,Aufenthalte!$E$9:$E$108,"&gt;"&amp;D98,Aufenthalte!$G$9:$G$108,"Abgeschlossen"))&gt;1),"Doppelbelegung prüfen",IF(T98&lt;0,"Erstattung größer als Eingang","OK")))))))))))))))))))))</f>
        <v/>
      </c>
      <c r="X98" s="10" t="str">
        <f t="shared" ca="1" si="19"/>
        <v/>
      </c>
      <c r="Y98" s="10" t="str">
        <f>IF(L98="","",IF(H98="",Start!$E$27,IF(ISNUMBER(H98),MAX(0,H98),"")))</f>
        <v/>
      </c>
      <c r="Z98" s="10" t="str">
        <f t="shared" si="20"/>
        <v/>
      </c>
    </row>
    <row r="99" spans="1:26" ht="31" customHeight="1">
      <c r="A99" s="9" t="s">
        <v>402</v>
      </c>
      <c r="B99" s="18"/>
      <c r="C99" s="20"/>
      <c r="D99" s="20"/>
      <c r="E99" s="20"/>
      <c r="F99" s="22"/>
      <c r="G99" s="18"/>
      <c r="H99" s="21"/>
      <c r="I99" s="21"/>
      <c r="J99" s="21"/>
      <c r="K99" s="18"/>
      <c r="L99" s="14" t="str">
        <f t="shared" si="14"/>
        <v/>
      </c>
      <c r="M99" s="10" t="str">
        <f>IF(OR(L99="",B99="",C99="",F99="",G99=""),"",IF(AND(D99&gt;=DATE(Start!$E$28,1,1),E99&lt;=DATE(Start!$E$28+3,1,1),COUNTIFS(Tagespreise!$A$9:$A$1104,"&gt;="&amp;D99,Tagespreise!$A$9:$A$1104,"&lt;"&amp;E99,Tagespreise!$H$9:$H$1104,"Konflikt")=0,SUMPRODUCT((Saisonpreise!$K$9:$K$38&lt;&gt;"")*(Saisonpreise!$K$9:$K$38&lt;&gt;"OK"))=0),SUMIFS(Tagespreise!$F$9:$F$1104,Tagespreise!$A$9:$A$1104,"&gt;="&amp;D99,Tagespreise!$A$9:$A$1104,"&lt;"&amp;E99),""))</f>
        <v/>
      </c>
      <c r="N99" s="10" t="str">
        <f>IF(L99="","",IF(SUMPRODUCT((Buchungsextras!$A$9:$A$208=A99)*(Buchungsextras!$K$9:$K$208&lt;&gt;"")*(Buchungsextras!$K$9:$K$208&lt;&gt;"OK"))&gt;0,"",SUMIF(Buchungsextras!$A$9:$A$208,A99,Buchungsextras!$I$9:$I$208)))</f>
        <v/>
      </c>
      <c r="O99" s="10" t="str">
        <f t="shared" si="15"/>
        <v/>
      </c>
      <c r="P99" s="10" t="str">
        <f>IF(O99="","",MIN(O99,ROUND(IF(Start!$L$28="Übernachtungen",M99,O99)*Start!$L$25,2)))</f>
        <v/>
      </c>
      <c r="Q99" s="11" t="str">
        <f>IF(OR(O99="",NOT(ISNUMBER(C99))),"",MIN(S99,C99+Start!$L$26))</f>
        <v/>
      </c>
      <c r="R99" s="10" t="str">
        <f t="shared" si="16"/>
        <v/>
      </c>
      <c r="S99" s="11" t="str">
        <f>IF(OR(O99="",NOT(ISNUMBER(C99))),"",MAX(C99,D99-Start!$L$27))</f>
        <v/>
      </c>
      <c r="T99" s="10" t="str">
        <f>IF(COUNTA(B99:K99)=0,"",SUMIF(Zahlungen!$A$9:$A$208,A99,Zahlungen!$H$9:$H$208))</f>
        <v/>
      </c>
      <c r="U99" s="10" t="str">
        <f t="shared" si="17"/>
        <v/>
      </c>
      <c r="V99" s="3" t="str">
        <f t="shared" ca="1" si="18"/>
        <v/>
      </c>
      <c r="W99" s="3" t="str">
        <f>IF(COUNTA(B99:K99)=0,"",IF(COUNTIF($A$9:$A$108,A99)&lt;&gt;1,"Doppelte Buchung-ID",IF(OR(B99="",IFERROR(INDEX(Gäste!$B$9:$B$108,MATCH(LEFT(B99,4),Gäste!$A$9:$A$108,0)),"")=""),"Gast auswählen / prüfen",IF(AND(G99&lt;&gt;"Anfrage",G99&lt;&gt;"Bestätigt",G99&lt;&gt;"Abgeschlossen",G99&lt;&gt;"Storniert"),"Status wählen",IF(OR(NOT(ISNUMBER(C99)),C99&lt;=0),"Buchungsdatum fehlt",IF(OR(NOT(ISNUMBER(D99)),NOT(ISNUMBER(E99))),"Reisedaten fehlen",IF(E99&lt;=D99,"Abreise muss nach Anreise liegen",IF(OR(D99&lt;&gt;INT(D99),E99&lt;&gt;INT(E99)),"Nur Datum, keine Uhrzeit",IF(C99&gt;D99,"Buchungsdatum nach Anreise",IF(OR(NOT(ISNUMBER(F99)),F99&lt;=0,F99&lt;&gt;INT(F99)),"Personenzahl prüfen",IF(F99&gt;Start!$E$30,"Maximale Belegung überschritten",IF(OR(D99&lt;DATE(Start!$E$28,1,1),E99&gt;DATE(Start!$E$28+3,1,1)),"Außerhalb des Planungszeitraums",IF(SUMPRODUCT((Saisonpreise!$K$9:$K$38&lt;&gt;"")*(Saisonpreise!$K$9:$K$38&lt;&gt;"OK"))&gt;0,"Saisonliste prüfen",IF(COUNTIFS(Tagespreise!$A$9:$A$1104,"&gt;="&amp;D99,Tagespreise!$A$9:$A$1104,"&lt;"&amp;E99,Tagespreise!$H$9:$H$1104,"Konflikt")&gt;0,"Saisonpreise überlappen",IF(SUMPRODUCT((Buchungsextras!$A$9:$A$208=A99)*(Buchungsextras!$K$9:$K$208&lt;&gt;"")*(Buchungsextras!$K$9:$K$208&lt;&gt;"OK"))&gt;0,"Buchungsextras prüfen",IF(AND(H99&lt;&gt;"",OR(NOT(ISNUMBER(H99)),H99&lt;0)),"Reinigung prüfen",IF(AND(I99&lt;&gt;"",OR(NOT(ISNUMBER(I99)),I99&lt;0)),"Rabatt prüfen",IF(AND(J99&lt;&gt;"",OR(NOT(ISNUMBER(J99)),J99&lt;0)),"Festpreis prüfen",IF(AND(J99="",ISNUMBER(I99),I99&gt;M99+N99+Y99),"Rabatt größer als Preis",IF(AND(OR(G99="Bestätigt",G99="Abgeschlossen"),(COUNTIFS(Aufenthalte!$D$9:$D$108,"&lt;"&amp;E99,Aufenthalte!$E$9:$E$108,"&gt;"&amp;D99,Aufenthalte!$G$9:$G$108,"Bestätigt")+COUNTIFS(Aufenthalte!$D$9:$D$108,"&lt;"&amp;E99,Aufenthalte!$E$9:$E$108,"&gt;"&amp;D99,Aufenthalte!$G$9:$G$108,"Abgeschlossen"))&gt;1),"Doppelbelegung prüfen",IF(T99&lt;0,"Erstattung größer als Eingang","OK")))))))))))))))))))))</f>
        <v/>
      </c>
      <c r="X99" s="10" t="str">
        <f t="shared" ca="1" si="19"/>
        <v/>
      </c>
      <c r="Y99" s="10" t="str">
        <f>IF(L99="","",IF(H99="",Start!$E$27,IF(ISNUMBER(H99),MAX(0,H99),"")))</f>
        <v/>
      </c>
      <c r="Z99" s="10" t="str">
        <f t="shared" si="20"/>
        <v/>
      </c>
    </row>
    <row r="100" spans="1:26" ht="31" customHeight="1">
      <c r="A100" s="9" t="s">
        <v>403</v>
      </c>
      <c r="B100" s="18"/>
      <c r="C100" s="20"/>
      <c r="D100" s="20"/>
      <c r="E100" s="20"/>
      <c r="F100" s="22"/>
      <c r="G100" s="18"/>
      <c r="H100" s="21"/>
      <c r="I100" s="21"/>
      <c r="J100" s="21"/>
      <c r="K100" s="18"/>
      <c r="L100" s="14" t="str">
        <f t="shared" si="14"/>
        <v/>
      </c>
      <c r="M100" s="10" t="str">
        <f>IF(OR(L100="",B100="",C100="",F100="",G100=""),"",IF(AND(D100&gt;=DATE(Start!$E$28,1,1),E100&lt;=DATE(Start!$E$28+3,1,1),COUNTIFS(Tagespreise!$A$9:$A$1104,"&gt;="&amp;D100,Tagespreise!$A$9:$A$1104,"&lt;"&amp;E100,Tagespreise!$H$9:$H$1104,"Konflikt")=0,SUMPRODUCT((Saisonpreise!$K$9:$K$38&lt;&gt;"")*(Saisonpreise!$K$9:$K$38&lt;&gt;"OK"))=0),SUMIFS(Tagespreise!$F$9:$F$1104,Tagespreise!$A$9:$A$1104,"&gt;="&amp;D100,Tagespreise!$A$9:$A$1104,"&lt;"&amp;E100),""))</f>
        <v/>
      </c>
      <c r="N100" s="10" t="str">
        <f>IF(L100="","",IF(SUMPRODUCT((Buchungsextras!$A$9:$A$208=A100)*(Buchungsextras!$K$9:$K$208&lt;&gt;"")*(Buchungsextras!$K$9:$K$208&lt;&gt;"OK"))&gt;0,"",SUMIF(Buchungsextras!$A$9:$A$208,A100,Buchungsextras!$I$9:$I$208)))</f>
        <v/>
      </c>
      <c r="O100" s="10" t="str">
        <f t="shared" si="15"/>
        <v/>
      </c>
      <c r="P100" s="10" t="str">
        <f>IF(O100="","",MIN(O100,ROUND(IF(Start!$L$28="Übernachtungen",M100,O100)*Start!$L$25,2)))</f>
        <v/>
      </c>
      <c r="Q100" s="11" t="str">
        <f>IF(OR(O100="",NOT(ISNUMBER(C100))),"",MIN(S100,C100+Start!$L$26))</f>
        <v/>
      </c>
      <c r="R100" s="10" t="str">
        <f t="shared" si="16"/>
        <v/>
      </c>
      <c r="S100" s="11" t="str">
        <f>IF(OR(O100="",NOT(ISNUMBER(C100))),"",MAX(C100,D100-Start!$L$27))</f>
        <v/>
      </c>
      <c r="T100" s="10" t="str">
        <f>IF(COUNTA(B100:K100)=0,"",SUMIF(Zahlungen!$A$9:$A$208,A100,Zahlungen!$H$9:$H$208))</f>
        <v/>
      </c>
      <c r="U100" s="10" t="str">
        <f t="shared" si="17"/>
        <v/>
      </c>
      <c r="V100" s="3" t="str">
        <f t="shared" ca="1" si="18"/>
        <v/>
      </c>
      <c r="W100" s="3" t="str">
        <f>IF(COUNTA(B100:K100)=0,"",IF(COUNTIF($A$9:$A$108,A100)&lt;&gt;1,"Doppelte Buchung-ID",IF(OR(B100="",IFERROR(INDEX(Gäste!$B$9:$B$108,MATCH(LEFT(B100,4),Gäste!$A$9:$A$108,0)),"")=""),"Gast auswählen / prüfen",IF(AND(G100&lt;&gt;"Anfrage",G100&lt;&gt;"Bestätigt",G100&lt;&gt;"Abgeschlossen",G100&lt;&gt;"Storniert"),"Status wählen",IF(OR(NOT(ISNUMBER(C100)),C100&lt;=0),"Buchungsdatum fehlt",IF(OR(NOT(ISNUMBER(D100)),NOT(ISNUMBER(E100))),"Reisedaten fehlen",IF(E100&lt;=D100,"Abreise muss nach Anreise liegen",IF(OR(D100&lt;&gt;INT(D100),E100&lt;&gt;INT(E100)),"Nur Datum, keine Uhrzeit",IF(C100&gt;D100,"Buchungsdatum nach Anreise",IF(OR(NOT(ISNUMBER(F100)),F100&lt;=0,F100&lt;&gt;INT(F100)),"Personenzahl prüfen",IF(F100&gt;Start!$E$30,"Maximale Belegung überschritten",IF(OR(D100&lt;DATE(Start!$E$28,1,1),E100&gt;DATE(Start!$E$28+3,1,1)),"Außerhalb des Planungszeitraums",IF(SUMPRODUCT((Saisonpreise!$K$9:$K$38&lt;&gt;"")*(Saisonpreise!$K$9:$K$38&lt;&gt;"OK"))&gt;0,"Saisonliste prüfen",IF(COUNTIFS(Tagespreise!$A$9:$A$1104,"&gt;="&amp;D100,Tagespreise!$A$9:$A$1104,"&lt;"&amp;E100,Tagespreise!$H$9:$H$1104,"Konflikt")&gt;0,"Saisonpreise überlappen",IF(SUMPRODUCT((Buchungsextras!$A$9:$A$208=A100)*(Buchungsextras!$K$9:$K$208&lt;&gt;"")*(Buchungsextras!$K$9:$K$208&lt;&gt;"OK"))&gt;0,"Buchungsextras prüfen",IF(AND(H100&lt;&gt;"",OR(NOT(ISNUMBER(H100)),H100&lt;0)),"Reinigung prüfen",IF(AND(I100&lt;&gt;"",OR(NOT(ISNUMBER(I100)),I100&lt;0)),"Rabatt prüfen",IF(AND(J100&lt;&gt;"",OR(NOT(ISNUMBER(J100)),J100&lt;0)),"Festpreis prüfen",IF(AND(J100="",ISNUMBER(I100),I100&gt;M100+N100+Y100),"Rabatt größer als Preis",IF(AND(OR(G100="Bestätigt",G100="Abgeschlossen"),(COUNTIFS(Aufenthalte!$D$9:$D$108,"&lt;"&amp;E100,Aufenthalte!$E$9:$E$108,"&gt;"&amp;D100,Aufenthalte!$G$9:$G$108,"Bestätigt")+COUNTIFS(Aufenthalte!$D$9:$D$108,"&lt;"&amp;E100,Aufenthalte!$E$9:$E$108,"&gt;"&amp;D100,Aufenthalte!$G$9:$G$108,"Abgeschlossen"))&gt;1),"Doppelbelegung prüfen",IF(T100&lt;0,"Erstattung größer als Eingang","OK")))))))))))))))))))))</f>
        <v/>
      </c>
      <c r="X100" s="10" t="str">
        <f t="shared" ca="1" si="19"/>
        <v/>
      </c>
      <c r="Y100" s="10" t="str">
        <f>IF(L100="","",IF(H100="",Start!$E$27,IF(ISNUMBER(H100),MAX(0,H100),"")))</f>
        <v/>
      </c>
      <c r="Z100" s="10" t="str">
        <f t="shared" si="20"/>
        <v/>
      </c>
    </row>
    <row r="101" spans="1:26" ht="31" customHeight="1">
      <c r="A101" s="9" t="s">
        <v>404</v>
      </c>
      <c r="B101" s="18"/>
      <c r="C101" s="20"/>
      <c r="D101" s="20"/>
      <c r="E101" s="20"/>
      <c r="F101" s="22"/>
      <c r="G101" s="18"/>
      <c r="H101" s="21"/>
      <c r="I101" s="21"/>
      <c r="J101" s="21"/>
      <c r="K101" s="18"/>
      <c r="L101" s="14" t="str">
        <f t="shared" si="14"/>
        <v/>
      </c>
      <c r="M101" s="10" t="str">
        <f>IF(OR(L101="",B101="",C101="",F101="",G101=""),"",IF(AND(D101&gt;=DATE(Start!$E$28,1,1),E101&lt;=DATE(Start!$E$28+3,1,1),COUNTIFS(Tagespreise!$A$9:$A$1104,"&gt;="&amp;D101,Tagespreise!$A$9:$A$1104,"&lt;"&amp;E101,Tagespreise!$H$9:$H$1104,"Konflikt")=0,SUMPRODUCT((Saisonpreise!$K$9:$K$38&lt;&gt;"")*(Saisonpreise!$K$9:$K$38&lt;&gt;"OK"))=0),SUMIFS(Tagespreise!$F$9:$F$1104,Tagespreise!$A$9:$A$1104,"&gt;="&amp;D101,Tagespreise!$A$9:$A$1104,"&lt;"&amp;E101),""))</f>
        <v/>
      </c>
      <c r="N101" s="10" t="str">
        <f>IF(L101="","",IF(SUMPRODUCT((Buchungsextras!$A$9:$A$208=A101)*(Buchungsextras!$K$9:$K$208&lt;&gt;"")*(Buchungsextras!$K$9:$K$208&lt;&gt;"OK"))&gt;0,"",SUMIF(Buchungsextras!$A$9:$A$208,A101,Buchungsextras!$I$9:$I$208)))</f>
        <v/>
      </c>
      <c r="O101" s="10" t="str">
        <f t="shared" si="15"/>
        <v/>
      </c>
      <c r="P101" s="10" t="str">
        <f>IF(O101="","",MIN(O101,ROUND(IF(Start!$L$28="Übernachtungen",M101,O101)*Start!$L$25,2)))</f>
        <v/>
      </c>
      <c r="Q101" s="11" t="str">
        <f>IF(OR(O101="",NOT(ISNUMBER(C101))),"",MIN(S101,C101+Start!$L$26))</f>
        <v/>
      </c>
      <c r="R101" s="10" t="str">
        <f t="shared" si="16"/>
        <v/>
      </c>
      <c r="S101" s="11" t="str">
        <f>IF(OR(O101="",NOT(ISNUMBER(C101))),"",MAX(C101,D101-Start!$L$27))</f>
        <v/>
      </c>
      <c r="T101" s="10" t="str">
        <f>IF(COUNTA(B101:K101)=0,"",SUMIF(Zahlungen!$A$9:$A$208,A101,Zahlungen!$H$9:$H$208))</f>
        <v/>
      </c>
      <c r="U101" s="10" t="str">
        <f t="shared" si="17"/>
        <v/>
      </c>
      <c r="V101" s="3" t="str">
        <f t="shared" ca="1" si="18"/>
        <v/>
      </c>
      <c r="W101" s="3" t="str">
        <f>IF(COUNTA(B101:K101)=0,"",IF(COUNTIF($A$9:$A$108,A101)&lt;&gt;1,"Doppelte Buchung-ID",IF(OR(B101="",IFERROR(INDEX(Gäste!$B$9:$B$108,MATCH(LEFT(B101,4),Gäste!$A$9:$A$108,0)),"")=""),"Gast auswählen / prüfen",IF(AND(G101&lt;&gt;"Anfrage",G101&lt;&gt;"Bestätigt",G101&lt;&gt;"Abgeschlossen",G101&lt;&gt;"Storniert"),"Status wählen",IF(OR(NOT(ISNUMBER(C101)),C101&lt;=0),"Buchungsdatum fehlt",IF(OR(NOT(ISNUMBER(D101)),NOT(ISNUMBER(E101))),"Reisedaten fehlen",IF(E101&lt;=D101,"Abreise muss nach Anreise liegen",IF(OR(D101&lt;&gt;INT(D101),E101&lt;&gt;INT(E101)),"Nur Datum, keine Uhrzeit",IF(C101&gt;D101,"Buchungsdatum nach Anreise",IF(OR(NOT(ISNUMBER(F101)),F101&lt;=0,F101&lt;&gt;INT(F101)),"Personenzahl prüfen",IF(F101&gt;Start!$E$30,"Maximale Belegung überschritten",IF(OR(D101&lt;DATE(Start!$E$28,1,1),E101&gt;DATE(Start!$E$28+3,1,1)),"Außerhalb des Planungszeitraums",IF(SUMPRODUCT((Saisonpreise!$K$9:$K$38&lt;&gt;"")*(Saisonpreise!$K$9:$K$38&lt;&gt;"OK"))&gt;0,"Saisonliste prüfen",IF(COUNTIFS(Tagespreise!$A$9:$A$1104,"&gt;="&amp;D101,Tagespreise!$A$9:$A$1104,"&lt;"&amp;E101,Tagespreise!$H$9:$H$1104,"Konflikt")&gt;0,"Saisonpreise überlappen",IF(SUMPRODUCT((Buchungsextras!$A$9:$A$208=A101)*(Buchungsextras!$K$9:$K$208&lt;&gt;"")*(Buchungsextras!$K$9:$K$208&lt;&gt;"OK"))&gt;0,"Buchungsextras prüfen",IF(AND(H101&lt;&gt;"",OR(NOT(ISNUMBER(H101)),H101&lt;0)),"Reinigung prüfen",IF(AND(I101&lt;&gt;"",OR(NOT(ISNUMBER(I101)),I101&lt;0)),"Rabatt prüfen",IF(AND(J101&lt;&gt;"",OR(NOT(ISNUMBER(J101)),J101&lt;0)),"Festpreis prüfen",IF(AND(J101="",ISNUMBER(I101),I101&gt;M101+N101+Y101),"Rabatt größer als Preis",IF(AND(OR(G101="Bestätigt",G101="Abgeschlossen"),(COUNTIFS(Aufenthalte!$D$9:$D$108,"&lt;"&amp;E101,Aufenthalte!$E$9:$E$108,"&gt;"&amp;D101,Aufenthalte!$G$9:$G$108,"Bestätigt")+COUNTIFS(Aufenthalte!$D$9:$D$108,"&lt;"&amp;E101,Aufenthalte!$E$9:$E$108,"&gt;"&amp;D101,Aufenthalte!$G$9:$G$108,"Abgeschlossen"))&gt;1),"Doppelbelegung prüfen",IF(T101&lt;0,"Erstattung größer als Eingang","OK")))))))))))))))))))))</f>
        <v/>
      </c>
      <c r="X101" s="10" t="str">
        <f t="shared" ca="1" si="19"/>
        <v/>
      </c>
      <c r="Y101" s="10" t="str">
        <f>IF(L101="","",IF(H101="",Start!$E$27,IF(ISNUMBER(H101),MAX(0,H101),"")))</f>
        <v/>
      </c>
      <c r="Z101" s="10" t="str">
        <f t="shared" si="20"/>
        <v/>
      </c>
    </row>
    <row r="102" spans="1:26" ht="31" customHeight="1">
      <c r="A102" s="9" t="s">
        <v>405</v>
      </c>
      <c r="B102" s="18"/>
      <c r="C102" s="20"/>
      <c r="D102" s="20"/>
      <c r="E102" s="20"/>
      <c r="F102" s="22"/>
      <c r="G102" s="18"/>
      <c r="H102" s="21"/>
      <c r="I102" s="21"/>
      <c r="J102" s="21"/>
      <c r="K102" s="18"/>
      <c r="L102" s="14" t="str">
        <f t="shared" si="14"/>
        <v/>
      </c>
      <c r="M102" s="10" t="str">
        <f>IF(OR(L102="",B102="",C102="",F102="",G102=""),"",IF(AND(D102&gt;=DATE(Start!$E$28,1,1),E102&lt;=DATE(Start!$E$28+3,1,1),COUNTIFS(Tagespreise!$A$9:$A$1104,"&gt;="&amp;D102,Tagespreise!$A$9:$A$1104,"&lt;"&amp;E102,Tagespreise!$H$9:$H$1104,"Konflikt")=0,SUMPRODUCT((Saisonpreise!$K$9:$K$38&lt;&gt;"")*(Saisonpreise!$K$9:$K$38&lt;&gt;"OK"))=0),SUMIFS(Tagespreise!$F$9:$F$1104,Tagespreise!$A$9:$A$1104,"&gt;="&amp;D102,Tagespreise!$A$9:$A$1104,"&lt;"&amp;E102),""))</f>
        <v/>
      </c>
      <c r="N102" s="10" t="str">
        <f>IF(L102="","",IF(SUMPRODUCT((Buchungsextras!$A$9:$A$208=A102)*(Buchungsextras!$K$9:$K$208&lt;&gt;"")*(Buchungsextras!$K$9:$K$208&lt;&gt;"OK"))&gt;0,"",SUMIF(Buchungsextras!$A$9:$A$208,A102,Buchungsextras!$I$9:$I$208)))</f>
        <v/>
      </c>
      <c r="O102" s="10" t="str">
        <f t="shared" si="15"/>
        <v/>
      </c>
      <c r="P102" s="10" t="str">
        <f>IF(O102="","",MIN(O102,ROUND(IF(Start!$L$28="Übernachtungen",M102,O102)*Start!$L$25,2)))</f>
        <v/>
      </c>
      <c r="Q102" s="11" t="str">
        <f>IF(OR(O102="",NOT(ISNUMBER(C102))),"",MIN(S102,C102+Start!$L$26))</f>
        <v/>
      </c>
      <c r="R102" s="10" t="str">
        <f t="shared" si="16"/>
        <v/>
      </c>
      <c r="S102" s="11" t="str">
        <f>IF(OR(O102="",NOT(ISNUMBER(C102))),"",MAX(C102,D102-Start!$L$27))</f>
        <v/>
      </c>
      <c r="T102" s="10" t="str">
        <f>IF(COUNTA(B102:K102)=0,"",SUMIF(Zahlungen!$A$9:$A$208,A102,Zahlungen!$H$9:$H$208))</f>
        <v/>
      </c>
      <c r="U102" s="10" t="str">
        <f t="shared" si="17"/>
        <v/>
      </c>
      <c r="V102" s="3" t="str">
        <f t="shared" ca="1" si="18"/>
        <v/>
      </c>
      <c r="W102" s="3" t="str">
        <f>IF(COUNTA(B102:K102)=0,"",IF(COUNTIF($A$9:$A$108,A102)&lt;&gt;1,"Doppelte Buchung-ID",IF(OR(B102="",IFERROR(INDEX(Gäste!$B$9:$B$108,MATCH(LEFT(B102,4),Gäste!$A$9:$A$108,0)),"")=""),"Gast auswählen / prüfen",IF(AND(G102&lt;&gt;"Anfrage",G102&lt;&gt;"Bestätigt",G102&lt;&gt;"Abgeschlossen",G102&lt;&gt;"Storniert"),"Status wählen",IF(OR(NOT(ISNUMBER(C102)),C102&lt;=0),"Buchungsdatum fehlt",IF(OR(NOT(ISNUMBER(D102)),NOT(ISNUMBER(E102))),"Reisedaten fehlen",IF(E102&lt;=D102,"Abreise muss nach Anreise liegen",IF(OR(D102&lt;&gt;INT(D102),E102&lt;&gt;INT(E102)),"Nur Datum, keine Uhrzeit",IF(C102&gt;D102,"Buchungsdatum nach Anreise",IF(OR(NOT(ISNUMBER(F102)),F102&lt;=0,F102&lt;&gt;INT(F102)),"Personenzahl prüfen",IF(F102&gt;Start!$E$30,"Maximale Belegung überschritten",IF(OR(D102&lt;DATE(Start!$E$28,1,1),E102&gt;DATE(Start!$E$28+3,1,1)),"Außerhalb des Planungszeitraums",IF(SUMPRODUCT((Saisonpreise!$K$9:$K$38&lt;&gt;"")*(Saisonpreise!$K$9:$K$38&lt;&gt;"OK"))&gt;0,"Saisonliste prüfen",IF(COUNTIFS(Tagespreise!$A$9:$A$1104,"&gt;="&amp;D102,Tagespreise!$A$9:$A$1104,"&lt;"&amp;E102,Tagespreise!$H$9:$H$1104,"Konflikt")&gt;0,"Saisonpreise überlappen",IF(SUMPRODUCT((Buchungsextras!$A$9:$A$208=A102)*(Buchungsextras!$K$9:$K$208&lt;&gt;"")*(Buchungsextras!$K$9:$K$208&lt;&gt;"OK"))&gt;0,"Buchungsextras prüfen",IF(AND(H102&lt;&gt;"",OR(NOT(ISNUMBER(H102)),H102&lt;0)),"Reinigung prüfen",IF(AND(I102&lt;&gt;"",OR(NOT(ISNUMBER(I102)),I102&lt;0)),"Rabatt prüfen",IF(AND(J102&lt;&gt;"",OR(NOT(ISNUMBER(J102)),J102&lt;0)),"Festpreis prüfen",IF(AND(J102="",ISNUMBER(I102),I102&gt;M102+N102+Y102),"Rabatt größer als Preis",IF(AND(OR(G102="Bestätigt",G102="Abgeschlossen"),(COUNTIFS(Aufenthalte!$D$9:$D$108,"&lt;"&amp;E102,Aufenthalte!$E$9:$E$108,"&gt;"&amp;D102,Aufenthalte!$G$9:$G$108,"Bestätigt")+COUNTIFS(Aufenthalte!$D$9:$D$108,"&lt;"&amp;E102,Aufenthalte!$E$9:$E$108,"&gt;"&amp;D102,Aufenthalte!$G$9:$G$108,"Abgeschlossen"))&gt;1),"Doppelbelegung prüfen",IF(T102&lt;0,"Erstattung größer als Eingang","OK")))))))))))))))))))))</f>
        <v/>
      </c>
      <c r="X102" s="10" t="str">
        <f t="shared" ca="1" si="19"/>
        <v/>
      </c>
      <c r="Y102" s="10" t="str">
        <f>IF(L102="","",IF(H102="",Start!$E$27,IF(ISNUMBER(H102),MAX(0,H102),"")))</f>
        <v/>
      </c>
      <c r="Z102" s="10" t="str">
        <f t="shared" si="20"/>
        <v/>
      </c>
    </row>
    <row r="103" spans="1:26" ht="31" customHeight="1">
      <c r="A103" s="9" t="s">
        <v>406</v>
      </c>
      <c r="B103" s="18"/>
      <c r="C103" s="20"/>
      <c r="D103" s="20"/>
      <c r="E103" s="20"/>
      <c r="F103" s="22"/>
      <c r="G103" s="18"/>
      <c r="H103" s="21"/>
      <c r="I103" s="21"/>
      <c r="J103" s="21"/>
      <c r="K103" s="18"/>
      <c r="L103" s="14" t="str">
        <f t="shared" si="14"/>
        <v/>
      </c>
      <c r="M103" s="10" t="str">
        <f>IF(OR(L103="",B103="",C103="",F103="",G103=""),"",IF(AND(D103&gt;=DATE(Start!$E$28,1,1),E103&lt;=DATE(Start!$E$28+3,1,1),COUNTIFS(Tagespreise!$A$9:$A$1104,"&gt;="&amp;D103,Tagespreise!$A$9:$A$1104,"&lt;"&amp;E103,Tagespreise!$H$9:$H$1104,"Konflikt")=0,SUMPRODUCT((Saisonpreise!$K$9:$K$38&lt;&gt;"")*(Saisonpreise!$K$9:$K$38&lt;&gt;"OK"))=0),SUMIFS(Tagespreise!$F$9:$F$1104,Tagespreise!$A$9:$A$1104,"&gt;="&amp;D103,Tagespreise!$A$9:$A$1104,"&lt;"&amp;E103),""))</f>
        <v/>
      </c>
      <c r="N103" s="10" t="str">
        <f>IF(L103="","",IF(SUMPRODUCT((Buchungsextras!$A$9:$A$208=A103)*(Buchungsextras!$K$9:$K$208&lt;&gt;"")*(Buchungsextras!$K$9:$K$208&lt;&gt;"OK"))&gt;0,"",SUMIF(Buchungsextras!$A$9:$A$208,A103,Buchungsextras!$I$9:$I$208)))</f>
        <v/>
      </c>
      <c r="O103" s="10" t="str">
        <f t="shared" si="15"/>
        <v/>
      </c>
      <c r="P103" s="10" t="str">
        <f>IF(O103="","",MIN(O103,ROUND(IF(Start!$L$28="Übernachtungen",M103,O103)*Start!$L$25,2)))</f>
        <v/>
      </c>
      <c r="Q103" s="11" t="str">
        <f>IF(OR(O103="",NOT(ISNUMBER(C103))),"",MIN(S103,C103+Start!$L$26))</f>
        <v/>
      </c>
      <c r="R103" s="10" t="str">
        <f t="shared" si="16"/>
        <v/>
      </c>
      <c r="S103" s="11" t="str">
        <f>IF(OR(O103="",NOT(ISNUMBER(C103))),"",MAX(C103,D103-Start!$L$27))</f>
        <v/>
      </c>
      <c r="T103" s="10" t="str">
        <f>IF(COUNTA(B103:K103)=0,"",SUMIF(Zahlungen!$A$9:$A$208,A103,Zahlungen!$H$9:$H$208))</f>
        <v/>
      </c>
      <c r="U103" s="10" t="str">
        <f t="shared" si="17"/>
        <v/>
      </c>
      <c r="V103" s="3" t="str">
        <f t="shared" ca="1" si="18"/>
        <v/>
      </c>
      <c r="W103" s="3" t="str">
        <f>IF(COUNTA(B103:K103)=0,"",IF(COUNTIF($A$9:$A$108,A103)&lt;&gt;1,"Doppelte Buchung-ID",IF(OR(B103="",IFERROR(INDEX(Gäste!$B$9:$B$108,MATCH(LEFT(B103,4),Gäste!$A$9:$A$108,0)),"")=""),"Gast auswählen / prüfen",IF(AND(G103&lt;&gt;"Anfrage",G103&lt;&gt;"Bestätigt",G103&lt;&gt;"Abgeschlossen",G103&lt;&gt;"Storniert"),"Status wählen",IF(OR(NOT(ISNUMBER(C103)),C103&lt;=0),"Buchungsdatum fehlt",IF(OR(NOT(ISNUMBER(D103)),NOT(ISNUMBER(E103))),"Reisedaten fehlen",IF(E103&lt;=D103,"Abreise muss nach Anreise liegen",IF(OR(D103&lt;&gt;INT(D103),E103&lt;&gt;INT(E103)),"Nur Datum, keine Uhrzeit",IF(C103&gt;D103,"Buchungsdatum nach Anreise",IF(OR(NOT(ISNUMBER(F103)),F103&lt;=0,F103&lt;&gt;INT(F103)),"Personenzahl prüfen",IF(F103&gt;Start!$E$30,"Maximale Belegung überschritten",IF(OR(D103&lt;DATE(Start!$E$28,1,1),E103&gt;DATE(Start!$E$28+3,1,1)),"Außerhalb des Planungszeitraums",IF(SUMPRODUCT((Saisonpreise!$K$9:$K$38&lt;&gt;"")*(Saisonpreise!$K$9:$K$38&lt;&gt;"OK"))&gt;0,"Saisonliste prüfen",IF(COUNTIFS(Tagespreise!$A$9:$A$1104,"&gt;="&amp;D103,Tagespreise!$A$9:$A$1104,"&lt;"&amp;E103,Tagespreise!$H$9:$H$1104,"Konflikt")&gt;0,"Saisonpreise überlappen",IF(SUMPRODUCT((Buchungsextras!$A$9:$A$208=A103)*(Buchungsextras!$K$9:$K$208&lt;&gt;"")*(Buchungsextras!$K$9:$K$208&lt;&gt;"OK"))&gt;0,"Buchungsextras prüfen",IF(AND(H103&lt;&gt;"",OR(NOT(ISNUMBER(H103)),H103&lt;0)),"Reinigung prüfen",IF(AND(I103&lt;&gt;"",OR(NOT(ISNUMBER(I103)),I103&lt;0)),"Rabatt prüfen",IF(AND(J103&lt;&gt;"",OR(NOT(ISNUMBER(J103)),J103&lt;0)),"Festpreis prüfen",IF(AND(J103="",ISNUMBER(I103),I103&gt;M103+N103+Y103),"Rabatt größer als Preis",IF(AND(OR(G103="Bestätigt",G103="Abgeschlossen"),(COUNTIFS(Aufenthalte!$D$9:$D$108,"&lt;"&amp;E103,Aufenthalte!$E$9:$E$108,"&gt;"&amp;D103,Aufenthalte!$G$9:$G$108,"Bestätigt")+COUNTIFS(Aufenthalte!$D$9:$D$108,"&lt;"&amp;E103,Aufenthalte!$E$9:$E$108,"&gt;"&amp;D103,Aufenthalte!$G$9:$G$108,"Abgeschlossen"))&gt;1),"Doppelbelegung prüfen",IF(T103&lt;0,"Erstattung größer als Eingang","OK")))))))))))))))))))))</f>
        <v/>
      </c>
      <c r="X103" s="10" t="str">
        <f t="shared" ca="1" si="19"/>
        <v/>
      </c>
      <c r="Y103" s="10" t="str">
        <f>IF(L103="","",IF(H103="",Start!$E$27,IF(ISNUMBER(H103),MAX(0,H103),"")))</f>
        <v/>
      </c>
      <c r="Z103" s="10" t="str">
        <f t="shared" si="20"/>
        <v/>
      </c>
    </row>
    <row r="104" spans="1:26" ht="31" customHeight="1">
      <c r="A104" s="9" t="s">
        <v>407</v>
      </c>
      <c r="B104" s="18"/>
      <c r="C104" s="20"/>
      <c r="D104" s="20"/>
      <c r="E104" s="20"/>
      <c r="F104" s="22"/>
      <c r="G104" s="18"/>
      <c r="H104" s="21"/>
      <c r="I104" s="21"/>
      <c r="J104" s="21"/>
      <c r="K104" s="18"/>
      <c r="L104" s="14" t="str">
        <f t="shared" si="14"/>
        <v/>
      </c>
      <c r="M104" s="10" t="str">
        <f>IF(OR(L104="",B104="",C104="",F104="",G104=""),"",IF(AND(D104&gt;=DATE(Start!$E$28,1,1),E104&lt;=DATE(Start!$E$28+3,1,1),COUNTIFS(Tagespreise!$A$9:$A$1104,"&gt;="&amp;D104,Tagespreise!$A$9:$A$1104,"&lt;"&amp;E104,Tagespreise!$H$9:$H$1104,"Konflikt")=0,SUMPRODUCT((Saisonpreise!$K$9:$K$38&lt;&gt;"")*(Saisonpreise!$K$9:$K$38&lt;&gt;"OK"))=0),SUMIFS(Tagespreise!$F$9:$F$1104,Tagespreise!$A$9:$A$1104,"&gt;="&amp;D104,Tagespreise!$A$9:$A$1104,"&lt;"&amp;E104),""))</f>
        <v/>
      </c>
      <c r="N104" s="10" t="str">
        <f>IF(L104="","",IF(SUMPRODUCT((Buchungsextras!$A$9:$A$208=A104)*(Buchungsextras!$K$9:$K$208&lt;&gt;"")*(Buchungsextras!$K$9:$K$208&lt;&gt;"OK"))&gt;0,"",SUMIF(Buchungsextras!$A$9:$A$208,A104,Buchungsextras!$I$9:$I$208)))</f>
        <v/>
      </c>
      <c r="O104" s="10" t="str">
        <f t="shared" si="15"/>
        <v/>
      </c>
      <c r="P104" s="10" t="str">
        <f>IF(O104="","",MIN(O104,ROUND(IF(Start!$L$28="Übernachtungen",M104,O104)*Start!$L$25,2)))</f>
        <v/>
      </c>
      <c r="Q104" s="11" t="str">
        <f>IF(OR(O104="",NOT(ISNUMBER(C104))),"",MIN(S104,C104+Start!$L$26))</f>
        <v/>
      </c>
      <c r="R104" s="10" t="str">
        <f t="shared" si="16"/>
        <v/>
      </c>
      <c r="S104" s="11" t="str">
        <f>IF(OR(O104="",NOT(ISNUMBER(C104))),"",MAX(C104,D104-Start!$L$27))</f>
        <v/>
      </c>
      <c r="T104" s="10" t="str">
        <f>IF(COUNTA(B104:K104)=0,"",SUMIF(Zahlungen!$A$9:$A$208,A104,Zahlungen!$H$9:$H$208))</f>
        <v/>
      </c>
      <c r="U104" s="10" t="str">
        <f t="shared" si="17"/>
        <v/>
      </c>
      <c r="V104" s="3" t="str">
        <f t="shared" ca="1" si="18"/>
        <v/>
      </c>
      <c r="W104" s="3" t="str">
        <f>IF(COUNTA(B104:K104)=0,"",IF(COUNTIF($A$9:$A$108,A104)&lt;&gt;1,"Doppelte Buchung-ID",IF(OR(B104="",IFERROR(INDEX(Gäste!$B$9:$B$108,MATCH(LEFT(B104,4),Gäste!$A$9:$A$108,0)),"")=""),"Gast auswählen / prüfen",IF(AND(G104&lt;&gt;"Anfrage",G104&lt;&gt;"Bestätigt",G104&lt;&gt;"Abgeschlossen",G104&lt;&gt;"Storniert"),"Status wählen",IF(OR(NOT(ISNUMBER(C104)),C104&lt;=0),"Buchungsdatum fehlt",IF(OR(NOT(ISNUMBER(D104)),NOT(ISNUMBER(E104))),"Reisedaten fehlen",IF(E104&lt;=D104,"Abreise muss nach Anreise liegen",IF(OR(D104&lt;&gt;INT(D104),E104&lt;&gt;INT(E104)),"Nur Datum, keine Uhrzeit",IF(C104&gt;D104,"Buchungsdatum nach Anreise",IF(OR(NOT(ISNUMBER(F104)),F104&lt;=0,F104&lt;&gt;INT(F104)),"Personenzahl prüfen",IF(F104&gt;Start!$E$30,"Maximale Belegung überschritten",IF(OR(D104&lt;DATE(Start!$E$28,1,1),E104&gt;DATE(Start!$E$28+3,1,1)),"Außerhalb des Planungszeitraums",IF(SUMPRODUCT((Saisonpreise!$K$9:$K$38&lt;&gt;"")*(Saisonpreise!$K$9:$K$38&lt;&gt;"OK"))&gt;0,"Saisonliste prüfen",IF(COUNTIFS(Tagespreise!$A$9:$A$1104,"&gt;="&amp;D104,Tagespreise!$A$9:$A$1104,"&lt;"&amp;E104,Tagespreise!$H$9:$H$1104,"Konflikt")&gt;0,"Saisonpreise überlappen",IF(SUMPRODUCT((Buchungsextras!$A$9:$A$208=A104)*(Buchungsextras!$K$9:$K$208&lt;&gt;"")*(Buchungsextras!$K$9:$K$208&lt;&gt;"OK"))&gt;0,"Buchungsextras prüfen",IF(AND(H104&lt;&gt;"",OR(NOT(ISNUMBER(H104)),H104&lt;0)),"Reinigung prüfen",IF(AND(I104&lt;&gt;"",OR(NOT(ISNUMBER(I104)),I104&lt;0)),"Rabatt prüfen",IF(AND(J104&lt;&gt;"",OR(NOT(ISNUMBER(J104)),J104&lt;0)),"Festpreis prüfen",IF(AND(J104="",ISNUMBER(I104),I104&gt;M104+N104+Y104),"Rabatt größer als Preis",IF(AND(OR(G104="Bestätigt",G104="Abgeschlossen"),(COUNTIFS(Aufenthalte!$D$9:$D$108,"&lt;"&amp;E104,Aufenthalte!$E$9:$E$108,"&gt;"&amp;D104,Aufenthalte!$G$9:$G$108,"Bestätigt")+COUNTIFS(Aufenthalte!$D$9:$D$108,"&lt;"&amp;E104,Aufenthalte!$E$9:$E$108,"&gt;"&amp;D104,Aufenthalte!$G$9:$G$108,"Abgeschlossen"))&gt;1),"Doppelbelegung prüfen",IF(T104&lt;0,"Erstattung größer als Eingang","OK")))))))))))))))))))))</f>
        <v/>
      </c>
      <c r="X104" s="10" t="str">
        <f t="shared" ca="1" si="19"/>
        <v/>
      </c>
      <c r="Y104" s="10" t="str">
        <f>IF(L104="","",IF(H104="",Start!$E$27,IF(ISNUMBER(H104),MAX(0,H104),"")))</f>
        <v/>
      </c>
      <c r="Z104" s="10" t="str">
        <f t="shared" si="20"/>
        <v/>
      </c>
    </row>
    <row r="105" spans="1:26" ht="31" customHeight="1">
      <c r="A105" s="9" t="s">
        <v>408</v>
      </c>
      <c r="B105" s="18"/>
      <c r="C105" s="20"/>
      <c r="D105" s="20"/>
      <c r="E105" s="20"/>
      <c r="F105" s="22"/>
      <c r="G105" s="18"/>
      <c r="H105" s="21"/>
      <c r="I105" s="21"/>
      <c r="J105" s="21"/>
      <c r="K105" s="18"/>
      <c r="L105" s="14" t="str">
        <f t="shared" si="14"/>
        <v/>
      </c>
      <c r="M105" s="10" t="str">
        <f>IF(OR(L105="",B105="",C105="",F105="",G105=""),"",IF(AND(D105&gt;=DATE(Start!$E$28,1,1),E105&lt;=DATE(Start!$E$28+3,1,1),COUNTIFS(Tagespreise!$A$9:$A$1104,"&gt;="&amp;D105,Tagespreise!$A$9:$A$1104,"&lt;"&amp;E105,Tagespreise!$H$9:$H$1104,"Konflikt")=0,SUMPRODUCT((Saisonpreise!$K$9:$K$38&lt;&gt;"")*(Saisonpreise!$K$9:$K$38&lt;&gt;"OK"))=0),SUMIFS(Tagespreise!$F$9:$F$1104,Tagespreise!$A$9:$A$1104,"&gt;="&amp;D105,Tagespreise!$A$9:$A$1104,"&lt;"&amp;E105),""))</f>
        <v/>
      </c>
      <c r="N105" s="10" t="str">
        <f>IF(L105="","",IF(SUMPRODUCT((Buchungsextras!$A$9:$A$208=A105)*(Buchungsextras!$K$9:$K$208&lt;&gt;"")*(Buchungsextras!$K$9:$K$208&lt;&gt;"OK"))&gt;0,"",SUMIF(Buchungsextras!$A$9:$A$208,A105,Buchungsextras!$I$9:$I$208)))</f>
        <v/>
      </c>
      <c r="O105" s="10" t="str">
        <f t="shared" ref="O105:O136" si="21">IF(AND(ISNUMBER(M105),ISNUMBER(N105),ISNUMBER(Y105)),IF(J105="",ROUND(MAX(0,M105+N105+Y105-IF(ISNUMBER(I105),I105,0)),2),IF(ISNUMBER(J105),ROUND(MAX(0,J105),2),"")),"")</f>
        <v/>
      </c>
      <c r="P105" s="10" t="str">
        <f>IF(O105="","",MIN(O105,ROUND(IF(Start!$L$28="Übernachtungen",M105,O105)*Start!$L$25,2)))</f>
        <v/>
      </c>
      <c r="Q105" s="11" t="str">
        <f>IF(OR(O105="",NOT(ISNUMBER(C105))),"",MIN(S105,C105+Start!$L$26))</f>
        <v/>
      </c>
      <c r="R105" s="10" t="str">
        <f t="shared" si="16"/>
        <v/>
      </c>
      <c r="S105" s="11" t="str">
        <f>IF(OR(O105="",NOT(ISNUMBER(C105))),"",MAX(C105,D105-Start!$L$27))</f>
        <v/>
      </c>
      <c r="T105" s="10" t="str">
        <f>IF(COUNTA(B105:K105)=0,"",SUMIF(Zahlungen!$A$9:$A$208,A105,Zahlungen!$H$9:$H$208))</f>
        <v/>
      </c>
      <c r="U105" s="10" t="str">
        <f t="shared" ref="U105:U136" si="22">IF(O105="","",IF(OR(G105="Anfrage",G105="Storniert"),0,ROUND(MAX(0,O105-T105),2)))</f>
        <v/>
      </c>
      <c r="V105" s="3" t="str">
        <f t="shared" ref="V105:V136" ca="1" si="23">IF(COUNTA(B105:K105)=0,"",IF(G105="Storniert",IF(T105&gt;0,"Erstattung prüfen","Storniert"),IF(G105="Anfrage","Anfrage",IF(O105="","Eingaben prüfen",IF(Z105&gt;0,"Überzahlt",IF(U105&lt;=0,"Bezahlt",IF(TODAY()&gt;S105,"Restzahlung überfällig",IF(TODAY()=S105,"Restzahlung heute fällig",IF(T105&lt;P105,IF(TODAY()&gt;Q105,"Anzahlung überfällig",IF(TODAY()=Q105,"Anzahlung heute fällig","Anzahlung offen")),"Restzahlung offen")))))))))</f>
        <v/>
      </c>
      <c r="W105" s="3" t="str">
        <f>IF(COUNTA(B105:K105)=0,"",IF(COUNTIF($A$9:$A$108,A105)&lt;&gt;1,"Doppelte Buchung-ID",IF(OR(B105="",IFERROR(INDEX(Gäste!$B$9:$B$108,MATCH(LEFT(B105,4),Gäste!$A$9:$A$108,0)),"")=""),"Gast auswählen / prüfen",IF(AND(G105&lt;&gt;"Anfrage",G105&lt;&gt;"Bestätigt",G105&lt;&gt;"Abgeschlossen",G105&lt;&gt;"Storniert"),"Status wählen",IF(OR(NOT(ISNUMBER(C105)),C105&lt;=0),"Buchungsdatum fehlt",IF(OR(NOT(ISNUMBER(D105)),NOT(ISNUMBER(E105))),"Reisedaten fehlen",IF(E105&lt;=D105,"Abreise muss nach Anreise liegen",IF(OR(D105&lt;&gt;INT(D105),E105&lt;&gt;INT(E105)),"Nur Datum, keine Uhrzeit",IF(C105&gt;D105,"Buchungsdatum nach Anreise",IF(OR(NOT(ISNUMBER(F105)),F105&lt;=0,F105&lt;&gt;INT(F105)),"Personenzahl prüfen",IF(F105&gt;Start!$E$30,"Maximale Belegung überschritten",IF(OR(D105&lt;DATE(Start!$E$28,1,1),E105&gt;DATE(Start!$E$28+3,1,1)),"Außerhalb des Planungszeitraums",IF(SUMPRODUCT((Saisonpreise!$K$9:$K$38&lt;&gt;"")*(Saisonpreise!$K$9:$K$38&lt;&gt;"OK"))&gt;0,"Saisonliste prüfen",IF(COUNTIFS(Tagespreise!$A$9:$A$1104,"&gt;="&amp;D105,Tagespreise!$A$9:$A$1104,"&lt;"&amp;E105,Tagespreise!$H$9:$H$1104,"Konflikt")&gt;0,"Saisonpreise überlappen",IF(SUMPRODUCT((Buchungsextras!$A$9:$A$208=A105)*(Buchungsextras!$K$9:$K$208&lt;&gt;"")*(Buchungsextras!$K$9:$K$208&lt;&gt;"OK"))&gt;0,"Buchungsextras prüfen",IF(AND(H105&lt;&gt;"",OR(NOT(ISNUMBER(H105)),H105&lt;0)),"Reinigung prüfen",IF(AND(I105&lt;&gt;"",OR(NOT(ISNUMBER(I105)),I105&lt;0)),"Rabatt prüfen",IF(AND(J105&lt;&gt;"",OR(NOT(ISNUMBER(J105)),J105&lt;0)),"Festpreis prüfen",IF(AND(J105="",ISNUMBER(I105),I105&gt;M105+N105+Y105),"Rabatt größer als Preis",IF(AND(OR(G105="Bestätigt",G105="Abgeschlossen"),(COUNTIFS(Aufenthalte!$D$9:$D$108,"&lt;"&amp;E105,Aufenthalte!$E$9:$E$108,"&gt;"&amp;D105,Aufenthalte!$G$9:$G$108,"Bestätigt")+COUNTIFS(Aufenthalte!$D$9:$D$108,"&lt;"&amp;E105,Aufenthalte!$E$9:$E$108,"&gt;"&amp;D105,Aufenthalte!$G$9:$G$108,"Abgeschlossen"))&gt;1),"Doppelbelegung prüfen",IF(T105&lt;0,"Erstattung größer als Eingang","OK")))))))))))))))))))))</f>
        <v/>
      </c>
      <c r="X105" s="10" t="str">
        <f t="shared" ca="1" si="19"/>
        <v/>
      </c>
      <c r="Y105" s="10" t="str">
        <f>IF(L105="","",IF(H105="",Start!$E$27,IF(ISNUMBER(H105),MAX(0,H105),"")))</f>
        <v/>
      </c>
      <c r="Z105" s="10" t="str">
        <f t="shared" si="20"/>
        <v/>
      </c>
    </row>
    <row r="106" spans="1:26" ht="31" customHeight="1">
      <c r="A106" s="9" t="s">
        <v>409</v>
      </c>
      <c r="B106" s="18"/>
      <c r="C106" s="20"/>
      <c r="D106" s="20"/>
      <c r="E106" s="20"/>
      <c r="F106" s="22"/>
      <c r="G106" s="18"/>
      <c r="H106" s="21"/>
      <c r="I106" s="21"/>
      <c r="J106" s="21"/>
      <c r="K106" s="18"/>
      <c r="L106" s="14" t="str">
        <f t="shared" si="14"/>
        <v/>
      </c>
      <c r="M106" s="10" t="str">
        <f>IF(OR(L106="",B106="",C106="",F106="",G106=""),"",IF(AND(D106&gt;=DATE(Start!$E$28,1,1),E106&lt;=DATE(Start!$E$28+3,1,1),COUNTIFS(Tagespreise!$A$9:$A$1104,"&gt;="&amp;D106,Tagespreise!$A$9:$A$1104,"&lt;"&amp;E106,Tagespreise!$H$9:$H$1104,"Konflikt")=0,SUMPRODUCT((Saisonpreise!$K$9:$K$38&lt;&gt;"")*(Saisonpreise!$K$9:$K$38&lt;&gt;"OK"))=0),SUMIFS(Tagespreise!$F$9:$F$1104,Tagespreise!$A$9:$A$1104,"&gt;="&amp;D106,Tagespreise!$A$9:$A$1104,"&lt;"&amp;E106),""))</f>
        <v/>
      </c>
      <c r="N106" s="10" t="str">
        <f>IF(L106="","",IF(SUMPRODUCT((Buchungsextras!$A$9:$A$208=A106)*(Buchungsextras!$K$9:$K$208&lt;&gt;"")*(Buchungsextras!$K$9:$K$208&lt;&gt;"OK"))&gt;0,"",SUMIF(Buchungsextras!$A$9:$A$208,A106,Buchungsextras!$I$9:$I$208)))</f>
        <v/>
      </c>
      <c r="O106" s="10" t="str">
        <f t="shared" si="21"/>
        <v/>
      </c>
      <c r="P106" s="10" t="str">
        <f>IF(O106="","",MIN(O106,ROUND(IF(Start!$L$28="Übernachtungen",M106,O106)*Start!$L$25,2)))</f>
        <v/>
      </c>
      <c r="Q106" s="11" t="str">
        <f>IF(OR(O106="",NOT(ISNUMBER(C106))),"",MIN(S106,C106+Start!$L$26))</f>
        <v/>
      </c>
      <c r="R106" s="10" t="str">
        <f t="shared" si="16"/>
        <v/>
      </c>
      <c r="S106" s="11" t="str">
        <f>IF(OR(O106="",NOT(ISNUMBER(C106))),"",MAX(C106,D106-Start!$L$27))</f>
        <v/>
      </c>
      <c r="T106" s="10" t="str">
        <f>IF(COUNTA(B106:K106)=0,"",SUMIF(Zahlungen!$A$9:$A$208,A106,Zahlungen!$H$9:$H$208))</f>
        <v/>
      </c>
      <c r="U106" s="10" t="str">
        <f t="shared" si="22"/>
        <v/>
      </c>
      <c r="V106" s="3" t="str">
        <f t="shared" ca="1" si="23"/>
        <v/>
      </c>
      <c r="W106" s="3" t="str">
        <f>IF(COUNTA(B106:K106)=0,"",IF(COUNTIF($A$9:$A$108,A106)&lt;&gt;1,"Doppelte Buchung-ID",IF(OR(B106="",IFERROR(INDEX(Gäste!$B$9:$B$108,MATCH(LEFT(B106,4),Gäste!$A$9:$A$108,0)),"")=""),"Gast auswählen / prüfen",IF(AND(G106&lt;&gt;"Anfrage",G106&lt;&gt;"Bestätigt",G106&lt;&gt;"Abgeschlossen",G106&lt;&gt;"Storniert"),"Status wählen",IF(OR(NOT(ISNUMBER(C106)),C106&lt;=0),"Buchungsdatum fehlt",IF(OR(NOT(ISNUMBER(D106)),NOT(ISNUMBER(E106))),"Reisedaten fehlen",IF(E106&lt;=D106,"Abreise muss nach Anreise liegen",IF(OR(D106&lt;&gt;INT(D106),E106&lt;&gt;INT(E106)),"Nur Datum, keine Uhrzeit",IF(C106&gt;D106,"Buchungsdatum nach Anreise",IF(OR(NOT(ISNUMBER(F106)),F106&lt;=0,F106&lt;&gt;INT(F106)),"Personenzahl prüfen",IF(F106&gt;Start!$E$30,"Maximale Belegung überschritten",IF(OR(D106&lt;DATE(Start!$E$28,1,1),E106&gt;DATE(Start!$E$28+3,1,1)),"Außerhalb des Planungszeitraums",IF(SUMPRODUCT((Saisonpreise!$K$9:$K$38&lt;&gt;"")*(Saisonpreise!$K$9:$K$38&lt;&gt;"OK"))&gt;0,"Saisonliste prüfen",IF(COUNTIFS(Tagespreise!$A$9:$A$1104,"&gt;="&amp;D106,Tagespreise!$A$9:$A$1104,"&lt;"&amp;E106,Tagespreise!$H$9:$H$1104,"Konflikt")&gt;0,"Saisonpreise überlappen",IF(SUMPRODUCT((Buchungsextras!$A$9:$A$208=A106)*(Buchungsextras!$K$9:$K$208&lt;&gt;"")*(Buchungsextras!$K$9:$K$208&lt;&gt;"OK"))&gt;0,"Buchungsextras prüfen",IF(AND(H106&lt;&gt;"",OR(NOT(ISNUMBER(H106)),H106&lt;0)),"Reinigung prüfen",IF(AND(I106&lt;&gt;"",OR(NOT(ISNUMBER(I106)),I106&lt;0)),"Rabatt prüfen",IF(AND(J106&lt;&gt;"",OR(NOT(ISNUMBER(J106)),J106&lt;0)),"Festpreis prüfen",IF(AND(J106="",ISNUMBER(I106),I106&gt;M106+N106+Y106),"Rabatt größer als Preis",IF(AND(OR(G106="Bestätigt",G106="Abgeschlossen"),(COUNTIFS(Aufenthalte!$D$9:$D$108,"&lt;"&amp;E106,Aufenthalte!$E$9:$E$108,"&gt;"&amp;D106,Aufenthalte!$G$9:$G$108,"Bestätigt")+COUNTIFS(Aufenthalte!$D$9:$D$108,"&lt;"&amp;E106,Aufenthalte!$E$9:$E$108,"&gt;"&amp;D106,Aufenthalte!$G$9:$G$108,"Abgeschlossen"))&gt;1),"Doppelbelegung prüfen",IF(T106&lt;0,"Erstattung größer als Eingang","OK")))))))))))))))))))))</f>
        <v/>
      </c>
      <c r="X106" s="10" t="str">
        <f t="shared" ca="1" si="19"/>
        <v/>
      </c>
      <c r="Y106" s="10" t="str">
        <f>IF(L106="","",IF(H106="",Start!$E$27,IF(ISNUMBER(H106),MAX(0,H106),"")))</f>
        <v/>
      </c>
      <c r="Z106" s="10" t="str">
        <f t="shared" si="20"/>
        <v/>
      </c>
    </row>
    <row r="107" spans="1:26" ht="31" customHeight="1">
      <c r="A107" s="9" t="s">
        <v>410</v>
      </c>
      <c r="B107" s="18"/>
      <c r="C107" s="20"/>
      <c r="D107" s="20"/>
      <c r="E107" s="20"/>
      <c r="F107" s="22"/>
      <c r="G107" s="18"/>
      <c r="H107" s="21"/>
      <c r="I107" s="21"/>
      <c r="J107" s="21"/>
      <c r="K107" s="18"/>
      <c r="L107" s="14" t="str">
        <f t="shared" si="14"/>
        <v/>
      </c>
      <c r="M107" s="10" t="str">
        <f>IF(OR(L107="",B107="",C107="",F107="",G107=""),"",IF(AND(D107&gt;=DATE(Start!$E$28,1,1),E107&lt;=DATE(Start!$E$28+3,1,1),COUNTIFS(Tagespreise!$A$9:$A$1104,"&gt;="&amp;D107,Tagespreise!$A$9:$A$1104,"&lt;"&amp;E107,Tagespreise!$H$9:$H$1104,"Konflikt")=0,SUMPRODUCT((Saisonpreise!$K$9:$K$38&lt;&gt;"")*(Saisonpreise!$K$9:$K$38&lt;&gt;"OK"))=0),SUMIFS(Tagespreise!$F$9:$F$1104,Tagespreise!$A$9:$A$1104,"&gt;="&amp;D107,Tagespreise!$A$9:$A$1104,"&lt;"&amp;E107),""))</f>
        <v/>
      </c>
      <c r="N107" s="10" t="str">
        <f>IF(L107="","",IF(SUMPRODUCT((Buchungsextras!$A$9:$A$208=A107)*(Buchungsextras!$K$9:$K$208&lt;&gt;"")*(Buchungsextras!$K$9:$K$208&lt;&gt;"OK"))&gt;0,"",SUMIF(Buchungsextras!$A$9:$A$208,A107,Buchungsextras!$I$9:$I$208)))</f>
        <v/>
      </c>
      <c r="O107" s="10" t="str">
        <f t="shared" si="21"/>
        <v/>
      </c>
      <c r="P107" s="10" t="str">
        <f>IF(O107="","",MIN(O107,ROUND(IF(Start!$L$28="Übernachtungen",M107,O107)*Start!$L$25,2)))</f>
        <v/>
      </c>
      <c r="Q107" s="11" t="str">
        <f>IF(OR(O107="",NOT(ISNUMBER(C107))),"",MIN(S107,C107+Start!$L$26))</f>
        <v/>
      </c>
      <c r="R107" s="10" t="str">
        <f t="shared" si="16"/>
        <v/>
      </c>
      <c r="S107" s="11" t="str">
        <f>IF(OR(O107="",NOT(ISNUMBER(C107))),"",MAX(C107,D107-Start!$L$27))</f>
        <v/>
      </c>
      <c r="T107" s="10" t="str">
        <f>IF(COUNTA(B107:K107)=0,"",SUMIF(Zahlungen!$A$9:$A$208,A107,Zahlungen!$H$9:$H$208))</f>
        <v/>
      </c>
      <c r="U107" s="10" t="str">
        <f t="shared" si="22"/>
        <v/>
      </c>
      <c r="V107" s="3" t="str">
        <f t="shared" ca="1" si="23"/>
        <v/>
      </c>
      <c r="W107" s="3" t="str">
        <f>IF(COUNTA(B107:K107)=0,"",IF(COUNTIF($A$9:$A$108,A107)&lt;&gt;1,"Doppelte Buchung-ID",IF(OR(B107="",IFERROR(INDEX(Gäste!$B$9:$B$108,MATCH(LEFT(B107,4),Gäste!$A$9:$A$108,0)),"")=""),"Gast auswählen / prüfen",IF(AND(G107&lt;&gt;"Anfrage",G107&lt;&gt;"Bestätigt",G107&lt;&gt;"Abgeschlossen",G107&lt;&gt;"Storniert"),"Status wählen",IF(OR(NOT(ISNUMBER(C107)),C107&lt;=0),"Buchungsdatum fehlt",IF(OR(NOT(ISNUMBER(D107)),NOT(ISNUMBER(E107))),"Reisedaten fehlen",IF(E107&lt;=D107,"Abreise muss nach Anreise liegen",IF(OR(D107&lt;&gt;INT(D107),E107&lt;&gt;INT(E107)),"Nur Datum, keine Uhrzeit",IF(C107&gt;D107,"Buchungsdatum nach Anreise",IF(OR(NOT(ISNUMBER(F107)),F107&lt;=0,F107&lt;&gt;INT(F107)),"Personenzahl prüfen",IF(F107&gt;Start!$E$30,"Maximale Belegung überschritten",IF(OR(D107&lt;DATE(Start!$E$28,1,1),E107&gt;DATE(Start!$E$28+3,1,1)),"Außerhalb des Planungszeitraums",IF(SUMPRODUCT((Saisonpreise!$K$9:$K$38&lt;&gt;"")*(Saisonpreise!$K$9:$K$38&lt;&gt;"OK"))&gt;0,"Saisonliste prüfen",IF(COUNTIFS(Tagespreise!$A$9:$A$1104,"&gt;="&amp;D107,Tagespreise!$A$9:$A$1104,"&lt;"&amp;E107,Tagespreise!$H$9:$H$1104,"Konflikt")&gt;0,"Saisonpreise überlappen",IF(SUMPRODUCT((Buchungsextras!$A$9:$A$208=A107)*(Buchungsextras!$K$9:$K$208&lt;&gt;"")*(Buchungsextras!$K$9:$K$208&lt;&gt;"OK"))&gt;0,"Buchungsextras prüfen",IF(AND(H107&lt;&gt;"",OR(NOT(ISNUMBER(H107)),H107&lt;0)),"Reinigung prüfen",IF(AND(I107&lt;&gt;"",OR(NOT(ISNUMBER(I107)),I107&lt;0)),"Rabatt prüfen",IF(AND(J107&lt;&gt;"",OR(NOT(ISNUMBER(J107)),J107&lt;0)),"Festpreis prüfen",IF(AND(J107="",ISNUMBER(I107),I107&gt;M107+N107+Y107),"Rabatt größer als Preis",IF(AND(OR(G107="Bestätigt",G107="Abgeschlossen"),(COUNTIFS(Aufenthalte!$D$9:$D$108,"&lt;"&amp;E107,Aufenthalte!$E$9:$E$108,"&gt;"&amp;D107,Aufenthalte!$G$9:$G$108,"Bestätigt")+COUNTIFS(Aufenthalte!$D$9:$D$108,"&lt;"&amp;E107,Aufenthalte!$E$9:$E$108,"&gt;"&amp;D107,Aufenthalte!$G$9:$G$108,"Abgeschlossen"))&gt;1),"Doppelbelegung prüfen",IF(T107&lt;0,"Erstattung größer als Eingang","OK")))))))))))))))))))))</f>
        <v/>
      </c>
      <c r="X107" s="10" t="str">
        <f t="shared" ca="1" si="19"/>
        <v/>
      </c>
      <c r="Y107" s="10" t="str">
        <f>IF(L107="","",IF(H107="",Start!$E$27,IF(ISNUMBER(H107),MAX(0,H107),"")))</f>
        <v/>
      </c>
      <c r="Z107" s="10" t="str">
        <f t="shared" si="20"/>
        <v/>
      </c>
    </row>
    <row r="108" spans="1:26" ht="31" customHeight="1">
      <c r="A108" s="9" t="s">
        <v>411</v>
      </c>
      <c r="B108" s="18"/>
      <c r="C108" s="20"/>
      <c r="D108" s="20"/>
      <c r="E108" s="20"/>
      <c r="F108" s="22"/>
      <c r="G108" s="18"/>
      <c r="H108" s="21"/>
      <c r="I108" s="21"/>
      <c r="J108" s="21"/>
      <c r="K108" s="18"/>
      <c r="L108" s="14" t="str">
        <f t="shared" si="14"/>
        <v/>
      </c>
      <c r="M108" s="10" t="str">
        <f>IF(OR(L108="",B108="",C108="",F108="",G108=""),"",IF(AND(D108&gt;=DATE(Start!$E$28,1,1),E108&lt;=DATE(Start!$E$28+3,1,1),COUNTIFS(Tagespreise!$A$9:$A$1104,"&gt;="&amp;D108,Tagespreise!$A$9:$A$1104,"&lt;"&amp;E108,Tagespreise!$H$9:$H$1104,"Konflikt")=0,SUMPRODUCT((Saisonpreise!$K$9:$K$38&lt;&gt;"")*(Saisonpreise!$K$9:$K$38&lt;&gt;"OK"))=0),SUMIFS(Tagespreise!$F$9:$F$1104,Tagespreise!$A$9:$A$1104,"&gt;="&amp;D108,Tagespreise!$A$9:$A$1104,"&lt;"&amp;E108),""))</f>
        <v/>
      </c>
      <c r="N108" s="10" t="str">
        <f>IF(L108="","",IF(SUMPRODUCT((Buchungsextras!$A$9:$A$208=A108)*(Buchungsextras!$K$9:$K$208&lt;&gt;"")*(Buchungsextras!$K$9:$K$208&lt;&gt;"OK"))&gt;0,"",SUMIF(Buchungsextras!$A$9:$A$208,A108,Buchungsextras!$I$9:$I$208)))</f>
        <v/>
      </c>
      <c r="O108" s="10" t="str">
        <f t="shared" si="21"/>
        <v/>
      </c>
      <c r="P108" s="10" t="str">
        <f>IF(O108="","",MIN(O108,ROUND(IF(Start!$L$28="Übernachtungen",M108,O108)*Start!$L$25,2)))</f>
        <v/>
      </c>
      <c r="Q108" s="11" t="str">
        <f>IF(OR(O108="",NOT(ISNUMBER(C108))),"",MIN(S108,C108+Start!$L$26))</f>
        <v/>
      </c>
      <c r="R108" s="10" t="str">
        <f t="shared" si="16"/>
        <v/>
      </c>
      <c r="S108" s="11" t="str">
        <f>IF(OR(O108="",NOT(ISNUMBER(C108))),"",MAX(C108,D108-Start!$L$27))</f>
        <v/>
      </c>
      <c r="T108" s="10" t="str">
        <f>IF(COUNTA(B108:K108)=0,"",SUMIF(Zahlungen!$A$9:$A$208,A108,Zahlungen!$H$9:$H$208))</f>
        <v/>
      </c>
      <c r="U108" s="10" t="str">
        <f t="shared" si="22"/>
        <v/>
      </c>
      <c r="V108" s="3" t="str">
        <f t="shared" ca="1" si="23"/>
        <v/>
      </c>
      <c r="W108" s="3" t="str">
        <f>IF(COUNTA(B108:K108)=0,"",IF(COUNTIF($A$9:$A$108,A108)&lt;&gt;1,"Doppelte Buchung-ID",IF(OR(B108="",IFERROR(INDEX(Gäste!$B$9:$B$108,MATCH(LEFT(B108,4),Gäste!$A$9:$A$108,0)),"")=""),"Gast auswählen / prüfen",IF(AND(G108&lt;&gt;"Anfrage",G108&lt;&gt;"Bestätigt",G108&lt;&gt;"Abgeschlossen",G108&lt;&gt;"Storniert"),"Status wählen",IF(OR(NOT(ISNUMBER(C108)),C108&lt;=0),"Buchungsdatum fehlt",IF(OR(NOT(ISNUMBER(D108)),NOT(ISNUMBER(E108))),"Reisedaten fehlen",IF(E108&lt;=D108,"Abreise muss nach Anreise liegen",IF(OR(D108&lt;&gt;INT(D108),E108&lt;&gt;INT(E108)),"Nur Datum, keine Uhrzeit",IF(C108&gt;D108,"Buchungsdatum nach Anreise",IF(OR(NOT(ISNUMBER(F108)),F108&lt;=0,F108&lt;&gt;INT(F108)),"Personenzahl prüfen",IF(F108&gt;Start!$E$30,"Maximale Belegung überschritten",IF(OR(D108&lt;DATE(Start!$E$28,1,1),E108&gt;DATE(Start!$E$28+3,1,1)),"Außerhalb des Planungszeitraums",IF(SUMPRODUCT((Saisonpreise!$K$9:$K$38&lt;&gt;"")*(Saisonpreise!$K$9:$K$38&lt;&gt;"OK"))&gt;0,"Saisonliste prüfen",IF(COUNTIFS(Tagespreise!$A$9:$A$1104,"&gt;="&amp;D108,Tagespreise!$A$9:$A$1104,"&lt;"&amp;E108,Tagespreise!$H$9:$H$1104,"Konflikt")&gt;0,"Saisonpreise überlappen",IF(SUMPRODUCT((Buchungsextras!$A$9:$A$208=A108)*(Buchungsextras!$K$9:$K$208&lt;&gt;"")*(Buchungsextras!$K$9:$K$208&lt;&gt;"OK"))&gt;0,"Buchungsextras prüfen",IF(AND(H108&lt;&gt;"",OR(NOT(ISNUMBER(H108)),H108&lt;0)),"Reinigung prüfen",IF(AND(I108&lt;&gt;"",OR(NOT(ISNUMBER(I108)),I108&lt;0)),"Rabatt prüfen",IF(AND(J108&lt;&gt;"",OR(NOT(ISNUMBER(J108)),J108&lt;0)),"Festpreis prüfen",IF(AND(J108="",ISNUMBER(I108),I108&gt;M108+N108+Y108),"Rabatt größer als Preis",IF(AND(OR(G108="Bestätigt",G108="Abgeschlossen"),(COUNTIFS(Aufenthalte!$D$9:$D$108,"&lt;"&amp;E108,Aufenthalte!$E$9:$E$108,"&gt;"&amp;D108,Aufenthalte!$G$9:$G$108,"Bestätigt")+COUNTIFS(Aufenthalte!$D$9:$D$108,"&lt;"&amp;E108,Aufenthalte!$E$9:$E$108,"&gt;"&amp;D108,Aufenthalte!$G$9:$G$108,"Abgeschlossen"))&gt;1),"Doppelbelegung prüfen",IF(T108&lt;0,"Erstattung größer als Eingang","OK")))))))))))))))))))))</f>
        <v/>
      </c>
      <c r="X108" s="10" t="str">
        <f t="shared" ca="1" si="19"/>
        <v/>
      </c>
      <c r="Y108" s="10" t="str">
        <f>IF(L108="","",IF(H108="",Start!$E$27,IF(ISNUMBER(H108),MAX(0,H108),"")))</f>
        <v/>
      </c>
      <c r="Z108" s="10" t="str">
        <f t="shared" si="20"/>
        <v/>
      </c>
    </row>
  </sheetData>
  <sheetProtection sheet="1" objects="1" scenarios="1" autoFilter="0"/>
  <mergeCells count="10">
    <mergeCell ref="A6:B6"/>
    <mergeCell ref="C6:K6"/>
    <mergeCell ref="L6:P6"/>
    <mergeCell ref="Q6:U6"/>
    <mergeCell ref="V6:Z6"/>
    <mergeCell ref="A1:B3"/>
    <mergeCell ref="C1:Z1"/>
    <mergeCell ref="C2:Z3"/>
    <mergeCell ref="A4:Z4"/>
    <mergeCell ref="A5:X5"/>
  </mergeCells>
  <conditionalFormatting sqref="V9:V108">
    <cfRule type="expression" dxfId="6" priority="2" stopIfTrue="1">
      <formula>OR(ISNUMBER(SEARCH("überfällig",V9)),V9="Erstattung prüfen",V9="Überzahlt")</formula>
    </cfRule>
    <cfRule type="expression" dxfId="5" priority="2" stopIfTrue="1">
      <formula>V9="Bezahlt"</formula>
    </cfRule>
  </conditionalFormatting>
  <conditionalFormatting sqref="W9:W108">
    <cfRule type="expression" dxfId="4" priority="1" stopIfTrue="1">
      <formula>AND(W9&lt;&gt;"",W9&lt;&gt;"OK")</formula>
    </cfRule>
  </conditionalFormatting>
  <conditionalFormatting sqref="Z9:Z108">
    <cfRule type="expression" dxfId="3" priority="3" stopIfTrue="1">
      <formula>Z9&gt;0</formula>
    </cfRule>
  </conditionalFormatting>
  <dataValidations count="5">
    <dataValidation type="list" allowBlank="1" showInputMessage="1" showErrorMessage="1" errorTitle="Bitte aus der Liste wählen" error="Bitte einen Wert aus der Dropdown-Liste auswählen." promptTitle="feworga · Eingabe" prompt="Den Pfeil öffnen und einen vorhandenen Eintrag auswählen." sqref="B9:B108" xr:uid="{00000000-0002-0000-0400-000000000000}">
      <formula1>GaesteAuswahl</formula1>
    </dataValidation>
    <dataValidation type="list" allowBlank="1" showInputMessage="1" showErrorMessage="1" errorTitle="Bitte aus der Liste wählen" error="Bitte einen Wert aus der Dropdown-Liste auswählen." promptTitle="feworga · Eingabe" prompt="Den Pfeil öffnen und einen vorhandenen Eintrag auswählen." sqref="G9:G108" xr:uid="{00000000-0002-0000-0400-000001000000}">
      <formula1>Buchungsstatus</formula1>
    </dataValidation>
    <dataValidation type="decimal" allowBlank="1" showInputMessage="1" showErrorMessage="1" errorTitle="Bitte Eingabe prüfen" error="Bitte einen Betrag ab 0 eingeben." promptTitle="feworga · Eingabe" prompt="Datum als TT.MM.JJJJ; Beträge als Zahl. Keine Währungszeichen eintippen." sqref="H9:J108" xr:uid="{00000000-0002-0000-0400-000002000000}">
      <formula1>0</formula1>
      <formula2>10000000</formula2>
    </dataValidation>
    <dataValidation type="whole" allowBlank="1" showInputMessage="1" showErrorMessage="1" errorTitle="Bitte Eingabe prüfen" error="Bitte eine ganze Personenzahl von 1 bis 100 eingeben." promptTitle="feworga · Eingabe" prompt="Datum als TT.MM.JJJJ; Beträge als Zahl. Keine Währungszeichen eintippen." sqref="F9:F108" xr:uid="{00000000-0002-0000-0400-000003000000}">
      <formula1>1</formula1>
      <formula2>100</formula2>
    </dataValidation>
    <dataValidation type="date" allowBlank="1" showInputMessage="1" showErrorMessage="1" errorTitle="Datum prüfen" error="Bitte ein gültiges Datum eingeben, z. B. 15.07.2027." promptTitle="feworga · Eingabe" prompt="Datum als TT.MM.JJJJ; Beträge als Zahl. Keine Währungszeichen eintippen." sqref="C9:E108" xr:uid="{00000000-0002-0000-0400-000004000000}">
      <formula1>DATE(2000,1,1)</formula1>
      <formula2>DATE(2099,12,31)</formula2>
    </dataValidation>
  </dataValidations>
  <hyperlinks>
    <hyperlink ref="Z5" r:id="rId1" tooltip="feworga.de öffnen" xr:uid="{00000000-0004-0000-0400-000000000000}"/>
    <hyperlink ref="A6:B6" location="'Start'!A1" tooltip="‹  Start &amp; Einstellungen" display="‹  Start &amp; Einstellungen" xr:uid="{00000000-0004-0000-0400-000001000000}"/>
    <hyperlink ref="L6:P6" location="'Buchungsblatt'!A1" tooltip="Einzelne Buchung ansehen →" display="Einzelne Buchung ansehen →" xr:uid="{00000000-0004-0000-0400-000002000000}"/>
    <hyperlink ref="Q6:U6" location="'Buchungsextras'!A1" tooltip="Extras zuordnen →" display="Extras zuordnen →" xr:uid="{00000000-0004-0000-0400-000003000000}"/>
    <hyperlink ref="V6:Z6" location="'Zahlungen'!A1" tooltip="Zahlung erfassen →" display="Zahlung erfassen →" xr:uid="{00000000-0004-0000-0400-000004000000}"/>
  </hyperlinks>
  <printOptions horizontalCentered="1"/>
  <pageMargins left="0.3" right="0.3" top="0.35" bottom="0.35" header="0.15" footer="0.15"/>
  <pageSetup paperSize="9" fitToHeight="0" orientation="landscape"/>
  <headerFooter>
    <oddFooter>&amp;Lfeworga · Ferienhausverwaltung&amp;C&amp;P / &amp;N&amp;RAufenthalte</odd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25C48"/>
    <pageSetUpPr fitToPage="1"/>
  </sheetPr>
  <dimension ref="A1:K208"/>
  <sheetViews>
    <sheetView showGridLines="0" zoomScale="85" workbookViewId="0">
      <selection sqref="A1:B3"/>
    </sheetView>
  </sheetViews>
  <sheetFormatPr baseColWidth="10" defaultColWidth="9.140625" defaultRowHeight="14.15"/>
  <cols>
    <col min="1" max="1" width="13" customWidth="1"/>
    <col min="2" max="2" width="39" customWidth="1"/>
    <col min="3" max="3" width="30" customWidth="1"/>
    <col min="4" max="4" width="12" customWidth="1"/>
    <col min="5" max="5" width="19" customWidth="1"/>
    <col min="6" max="6" width="22" customWidth="1"/>
    <col min="7" max="7" width="17" customWidth="1"/>
    <col min="8" max="8" width="13" customWidth="1"/>
    <col min="9" max="9" width="18" customWidth="1"/>
    <col min="10" max="10" width="33" customWidth="1"/>
    <col min="11" max="11" width="32" customWidth="1"/>
  </cols>
  <sheetData>
    <row r="1" spans="1:11" ht="20.05" customHeight="1">
      <c r="A1" s="27"/>
      <c r="B1" s="27"/>
      <c r="C1" s="25" t="s">
        <v>44</v>
      </c>
      <c r="D1" s="25"/>
      <c r="E1" s="25"/>
      <c r="F1" s="25"/>
      <c r="G1" s="25"/>
      <c r="H1" s="25"/>
      <c r="I1" s="25"/>
      <c r="J1" s="25"/>
      <c r="K1" s="25"/>
    </row>
    <row r="2" spans="1:11" ht="24" customHeight="1">
      <c r="A2" s="27"/>
      <c r="B2" s="27"/>
      <c r="C2" s="115" t="s">
        <v>412</v>
      </c>
      <c r="D2" s="115"/>
      <c r="E2" s="115"/>
      <c r="F2" s="115"/>
      <c r="G2" s="115"/>
      <c r="H2" s="115"/>
      <c r="I2" s="115"/>
      <c r="J2" s="115"/>
      <c r="K2" s="115"/>
    </row>
    <row r="3" spans="1:11" ht="24" customHeight="1">
      <c r="A3" s="27"/>
      <c r="B3" s="27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34" customHeight="1">
      <c r="A4" s="28" t="s">
        <v>413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38.049999999999997" customHeight="1">
      <c r="A5" s="29" t="s">
        <v>414</v>
      </c>
      <c r="B5" s="29"/>
      <c r="C5" s="29"/>
      <c r="D5" s="29"/>
      <c r="E5" s="29"/>
      <c r="F5" s="29"/>
      <c r="G5" s="29"/>
      <c r="H5" s="29"/>
      <c r="I5" s="29"/>
      <c r="J5" s="30" t="s">
        <v>4</v>
      </c>
      <c r="K5" s="30"/>
    </row>
    <row r="6" spans="1:11" ht="27" customHeight="1">
      <c r="A6" s="116" t="s">
        <v>48</v>
      </c>
      <c r="B6" s="116"/>
      <c r="C6" s="116" t="s">
        <v>49</v>
      </c>
      <c r="D6" s="116"/>
      <c r="E6" s="116"/>
      <c r="F6" s="116"/>
      <c r="G6" s="116"/>
      <c r="H6" s="116"/>
      <c r="I6" s="116"/>
      <c r="J6" s="116"/>
      <c r="K6" s="116"/>
    </row>
    <row r="7" spans="1:11" ht="1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40" customHeight="1">
      <c r="A8" s="4" t="s">
        <v>282</v>
      </c>
      <c r="B8" s="4" t="s">
        <v>415</v>
      </c>
      <c r="C8" s="4" t="s">
        <v>416</v>
      </c>
      <c r="D8" s="4" t="s">
        <v>417</v>
      </c>
      <c r="E8" s="4" t="s">
        <v>418</v>
      </c>
      <c r="F8" s="4" t="s">
        <v>239</v>
      </c>
      <c r="G8" s="4" t="s">
        <v>240</v>
      </c>
      <c r="H8" s="4" t="s">
        <v>419</v>
      </c>
      <c r="I8" s="4" t="s">
        <v>420</v>
      </c>
      <c r="J8" s="4" t="s">
        <v>60</v>
      </c>
      <c r="K8" s="4" t="s">
        <v>61</v>
      </c>
    </row>
    <row r="9" spans="1:11" ht="31" customHeight="1">
      <c r="A9" s="23" t="s">
        <v>304</v>
      </c>
      <c r="B9" s="3" t="str">
        <f>IF(A9="","",IF(IFERROR(INDEX(Aufenthalte!$B$9:$B$108,MATCH(A9,Aufenthalte!$A$9:$A$108,0)),"")="","",IFERROR(INDEX(Aufenthalte!$B$9:$B$108,MATCH(A9,Aufenthalte!$A$9:$A$108,0)),"")&amp;" / "&amp;TEXT(IFERROR(INDEX(Aufenthalte!$D$9:$D$108,MATCH(A9,Aufenthalte!$A$9:$A$108,0)),""),"dd"".""mm"".""yyyy")))</f>
        <v>G001 | Anna Beispiel / dd.00.yyyy</v>
      </c>
      <c r="C9" s="18" t="s">
        <v>421</v>
      </c>
      <c r="D9" s="24">
        <v>4</v>
      </c>
      <c r="E9" s="21"/>
      <c r="F9" s="3" t="str">
        <f>IF(K9&lt;&gt;"OK","",IFERROR(INDEX(Extras!$D$9:$D$28,MATCH(LEFT(C9,4),Extras!$A$9:$A$28,0)),""))</f>
        <v>pro Aufenthalt</v>
      </c>
      <c r="G9" s="10">
        <f>IF(K9&lt;&gt;"OK","",IF(E9="",IFERROR(INDEX(Extras!$E$9:$E$28,MATCH(LEFT(C9,4),Extras!$A$9:$A$28,0)),""),E9))</f>
        <v>15</v>
      </c>
      <c r="H9" s="15">
        <f>IF(K9&lt;&gt;"OK","",IF(F9="pro Aufenthalt",1,IF(F9="pro Nacht",IFERROR(INDEX(Aufenthalte!$L$9:$L$108,MATCH(A9,Aufenthalte!$A$9:$A$108,0)),""),IF(F9="pro Person",IFERROR(INDEX(Aufenthalte!$F$9:$F$108,MATCH(A9,Aufenthalte!$A$9:$A$108,0)),""),IFERROR(INDEX(Aufenthalte!$L$9:$L$108,MATCH(A9,Aufenthalte!$A$9:$A$108,0)),"")*IFERROR(INDEX(Aufenthalte!$F$9:$F$108,MATCH(A9,Aufenthalte!$A$9:$A$108,0)),"")))))</f>
        <v>1</v>
      </c>
      <c r="I9" s="10">
        <f t="shared" ref="I9:I40" si="0">IF(K9&lt;&gt;"OK","",ROUND(IF(D9="",1,D9)*G9*H9,2))</f>
        <v>60</v>
      </c>
      <c r="J9" s="18" t="s">
        <v>422</v>
      </c>
      <c r="K9" s="3" t="str">
        <f>IF(COUNTA(A9,C9:E9,J9)=0,"",IF(A9="","Buchung wählen",IF(COUNTIF(Aufenthalte!$A$9:$A$108,A9)&lt;&gt;1,"Buchung-ID prüfen",IF(OR(IFERROR(INDEX(Aufenthalte!$B$9:$B$108,MATCH(A9,Aufenthalte!$A$9:$A$108,0)),"")="",NOT(ISNUMBER(IFERROR(INDEX(Aufenthalte!$L$9:$L$108,MATCH(A9,Aufenthalte!$A$9:$A$108,0)),"")))),"Aufenthalt unvollständig",IF(C9="","Extra wählen",IF(IFERROR(INDEX(Extras!$G$9:$G$28,MATCH(LEFT(C9,4),Extras!$A$9:$A$28,0)),"")&lt;&gt;"OK","Extra-Stammdaten prüfen",IF(AND(D9&lt;&gt;"",OR(NOT(ISNUMBER(D9)),D9&lt;=0)),"Menge prüfen",IF(AND(E9&lt;&gt;"",OR(NOT(ISNUMBER(E9)),E9&lt;0)),"Einzelpreis prüfen",IF(AND(OR(IFERROR(INDEX(Extras!$D$9:$D$28,MATCH(LEFT(C9,4),Extras!$A$9:$A$28,0)),"")="pro Person",IFERROR(INDEX(Extras!$D$9:$D$28,MATCH(LEFT(C9,4),Extras!$A$9:$A$28,0)),"")="pro Person/Nacht"),OR(NOT(ISNUMBER(IFERROR(INDEX(Aufenthalte!$F$9:$F$108,MATCH(A9,Aufenthalte!$A$9:$A$108,0)),""))),IFERROR(INDEX(Aufenthalte!$F$9:$F$108,MATCH(A9,Aufenthalte!$A$9:$A$108,0)),"")&lt;=0)),"Personen prüfen","OK")))))))))</f>
        <v>OK</v>
      </c>
    </row>
    <row r="10" spans="1:11" ht="31" customHeight="1">
      <c r="A10" s="23" t="s">
        <v>304</v>
      </c>
      <c r="B10" s="3" t="str">
        <f>IF(A10="","",IF(IFERROR(INDEX(Aufenthalte!$B$9:$B$108,MATCH(A10,Aufenthalte!$A$9:$A$108,0)),"")="","",IFERROR(INDEX(Aufenthalte!$B$9:$B$108,MATCH(A10,Aufenthalte!$A$9:$A$108,0)),"")&amp;" / "&amp;TEXT(IFERROR(INDEX(Aufenthalte!$D$9:$D$108,MATCH(A10,Aufenthalte!$A$9:$A$108,0)),""),"dd"".""mm"".""yyyy")))</f>
        <v>G001 | Anna Beispiel / dd.00.yyyy</v>
      </c>
      <c r="C10" s="18" t="s">
        <v>423</v>
      </c>
      <c r="D10" s="24">
        <v>1</v>
      </c>
      <c r="E10" s="21"/>
      <c r="F10" s="3" t="str">
        <f>IF(K10&lt;&gt;"OK","",IFERROR(INDEX(Extras!$D$9:$D$28,MATCH(LEFT(C10,4),Extras!$A$9:$A$28,0)),""))</f>
        <v>pro Nacht</v>
      </c>
      <c r="G10" s="10">
        <f>IF(K10&lt;&gt;"OK","",IF(E10="",IFERROR(INDEX(Extras!$E$9:$E$28,MATCH(LEFT(C10,4),Extras!$A$9:$A$28,0)),""),E10))</f>
        <v>8</v>
      </c>
      <c r="H10" s="15">
        <f>IF(K10&lt;&gt;"OK","",IF(F10="pro Aufenthalt",1,IF(F10="pro Nacht",IFERROR(INDEX(Aufenthalte!$L$9:$L$108,MATCH(A10,Aufenthalte!$A$9:$A$108,0)),""),IF(F10="pro Person",IFERROR(INDEX(Aufenthalte!$F$9:$F$108,MATCH(A10,Aufenthalte!$A$9:$A$108,0)),""),IFERROR(INDEX(Aufenthalte!$L$9:$L$108,MATCH(A10,Aufenthalte!$A$9:$A$108,0)),"")*IFERROR(INDEX(Aufenthalte!$F$9:$F$108,MATCH(A10,Aufenthalte!$A$9:$A$108,0)),"")))))</f>
        <v>7</v>
      </c>
      <c r="I10" s="10">
        <f t="shared" si="0"/>
        <v>56</v>
      </c>
      <c r="J10" s="18" t="s">
        <v>424</v>
      </c>
      <c r="K10" s="3" t="str">
        <f>IF(COUNTA(A10,C10:E10,J10)=0,"",IF(A10="","Buchung wählen",IF(COUNTIF(Aufenthalte!$A$9:$A$108,A10)&lt;&gt;1,"Buchung-ID prüfen",IF(OR(IFERROR(INDEX(Aufenthalte!$B$9:$B$108,MATCH(A10,Aufenthalte!$A$9:$A$108,0)),"")="",NOT(ISNUMBER(IFERROR(INDEX(Aufenthalte!$L$9:$L$108,MATCH(A10,Aufenthalte!$A$9:$A$108,0)),"")))),"Aufenthalt unvollständig",IF(C10="","Extra wählen",IF(IFERROR(INDEX(Extras!$G$9:$G$28,MATCH(LEFT(C10,4),Extras!$A$9:$A$28,0)),"")&lt;&gt;"OK","Extra-Stammdaten prüfen",IF(AND(D10&lt;&gt;"",OR(NOT(ISNUMBER(D10)),D10&lt;=0)),"Menge prüfen",IF(AND(E10&lt;&gt;"",OR(NOT(ISNUMBER(E10)),E10&lt;0)),"Einzelpreis prüfen",IF(AND(OR(IFERROR(INDEX(Extras!$D$9:$D$28,MATCH(LEFT(C10,4),Extras!$A$9:$A$28,0)),"")="pro Person",IFERROR(INDEX(Extras!$D$9:$D$28,MATCH(LEFT(C10,4),Extras!$A$9:$A$28,0)),"")="pro Person/Nacht"),OR(NOT(ISNUMBER(IFERROR(INDEX(Aufenthalte!$F$9:$F$108,MATCH(A10,Aufenthalte!$A$9:$A$108,0)),""))),IFERROR(INDEX(Aufenthalte!$F$9:$F$108,MATCH(A10,Aufenthalte!$A$9:$A$108,0)),"")&lt;=0)),"Personen prüfen","OK")))))))))</f>
        <v>OK</v>
      </c>
    </row>
    <row r="11" spans="1:11" ht="31" customHeight="1">
      <c r="A11" s="23" t="s">
        <v>311</v>
      </c>
      <c r="B11" s="3" t="str">
        <f>IF(A11="","",IF(IFERROR(INDEX(Aufenthalte!$B$9:$B$108,MATCH(A11,Aufenthalte!$A$9:$A$108,0)),"")="","",IFERROR(INDEX(Aufenthalte!$B$9:$B$108,MATCH(A11,Aufenthalte!$A$9:$A$108,0)),"")&amp;" / "&amp;TEXT(IFERROR(INDEX(Aufenthalte!$D$9:$D$108,MATCH(A11,Aufenthalte!$A$9:$A$108,0)),""),"dd"".""mm"".""yyyy")))</f>
        <v>G003 | Maria Demo / dd.00.yyyy</v>
      </c>
      <c r="C11" s="18" t="s">
        <v>425</v>
      </c>
      <c r="D11" s="24">
        <v>1</v>
      </c>
      <c r="E11" s="21"/>
      <c r="F11" s="3" t="str">
        <f>IF(K11&lt;&gt;"OK","",IFERROR(INDEX(Extras!$D$9:$D$28,MATCH(LEFT(C11,4),Extras!$A$9:$A$28,0)),""))</f>
        <v>pro Person/Nacht</v>
      </c>
      <c r="G11" s="10">
        <f>IF(K11&lt;&gt;"OK","",IF(E11="",IFERROR(INDEX(Extras!$E$9:$E$28,MATCH(LEFT(C11,4),Extras!$A$9:$A$28,0)),""),E11))</f>
        <v>7.5</v>
      </c>
      <c r="H11" s="15">
        <f>IF(K11&lt;&gt;"OK","",IF(F11="pro Aufenthalt",1,IF(F11="pro Nacht",IFERROR(INDEX(Aufenthalte!$L$9:$L$108,MATCH(A11,Aufenthalte!$A$9:$A$108,0)),""),IF(F11="pro Person",IFERROR(INDEX(Aufenthalte!$F$9:$F$108,MATCH(A11,Aufenthalte!$A$9:$A$108,0)),""),IFERROR(INDEX(Aufenthalte!$L$9:$L$108,MATCH(A11,Aufenthalte!$A$9:$A$108,0)),"")*IFERROR(INDEX(Aufenthalte!$F$9:$F$108,MATCH(A11,Aufenthalte!$A$9:$A$108,0)),"")))))</f>
        <v>21</v>
      </c>
      <c r="I11" s="10">
        <f t="shared" si="0"/>
        <v>157.5</v>
      </c>
      <c r="J11" s="18" t="s">
        <v>426</v>
      </c>
      <c r="K11" s="3" t="str">
        <f>IF(COUNTA(A11,C11:E11,J11)=0,"",IF(A11="","Buchung wählen",IF(COUNTIF(Aufenthalte!$A$9:$A$108,A11)&lt;&gt;1,"Buchung-ID prüfen",IF(OR(IFERROR(INDEX(Aufenthalte!$B$9:$B$108,MATCH(A11,Aufenthalte!$A$9:$A$108,0)),"")="",NOT(ISNUMBER(IFERROR(INDEX(Aufenthalte!$L$9:$L$108,MATCH(A11,Aufenthalte!$A$9:$A$108,0)),"")))),"Aufenthalt unvollständig",IF(C11="","Extra wählen",IF(IFERROR(INDEX(Extras!$G$9:$G$28,MATCH(LEFT(C11,4),Extras!$A$9:$A$28,0)),"")&lt;&gt;"OK","Extra-Stammdaten prüfen",IF(AND(D11&lt;&gt;"",OR(NOT(ISNUMBER(D11)),D11&lt;=0)),"Menge prüfen",IF(AND(E11&lt;&gt;"",OR(NOT(ISNUMBER(E11)),E11&lt;0)),"Einzelpreis prüfen",IF(AND(OR(IFERROR(INDEX(Extras!$D$9:$D$28,MATCH(LEFT(C11,4),Extras!$A$9:$A$28,0)),"")="pro Person",IFERROR(INDEX(Extras!$D$9:$D$28,MATCH(LEFT(C11,4),Extras!$A$9:$A$28,0)),"")="pro Person/Nacht"),OR(NOT(ISNUMBER(IFERROR(INDEX(Aufenthalte!$F$9:$F$108,MATCH(A11,Aufenthalte!$A$9:$A$108,0)),""))),IFERROR(INDEX(Aufenthalte!$F$9:$F$108,MATCH(A11,Aufenthalte!$A$9:$A$108,0)),"")&lt;=0)),"Personen prüfen","OK")))))))))</f>
        <v>OK</v>
      </c>
    </row>
    <row r="12" spans="1:11" ht="31" customHeight="1">
      <c r="A12" s="23"/>
      <c r="B12" s="3" t="str">
        <f>IF(A12="","",IF(IFERROR(INDEX(Aufenthalte!$B$9:$B$108,MATCH(A12,Aufenthalte!$A$9:$A$108,0)),"")="","",IFERROR(INDEX(Aufenthalte!$B$9:$B$108,MATCH(A12,Aufenthalte!$A$9:$A$108,0)),"")&amp;" / "&amp;TEXT(IFERROR(INDEX(Aufenthalte!$D$9:$D$108,MATCH(A12,Aufenthalte!$A$9:$A$108,0)),""),"dd"".""mm"".""yyyy")))</f>
        <v/>
      </c>
      <c r="C12" s="18"/>
      <c r="D12" s="24"/>
      <c r="E12" s="21"/>
      <c r="F12" s="3" t="str">
        <f>IF(K12&lt;&gt;"OK","",IFERROR(INDEX(Extras!$D$9:$D$28,MATCH(LEFT(C12,4),Extras!$A$9:$A$28,0)),""))</f>
        <v/>
      </c>
      <c r="G12" s="10" t="str">
        <f>IF(K12&lt;&gt;"OK","",IF(E12="",IFERROR(INDEX(Extras!$E$9:$E$28,MATCH(LEFT(C12,4),Extras!$A$9:$A$28,0)),""),E12))</f>
        <v/>
      </c>
      <c r="H12" s="15" t="str">
        <f>IF(K12&lt;&gt;"OK","",IF(F12="pro Aufenthalt",1,IF(F12="pro Nacht",IFERROR(INDEX(Aufenthalte!$L$9:$L$108,MATCH(A12,Aufenthalte!$A$9:$A$108,0)),""),IF(F12="pro Person",IFERROR(INDEX(Aufenthalte!$F$9:$F$108,MATCH(A12,Aufenthalte!$A$9:$A$108,0)),""),IFERROR(INDEX(Aufenthalte!$L$9:$L$108,MATCH(A12,Aufenthalte!$A$9:$A$108,0)),"")*IFERROR(INDEX(Aufenthalte!$F$9:$F$108,MATCH(A12,Aufenthalte!$A$9:$A$108,0)),"")))))</f>
        <v/>
      </c>
      <c r="I12" s="10" t="str">
        <f t="shared" si="0"/>
        <v/>
      </c>
      <c r="J12" s="18"/>
      <c r="K12" s="3" t="str">
        <f>IF(COUNTA(A12,C12:E12,J12)=0,"",IF(A12="","Buchung wählen",IF(COUNTIF(Aufenthalte!$A$9:$A$108,A12)&lt;&gt;1,"Buchung-ID prüfen",IF(OR(IFERROR(INDEX(Aufenthalte!$B$9:$B$108,MATCH(A12,Aufenthalte!$A$9:$A$108,0)),"")="",NOT(ISNUMBER(IFERROR(INDEX(Aufenthalte!$L$9:$L$108,MATCH(A12,Aufenthalte!$A$9:$A$108,0)),"")))),"Aufenthalt unvollständig",IF(C12="","Extra wählen",IF(IFERROR(INDEX(Extras!$G$9:$G$28,MATCH(LEFT(C12,4),Extras!$A$9:$A$28,0)),"")&lt;&gt;"OK","Extra-Stammdaten prüfen",IF(AND(D12&lt;&gt;"",OR(NOT(ISNUMBER(D12)),D12&lt;=0)),"Menge prüfen",IF(AND(E12&lt;&gt;"",OR(NOT(ISNUMBER(E12)),E12&lt;0)),"Einzelpreis prüfen",IF(AND(OR(IFERROR(INDEX(Extras!$D$9:$D$28,MATCH(LEFT(C12,4),Extras!$A$9:$A$28,0)),"")="pro Person",IFERROR(INDEX(Extras!$D$9:$D$28,MATCH(LEFT(C12,4),Extras!$A$9:$A$28,0)),"")="pro Person/Nacht"),OR(NOT(ISNUMBER(IFERROR(INDEX(Aufenthalte!$F$9:$F$108,MATCH(A12,Aufenthalte!$A$9:$A$108,0)),""))),IFERROR(INDEX(Aufenthalte!$F$9:$F$108,MATCH(A12,Aufenthalte!$A$9:$A$108,0)),"")&lt;=0)),"Personen prüfen","OK")))))))))</f>
        <v/>
      </c>
    </row>
    <row r="13" spans="1:11" ht="31" customHeight="1">
      <c r="A13" s="23"/>
      <c r="B13" s="3" t="str">
        <f>IF(A13="","",IF(IFERROR(INDEX(Aufenthalte!$B$9:$B$108,MATCH(A13,Aufenthalte!$A$9:$A$108,0)),"")="","",IFERROR(INDEX(Aufenthalte!$B$9:$B$108,MATCH(A13,Aufenthalte!$A$9:$A$108,0)),"")&amp;" / "&amp;TEXT(IFERROR(INDEX(Aufenthalte!$D$9:$D$108,MATCH(A13,Aufenthalte!$A$9:$A$108,0)),""),"dd"".""mm"".""yyyy")))</f>
        <v/>
      </c>
      <c r="C13" s="18"/>
      <c r="D13" s="24"/>
      <c r="E13" s="21"/>
      <c r="F13" s="3" t="str">
        <f>IF(K13&lt;&gt;"OK","",IFERROR(INDEX(Extras!$D$9:$D$28,MATCH(LEFT(C13,4),Extras!$A$9:$A$28,0)),""))</f>
        <v/>
      </c>
      <c r="G13" s="10" t="str">
        <f>IF(K13&lt;&gt;"OK","",IF(E13="",IFERROR(INDEX(Extras!$E$9:$E$28,MATCH(LEFT(C13,4),Extras!$A$9:$A$28,0)),""),E13))</f>
        <v/>
      </c>
      <c r="H13" s="15" t="str">
        <f>IF(K13&lt;&gt;"OK","",IF(F13="pro Aufenthalt",1,IF(F13="pro Nacht",IFERROR(INDEX(Aufenthalte!$L$9:$L$108,MATCH(A13,Aufenthalte!$A$9:$A$108,0)),""),IF(F13="pro Person",IFERROR(INDEX(Aufenthalte!$F$9:$F$108,MATCH(A13,Aufenthalte!$A$9:$A$108,0)),""),IFERROR(INDEX(Aufenthalte!$L$9:$L$108,MATCH(A13,Aufenthalte!$A$9:$A$108,0)),"")*IFERROR(INDEX(Aufenthalte!$F$9:$F$108,MATCH(A13,Aufenthalte!$A$9:$A$108,0)),"")))))</f>
        <v/>
      </c>
      <c r="I13" s="10" t="str">
        <f t="shared" si="0"/>
        <v/>
      </c>
      <c r="J13" s="18"/>
      <c r="K13" s="3" t="str">
        <f>IF(COUNTA(A13,C13:E13,J13)=0,"",IF(A13="","Buchung wählen",IF(COUNTIF(Aufenthalte!$A$9:$A$108,A13)&lt;&gt;1,"Buchung-ID prüfen",IF(OR(IFERROR(INDEX(Aufenthalte!$B$9:$B$108,MATCH(A13,Aufenthalte!$A$9:$A$108,0)),"")="",NOT(ISNUMBER(IFERROR(INDEX(Aufenthalte!$L$9:$L$108,MATCH(A13,Aufenthalte!$A$9:$A$108,0)),"")))),"Aufenthalt unvollständig",IF(C13="","Extra wählen",IF(IFERROR(INDEX(Extras!$G$9:$G$28,MATCH(LEFT(C13,4),Extras!$A$9:$A$28,0)),"")&lt;&gt;"OK","Extra-Stammdaten prüfen",IF(AND(D13&lt;&gt;"",OR(NOT(ISNUMBER(D13)),D13&lt;=0)),"Menge prüfen",IF(AND(E13&lt;&gt;"",OR(NOT(ISNUMBER(E13)),E13&lt;0)),"Einzelpreis prüfen",IF(AND(OR(IFERROR(INDEX(Extras!$D$9:$D$28,MATCH(LEFT(C13,4),Extras!$A$9:$A$28,0)),"")="pro Person",IFERROR(INDEX(Extras!$D$9:$D$28,MATCH(LEFT(C13,4),Extras!$A$9:$A$28,0)),"")="pro Person/Nacht"),OR(NOT(ISNUMBER(IFERROR(INDEX(Aufenthalte!$F$9:$F$108,MATCH(A13,Aufenthalte!$A$9:$A$108,0)),""))),IFERROR(INDEX(Aufenthalte!$F$9:$F$108,MATCH(A13,Aufenthalte!$A$9:$A$108,0)),"")&lt;=0)),"Personen prüfen","OK")))))))))</f>
        <v/>
      </c>
    </row>
    <row r="14" spans="1:11" ht="31" customHeight="1">
      <c r="A14" s="23"/>
      <c r="B14" s="3" t="str">
        <f>IF(A14="","",IF(IFERROR(INDEX(Aufenthalte!$B$9:$B$108,MATCH(A14,Aufenthalte!$A$9:$A$108,0)),"")="","",IFERROR(INDEX(Aufenthalte!$B$9:$B$108,MATCH(A14,Aufenthalte!$A$9:$A$108,0)),"")&amp;" / "&amp;TEXT(IFERROR(INDEX(Aufenthalte!$D$9:$D$108,MATCH(A14,Aufenthalte!$A$9:$A$108,0)),""),"dd"".""mm"".""yyyy")))</f>
        <v/>
      </c>
      <c r="C14" s="18"/>
      <c r="D14" s="24"/>
      <c r="E14" s="21"/>
      <c r="F14" s="3" t="str">
        <f>IF(K14&lt;&gt;"OK","",IFERROR(INDEX(Extras!$D$9:$D$28,MATCH(LEFT(C14,4),Extras!$A$9:$A$28,0)),""))</f>
        <v/>
      </c>
      <c r="G14" s="10" t="str">
        <f>IF(K14&lt;&gt;"OK","",IF(E14="",IFERROR(INDEX(Extras!$E$9:$E$28,MATCH(LEFT(C14,4),Extras!$A$9:$A$28,0)),""),E14))</f>
        <v/>
      </c>
      <c r="H14" s="15" t="str">
        <f>IF(K14&lt;&gt;"OK","",IF(F14="pro Aufenthalt",1,IF(F14="pro Nacht",IFERROR(INDEX(Aufenthalte!$L$9:$L$108,MATCH(A14,Aufenthalte!$A$9:$A$108,0)),""),IF(F14="pro Person",IFERROR(INDEX(Aufenthalte!$F$9:$F$108,MATCH(A14,Aufenthalte!$A$9:$A$108,0)),""),IFERROR(INDEX(Aufenthalte!$L$9:$L$108,MATCH(A14,Aufenthalte!$A$9:$A$108,0)),"")*IFERROR(INDEX(Aufenthalte!$F$9:$F$108,MATCH(A14,Aufenthalte!$A$9:$A$108,0)),"")))))</f>
        <v/>
      </c>
      <c r="I14" s="10" t="str">
        <f t="shared" si="0"/>
        <v/>
      </c>
      <c r="J14" s="18"/>
      <c r="K14" s="3" t="str">
        <f>IF(COUNTA(A14,C14:E14,J14)=0,"",IF(A14="","Buchung wählen",IF(COUNTIF(Aufenthalte!$A$9:$A$108,A14)&lt;&gt;1,"Buchung-ID prüfen",IF(OR(IFERROR(INDEX(Aufenthalte!$B$9:$B$108,MATCH(A14,Aufenthalte!$A$9:$A$108,0)),"")="",NOT(ISNUMBER(IFERROR(INDEX(Aufenthalte!$L$9:$L$108,MATCH(A14,Aufenthalte!$A$9:$A$108,0)),"")))),"Aufenthalt unvollständig",IF(C14="","Extra wählen",IF(IFERROR(INDEX(Extras!$G$9:$G$28,MATCH(LEFT(C14,4),Extras!$A$9:$A$28,0)),"")&lt;&gt;"OK","Extra-Stammdaten prüfen",IF(AND(D14&lt;&gt;"",OR(NOT(ISNUMBER(D14)),D14&lt;=0)),"Menge prüfen",IF(AND(E14&lt;&gt;"",OR(NOT(ISNUMBER(E14)),E14&lt;0)),"Einzelpreis prüfen",IF(AND(OR(IFERROR(INDEX(Extras!$D$9:$D$28,MATCH(LEFT(C14,4),Extras!$A$9:$A$28,0)),"")="pro Person",IFERROR(INDEX(Extras!$D$9:$D$28,MATCH(LEFT(C14,4),Extras!$A$9:$A$28,0)),"")="pro Person/Nacht"),OR(NOT(ISNUMBER(IFERROR(INDEX(Aufenthalte!$F$9:$F$108,MATCH(A14,Aufenthalte!$A$9:$A$108,0)),""))),IFERROR(INDEX(Aufenthalte!$F$9:$F$108,MATCH(A14,Aufenthalte!$A$9:$A$108,0)),"")&lt;=0)),"Personen prüfen","OK")))))))))</f>
        <v/>
      </c>
    </row>
    <row r="15" spans="1:11" ht="31" customHeight="1">
      <c r="A15" s="23"/>
      <c r="B15" s="3" t="str">
        <f>IF(A15="","",IF(IFERROR(INDEX(Aufenthalte!$B$9:$B$108,MATCH(A15,Aufenthalte!$A$9:$A$108,0)),"")="","",IFERROR(INDEX(Aufenthalte!$B$9:$B$108,MATCH(A15,Aufenthalte!$A$9:$A$108,0)),"")&amp;" / "&amp;TEXT(IFERROR(INDEX(Aufenthalte!$D$9:$D$108,MATCH(A15,Aufenthalte!$A$9:$A$108,0)),""),"dd"".""mm"".""yyyy")))</f>
        <v/>
      </c>
      <c r="C15" s="18"/>
      <c r="D15" s="24"/>
      <c r="E15" s="21"/>
      <c r="F15" s="3" t="str">
        <f>IF(K15&lt;&gt;"OK","",IFERROR(INDEX(Extras!$D$9:$D$28,MATCH(LEFT(C15,4),Extras!$A$9:$A$28,0)),""))</f>
        <v/>
      </c>
      <c r="G15" s="10" t="str">
        <f>IF(K15&lt;&gt;"OK","",IF(E15="",IFERROR(INDEX(Extras!$E$9:$E$28,MATCH(LEFT(C15,4),Extras!$A$9:$A$28,0)),""),E15))</f>
        <v/>
      </c>
      <c r="H15" s="15" t="str">
        <f>IF(K15&lt;&gt;"OK","",IF(F15="pro Aufenthalt",1,IF(F15="pro Nacht",IFERROR(INDEX(Aufenthalte!$L$9:$L$108,MATCH(A15,Aufenthalte!$A$9:$A$108,0)),""),IF(F15="pro Person",IFERROR(INDEX(Aufenthalte!$F$9:$F$108,MATCH(A15,Aufenthalte!$A$9:$A$108,0)),""),IFERROR(INDEX(Aufenthalte!$L$9:$L$108,MATCH(A15,Aufenthalte!$A$9:$A$108,0)),"")*IFERROR(INDEX(Aufenthalte!$F$9:$F$108,MATCH(A15,Aufenthalte!$A$9:$A$108,0)),"")))))</f>
        <v/>
      </c>
      <c r="I15" s="10" t="str">
        <f t="shared" si="0"/>
        <v/>
      </c>
      <c r="J15" s="18"/>
      <c r="K15" s="3" t="str">
        <f>IF(COUNTA(A15,C15:E15,J15)=0,"",IF(A15="","Buchung wählen",IF(COUNTIF(Aufenthalte!$A$9:$A$108,A15)&lt;&gt;1,"Buchung-ID prüfen",IF(OR(IFERROR(INDEX(Aufenthalte!$B$9:$B$108,MATCH(A15,Aufenthalte!$A$9:$A$108,0)),"")="",NOT(ISNUMBER(IFERROR(INDEX(Aufenthalte!$L$9:$L$108,MATCH(A15,Aufenthalte!$A$9:$A$108,0)),"")))),"Aufenthalt unvollständig",IF(C15="","Extra wählen",IF(IFERROR(INDEX(Extras!$G$9:$G$28,MATCH(LEFT(C15,4),Extras!$A$9:$A$28,0)),"")&lt;&gt;"OK","Extra-Stammdaten prüfen",IF(AND(D15&lt;&gt;"",OR(NOT(ISNUMBER(D15)),D15&lt;=0)),"Menge prüfen",IF(AND(E15&lt;&gt;"",OR(NOT(ISNUMBER(E15)),E15&lt;0)),"Einzelpreis prüfen",IF(AND(OR(IFERROR(INDEX(Extras!$D$9:$D$28,MATCH(LEFT(C15,4),Extras!$A$9:$A$28,0)),"")="pro Person",IFERROR(INDEX(Extras!$D$9:$D$28,MATCH(LEFT(C15,4),Extras!$A$9:$A$28,0)),"")="pro Person/Nacht"),OR(NOT(ISNUMBER(IFERROR(INDEX(Aufenthalte!$F$9:$F$108,MATCH(A15,Aufenthalte!$A$9:$A$108,0)),""))),IFERROR(INDEX(Aufenthalte!$F$9:$F$108,MATCH(A15,Aufenthalte!$A$9:$A$108,0)),"")&lt;=0)),"Personen prüfen","OK")))))))))</f>
        <v/>
      </c>
    </row>
    <row r="16" spans="1:11" ht="31" customHeight="1">
      <c r="A16" s="23"/>
      <c r="B16" s="3" t="str">
        <f>IF(A16="","",IF(IFERROR(INDEX(Aufenthalte!$B$9:$B$108,MATCH(A16,Aufenthalte!$A$9:$A$108,0)),"")="","",IFERROR(INDEX(Aufenthalte!$B$9:$B$108,MATCH(A16,Aufenthalte!$A$9:$A$108,0)),"")&amp;" / "&amp;TEXT(IFERROR(INDEX(Aufenthalte!$D$9:$D$108,MATCH(A16,Aufenthalte!$A$9:$A$108,0)),""),"dd"".""mm"".""yyyy")))</f>
        <v/>
      </c>
      <c r="C16" s="18"/>
      <c r="D16" s="24"/>
      <c r="E16" s="21"/>
      <c r="F16" s="3" t="str">
        <f>IF(K16&lt;&gt;"OK","",IFERROR(INDEX(Extras!$D$9:$D$28,MATCH(LEFT(C16,4),Extras!$A$9:$A$28,0)),""))</f>
        <v/>
      </c>
      <c r="G16" s="10" t="str">
        <f>IF(K16&lt;&gt;"OK","",IF(E16="",IFERROR(INDEX(Extras!$E$9:$E$28,MATCH(LEFT(C16,4),Extras!$A$9:$A$28,0)),""),E16))</f>
        <v/>
      </c>
      <c r="H16" s="15" t="str">
        <f>IF(K16&lt;&gt;"OK","",IF(F16="pro Aufenthalt",1,IF(F16="pro Nacht",IFERROR(INDEX(Aufenthalte!$L$9:$L$108,MATCH(A16,Aufenthalte!$A$9:$A$108,0)),""),IF(F16="pro Person",IFERROR(INDEX(Aufenthalte!$F$9:$F$108,MATCH(A16,Aufenthalte!$A$9:$A$108,0)),""),IFERROR(INDEX(Aufenthalte!$L$9:$L$108,MATCH(A16,Aufenthalte!$A$9:$A$108,0)),"")*IFERROR(INDEX(Aufenthalte!$F$9:$F$108,MATCH(A16,Aufenthalte!$A$9:$A$108,0)),"")))))</f>
        <v/>
      </c>
      <c r="I16" s="10" t="str">
        <f t="shared" si="0"/>
        <v/>
      </c>
      <c r="J16" s="18"/>
      <c r="K16" s="3" t="str">
        <f>IF(COUNTA(A16,C16:E16,J16)=0,"",IF(A16="","Buchung wählen",IF(COUNTIF(Aufenthalte!$A$9:$A$108,A16)&lt;&gt;1,"Buchung-ID prüfen",IF(OR(IFERROR(INDEX(Aufenthalte!$B$9:$B$108,MATCH(A16,Aufenthalte!$A$9:$A$108,0)),"")="",NOT(ISNUMBER(IFERROR(INDEX(Aufenthalte!$L$9:$L$108,MATCH(A16,Aufenthalte!$A$9:$A$108,0)),"")))),"Aufenthalt unvollständig",IF(C16="","Extra wählen",IF(IFERROR(INDEX(Extras!$G$9:$G$28,MATCH(LEFT(C16,4),Extras!$A$9:$A$28,0)),"")&lt;&gt;"OK","Extra-Stammdaten prüfen",IF(AND(D16&lt;&gt;"",OR(NOT(ISNUMBER(D16)),D16&lt;=0)),"Menge prüfen",IF(AND(E16&lt;&gt;"",OR(NOT(ISNUMBER(E16)),E16&lt;0)),"Einzelpreis prüfen",IF(AND(OR(IFERROR(INDEX(Extras!$D$9:$D$28,MATCH(LEFT(C16,4),Extras!$A$9:$A$28,0)),"")="pro Person",IFERROR(INDEX(Extras!$D$9:$D$28,MATCH(LEFT(C16,4),Extras!$A$9:$A$28,0)),"")="pro Person/Nacht"),OR(NOT(ISNUMBER(IFERROR(INDEX(Aufenthalte!$F$9:$F$108,MATCH(A16,Aufenthalte!$A$9:$A$108,0)),""))),IFERROR(INDEX(Aufenthalte!$F$9:$F$108,MATCH(A16,Aufenthalte!$A$9:$A$108,0)),"")&lt;=0)),"Personen prüfen","OK")))))))))</f>
        <v/>
      </c>
    </row>
    <row r="17" spans="1:11" ht="31" customHeight="1">
      <c r="A17" s="23"/>
      <c r="B17" s="3" t="str">
        <f>IF(A17="","",IF(IFERROR(INDEX(Aufenthalte!$B$9:$B$108,MATCH(A17,Aufenthalte!$A$9:$A$108,0)),"")="","",IFERROR(INDEX(Aufenthalte!$B$9:$B$108,MATCH(A17,Aufenthalte!$A$9:$A$108,0)),"")&amp;" / "&amp;TEXT(IFERROR(INDEX(Aufenthalte!$D$9:$D$108,MATCH(A17,Aufenthalte!$A$9:$A$108,0)),""),"dd"".""mm"".""yyyy")))</f>
        <v/>
      </c>
      <c r="C17" s="18"/>
      <c r="D17" s="24"/>
      <c r="E17" s="21"/>
      <c r="F17" s="3" t="str">
        <f>IF(K17&lt;&gt;"OK","",IFERROR(INDEX(Extras!$D$9:$D$28,MATCH(LEFT(C17,4),Extras!$A$9:$A$28,0)),""))</f>
        <v/>
      </c>
      <c r="G17" s="10" t="str">
        <f>IF(K17&lt;&gt;"OK","",IF(E17="",IFERROR(INDEX(Extras!$E$9:$E$28,MATCH(LEFT(C17,4),Extras!$A$9:$A$28,0)),""),E17))</f>
        <v/>
      </c>
      <c r="H17" s="15" t="str">
        <f>IF(K17&lt;&gt;"OK","",IF(F17="pro Aufenthalt",1,IF(F17="pro Nacht",IFERROR(INDEX(Aufenthalte!$L$9:$L$108,MATCH(A17,Aufenthalte!$A$9:$A$108,0)),""),IF(F17="pro Person",IFERROR(INDEX(Aufenthalte!$F$9:$F$108,MATCH(A17,Aufenthalte!$A$9:$A$108,0)),""),IFERROR(INDEX(Aufenthalte!$L$9:$L$108,MATCH(A17,Aufenthalte!$A$9:$A$108,0)),"")*IFERROR(INDEX(Aufenthalte!$F$9:$F$108,MATCH(A17,Aufenthalte!$A$9:$A$108,0)),"")))))</f>
        <v/>
      </c>
      <c r="I17" s="10" t="str">
        <f t="shared" si="0"/>
        <v/>
      </c>
      <c r="J17" s="18"/>
      <c r="K17" s="3" t="str">
        <f>IF(COUNTA(A17,C17:E17,J17)=0,"",IF(A17="","Buchung wählen",IF(COUNTIF(Aufenthalte!$A$9:$A$108,A17)&lt;&gt;1,"Buchung-ID prüfen",IF(OR(IFERROR(INDEX(Aufenthalte!$B$9:$B$108,MATCH(A17,Aufenthalte!$A$9:$A$108,0)),"")="",NOT(ISNUMBER(IFERROR(INDEX(Aufenthalte!$L$9:$L$108,MATCH(A17,Aufenthalte!$A$9:$A$108,0)),"")))),"Aufenthalt unvollständig",IF(C17="","Extra wählen",IF(IFERROR(INDEX(Extras!$G$9:$G$28,MATCH(LEFT(C17,4),Extras!$A$9:$A$28,0)),"")&lt;&gt;"OK","Extra-Stammdaten prüfen",IF(AND(D17&lt;&gt;"",OR(NOT(ISNUMBER(D17)),D17&lt;=0)),"Menge prüfen",IF(AND(E17&lt;&gt;"",OR(NOT(ISNUMBER(E17)),E17&lt;0)),"Einzelpreis prüfen",IF(AND(OR(IFERROR(INDEX(Extras!$D$9:$D$28,MATCH(LEFT(C17,4),Extras!$A$9:$A$28,0)),"")="pro Person",IFERROR(INDEX(Extras!$D$9:$D$28,MATCH(LEFT(C17,4),Extras!$A$9:$A$28,0)),"")="pro Person/Nacht"),OR(NOT(ISNUMBER(IFERROR(INDEX(Aufenthalte!$F$9:$F$108,MATCH(A17,Aufenthalte!$A$9:$A$108,0)),""))),IFERROR(INDEX(Aufenthalte!$F$9:$F$108,MATCH(A17,Aufenthalte!$A$9:$A$108,0)),"")&lt;=0)),"Personen prüfen","OK")))))))))</f>
        <v/>
      </c>
    </row>
    <row r="18" spans="1:11" ht="31" customHeight="1">
      <c r="A18" s="23"/>
      <c r="B18" s="3" t="str">
        <f>IF(A18="","",IF(IFERROR(INDEX(Aufenthalte!$B$9:$B$108,MATCH(A18,Aufenthalte!$A$9:$A$108,0)),"")="","",IFERROR(INDEX(Aufenthalte!$B$9:$B$108,MATCH(A18,Aufenthalte!$A$9:$A$108,0)),"")&amp;" / "&amp;TEXT(IFERROR(INDEX(Aufenthalte!$D$9:$D$108,MATCH(A18,Aufenthalte!$A$9:$A$108,0)),""),"dd"".""mm"".""yyyy")))</f>
        <v/>
      </c>
      <c r="C18" s="18"/>
      <c r="D18" s="24"/>
      <c r="E18" s="21"/>
      <c r="F18" s="3" t="str">
        <f>IF(K18&lt;&gt;"OK","",IFERROR(INDEX(Extras!$D$9:$D$28,MATCH(LEFT(C18,4),Extras!$A$9:$A$28,0)),""))</f>
        <v/>
      </c>
      <c r="G18" s="10" t="str">
        <f>IF(K18&lt;&gt;"OK","",IF(E18="",IFERROR(INDEX(Extras!$E$9:$E$28,MATCH(LEFT(C18,4),Extras!$A$9:$A$28,0)),""),E18))</f>
        <v/>
      </c>
      <c r="H18" s="15" t="str">
        <f>IF(K18&lt;&gt;"OK","",IF(F18="pro Aufenthalt",1,IF(F18="pro Nacht",IFERROR(INDEX(Aufenthalte!$L$9:$L$108,MATCH(A18,Aufenthalte!$A$9:$A$108,0)),""),IF(F18="pro Person",IFERROR(INDEX(Aufenthalte!$F$9:$F$108,MATCH(A18,Aufenthalte!$A$9:$A$108,0)),""),IFERROR(INDEX(Aufenthalte!$L$9:$L$108,MATCH(A18,Aufenthalte!$A$9:$A$108,0)),"")*IFERROR(INDEX(Aufenthalte!$F$9:$F$108,MATCH(A18,Aufenthalte!$A$9:$A$108,0)),"")))))</f>
        <v/>
      </c>
      <c r="I18" s="10" t="str">
        <f t="shared" si="0"/>
        <v/>
      </c>
      <c r="J18" s="18"/>
      <c r="K18" s="3" t="str">
        <f>IF(COUNTA(A18,C18:E18,J18)=0,"",IF(A18="","Buchung wählen",IF(COUNTIF(Aufenthalte!$A$9:$A$108,A18)&lt;&gt;1,"Buchung-ID prüfen",IF(OR(IFERROR(INDEX(Aufenthalte!$B$9:$B$108,MATCH(A18,Aufenthalte!$A$9:$A$108,0)),"")="",NOT(ISNUMBER(IFERROR(INDEX(Aufenthalte!$L$9:$L$108,MATCH(A18,Aufenthalte!$A$9:$A$108,0)),"")))),"Aufenthalt unvollständig",IF(C18="","Extra wählen",IF(IFERROR(INDEX(Extras!$G$9:$G$28,MATCH(LEFT(C18,4),Extras!$A$9:$A$28,0)),"")&lt;&gt;"OK","Extra-Stammdaten prüfen",IF(AND(D18&lt;&gt;"",OR(NOT(ISNUMBER(D18)),D18&lt;=0)),"Menge prüfen",IF(AND(E18&lt;&gt;"",OR(NOT(ISNUMBER(E18)),E18&lt;0)),"Einzelpreis prüfen",IF(AND(OR(IFERROR(INDEX(Extras!$D$9:$D$28,MATCH(LEFT(C18,4),Extras!$A$9:$A$28,0)),"")="pro Person",IFERROR(INDEX(Extras!$D$9:$D$28,MATCH(LEFT(C18,4),Extras!$A$9:$A$28,0)),"")="pro Person/Nacht"),OR(NOT(ISNUMBER(IFERROR(INDEX(Aufenthalte!$F$9:$F$108,MATCH(A18,Aufenthalte!$A$9:$A$108,0)),""))),IFERROR(INDEX(Aufenthalte!$F$9:$F$108,MATCH(A18,Aufenthalte!$A$9:$A$108,0)),"")&lt;=0)),"Personen prüfen","OK")))))))))</f>
        <v/>
      </c>
    </row>
    <row r="19" spans="1:11" ht="31" customHeight="1">
      <c r="A19" s="23"/>
      <c r="B19" s="3" t="str">
        <f>IF(A19="","",IF(IFERROR(INDEX(Aufenthalte!$B$9:$B$108,MATCH(A19,Aufenthalte!$A$9:$A$108,0)),"")="","",IFERROR(INDEX(Aufenthalte!$B$9:$B$108,MATCH(A19,Aufenthalte!$A$9:$A$108,0)),"")&amp;" / "&amp;TEXT(IFERROR(INDEX(Aufenthalte!$D$9:$D$108,MATCH(A19,Aufenthalte!$A$9:$A$108,0)),""),"dd"".""mm"".""yyyy")))</f>
        <v/>
      </c>
      <c r="C19" s="18"/>
      <c r="D19" s="24"/>
      <c r="E19" s="21"/>
      <c r="F19" s="3" t="str">
        <f>IF(K19&lt;&gt;"OK","",IFERROR(INDEX(Extras!$D$9:$D$28,MATCH(LEFT(C19,4),Extras!$A$9:$A$28,0)),""))</f>
        <v/>
      </c>
      <c r="G19" s="10" t="str">
        <f>IF(K19&lt;&gt;"OK","",IF(E19="",IFERROR(INDEX(Extras!$E$9:$E$28,MATCH(LEFT(C19,4),Extras!$A$9:$A$28,0)),""),E19))</f>
        <v/>
      </c>
      <c r="H19" s="15" t="str">
        <f>IF(K19&lt;&gt;"OK","",IF(F19="pro Aufenthalt",1,IF(F19="pro Nacht",IFERROR(INDEX(Aufenthalte!$L$9:$L$108,MATCH(A19,Aufenthalte!$A$9:$A$108,0)),""),IF(F19="pro Person",IFERROR(INDEX(Aufenthalte!$F$9:$F$108,MATCH(A19,Aufenthalte!$A$9:$A$108,0)),""),IFERROR(INDEX(Aufenthalte!$L$9:$L$108,MATCH(A19,Aufenthalte!$A$9:$A$108,0)),"")*IFERROR(INDEX(Aufenthalte!$F$9:$F$108,MATCH(A19,Aufenthalte!$A$9:$A$108,0)),"")))))</f>
        <v/>
      </c>
      <c r="I19" s="10" t="str">
        <f t="shared" si="0"/>
        <v/>
      </c>
      <c r="J19" s="18"/>
      <c r="K19" s="3" t="str">
        <f>IF(COUNTA(A19,C19:E19,J19)=0,"",IF(A19="","Buchung wählen",IF(COUNTIF(Aufenthalte!$A$9:$A$108,A19)&lt;&gt;1,"Buchung-ID prüfen",IF(OR(IFERROR(INDEX(Aufenthalte!$B$9:$B$108,MATCH(A19,Aufenthalte!$A$9:$A$108,0)),"")="",NOT(ISNUMBER(IFERROR(INDEX(Aufenthalte!$L$9:$L$108,MATCH(A19,Aufenthalte!$A$9:$A$108,0)),"")))),"Aufenthalt unvollständig",IF(C19="","Extra wählen",IF(IFERROR(INDEX(Extras!$G$9:$G$28,MATCH(LEFT(C19,4),Extras!$A$9:$A$28,0)),"")&lt;&gt;"OK","Extra-Stammdaten prüfen",IF(AND(D19&lt;&gt;"",OR(NOT(ISNUMBER(D19)),D19&lt;=0)),"Menge prüfen",IF(AND(E19&lt;&gt;"",OR(NOT(ISNUMBER(E19)),E19&lt;0)),"Einzelpreis prüfen",IF(AND(OR(IFERROR(INDEX(Extras!$D$9:$D$28,MATCH(LEFT(C19,4),Extras!$A$9:$A$28,0)),"")="pro Person",IFERROR(INDEX(Extras!$D$9:$D$28,MATCH(LEFT(C19,4),Extras!$A$9:$A$28,0)),"")="pro Person/Nacht"),OR(NOT(ISNUMBER(IFERROR(INDEX(Aufenthalte!$F$9:$F$108,MATCH(A19,Aufenthalte!$A$9:$A$108,0)),""))),IFERROR(INDEX(Aufenthalte!$F$9:$F$108,MATCH(A19,Aufenthalte!$A$9:$A$108,0)),"")&lt;=0)),"Personen prüfen","OK")))))))))</f>
        <v/>
      </c>
    </row>
    <row r="20" spans="1:11" ht="31" customHeight="1">
      <c r="A20" s="23"/>
      <c r="B20" s="3" t="str">
        <f>IF(A20="","",IF(IFERROR(INDEX(Aufenthalte!$B$9:$B$108,MATCH(A20,Aufenthalte!$A$9:$A$108,0)),"")="","",IFERROR(INDEX(Aufenthalte!$B$9:$B$108,MATCH(A20,Aufenthalte!$A$9:$A$108,0)),"")&amp;" / "&amp;TEXT(IFERROR(INDEX(Aufenthalte!$D$9:$D$108,MATCH(A20,Aufenthalte!$A$9:$A$108,0)),""),"dd"".""mm"".""yyyy")))</f>
        <v/>
      </c>
      <c r="C20" s="18"/>
      <c r="D20" s="24"/>
      <c r="E20" s="21"/>
      <c r="F20" s="3" t="str">
        <f>IF(K20&lt;&gt;"OK","",IFERROR(INDEX(Extras!$D$9:$D$28,MATCH(LEFT(C20,4),Extras!$A$9:$A$28,0)),""))</f>
        <v/>
      </c>
      <c r="G20" s="10" t="str">
        <f>IF(K20&lt;&gt;"OK","",IF(E20="",IFERROR(INDEX(Extras!$E$9:$E$28,MATCH(LEFT(C20,4),Extras!$A$9:$A$28,0)),""),E20))</f>
        <v/>
      </c>
      <c r="H20" s="15" t="str">
        <f>IF(K20&lt;&gt;"OK","",IF(F20="pro Aufenthalt",1,IF(F20="pro Nacht",IFERROR(INDEX(Aufenthalte!$L$9:$L$108,MATCH(A20,Aufenthalte!$A$9:$A$108,0)),""),IF(F20="pro Person",IFERROR(INDEX(Aufenthalte!$F$9:$F$108,MATCH(A20,Aufenthalte!$A$9:$A$108,0)),""),IFERROR(INDEX(Aufenthalte!$L$9:$L$108,MATCH(A20,Aufenthalte!$A$9:$A$108,0)),"")*IFERROR(INDEX(Aufenthalte!$F$9:$F$108,MATCH(A20,Aufenthalte!$A$9:$A$108,0)),"")))))</f>
        <v/>
      </c>
      <c r="I20" s="10" t="str">
        <f t="shared" si="0"/>
        <v/>
      </c>
      <c r="J20" s="18"/>
      <c r="K20" s="3" t="str">
        <f>IF(COUNTA(A20,C20:E20,J20)=0,"",IF(A20="","Buchung wählen",IF(COUNTIF(Aufenthalte!$A$9:$A$108,A20)&lt;&gt;1,"Buchung-ID prüfen",IF(OR(IFERROR(INDEX(Aufenthalte!$B$9:$B$108,MATCH(A20,Aufenthalte!$A$9:$A$108,0)),"")="",NOT(ISNUMBER(IFERROR(INDEX(Aufenthalte!$L$9:$L$108,MATCH(A20,Aufenthalte!$A$9:$A$108,0)),"")))),"Aufenthalt unvollständig",IF(C20="","Extra wählen",IF(IFERROR(INDEX(Extras!$G$9:$G$28,MATCH(LEFT(C20,4),Extras!$A$9:$A$28,0)),"")&lt;&gt;"OK","Extra-Stammdaten prüfen",IF(AND(D20&lt;&gt;"",OR(NOT(ISNUMBER(D20)),D20&lt;=0)),"Menge prüfen",IF(AND(E20&lt;&gt;"",OR(NOT(ISNUMBER(E20)),E20&lt;0)),"Einzelpreis prüfen",IF(AND(OR(IFERROR(INDEX(Extras!$D$9:$D$28,MATCH(LEFT(C20,4),Extras!$A$9:$A$28,0)),"")="pro Person",IFERROR(INDEX(Extras!$D$9:$D$28,MATCH(LEFT(C20,4),Extras!$A$9:$A$28,0)),"")="pro Person/Nacht"),OR(NOT(ISNUMBER(IFERROR(INDEX(Aufenthalte!$F$9:$F$108,MATCH(A20,Aufenthalte!$A$9:$A$108,0)),""))),IFERROR(INDEX(Aufenthalte!$F$9:$F$108,MATCH(A20,Aufenthalte!$A$9:$A$108,0)),"")&lt;=0)),"Personen prüfen","OK")))))))))</f>
        <v/>
      </c>
    </row>
    <row r="21" spans="1:11" ht="31" customHeight="1">
      <c r="A21" s="23"/>
      <c r="B21" s="3" t="str">
        <f>IF(A21="","",IF(IFERROR(INDEX(Aufenthalte!$B$9:$B$108,MATCH(A21,Aufenthalte!$A$9:$A$108,0)),"")="","",IFERROR(INDEX(Aufenthalte!$B$9:$B$108,MATCH(A21,Aufenthalte!$A$9:$A$108,0)),"")&amp;" / "&amp;TEXT(IFERROR(INDEX(Aufenthalte!$D$9:$D$108,MATCH(A21,Aufenthalte!$A$9:$A$108,0)),""),"dd"".""mm"".""yyyy")))</f>
        <v/>
      </c>
      <c r="C21" s="18"/>
      <c r="D21" s="24"/>
      <c r="E21" s="21"/>
      <c r="F21" s="3" t="str">
        <f>IF(K21&lt;&gt;"OK","",IFERROR(INDEX(Extras!$D$9:$D$28,MATCH(LEFT(C21,4),Extras!$A$9:$A$28,0)),""))</f>
        <v/>
      </c>
      <c r="G21" s="10" t="str">
        <f>IF(K21&lt;&gt;"OK","",IF(E21="",IFERROR(INDEX(Extras!$E$9:$E$28,MATCH(LEFT(C21,4),Extras!$A$9:$A$28,0)),""),E21))</f>
        <v/>
      </c>
      <c r="H21" s="15" t="str">
        <f>IF(K21&lt;&gt;"OK","",IF(F21="pro Aufenthalt",1,IF(F21="pro Nacht",IFERROR(INDEX(Aufenthalte!$L$9:$L$108,MATCH(A21,Aufenthalte!$A$9:$A$108,0)),""),IF(F21="pro Person",IFERROR(INDEX(Aufenthalte!$F$9:$F$108,MATCH(A21,Aufenthalte!$A$9:$A$108,0)),""),IFERROR(INDEX(Aufenthalte!$L$9:$L$108,MATCH(A21,Aufenthalte!$A$9:$A$108,0)),"")*IFERROR(INDEX(Aufenthalte!$F$9:$F$108,MATCH(A21,Aufenthalte!$A$9:$A$108,0)),"")))))</f>
        <v/>
      </c>
      <c r="I21" s="10" t="str">
        <f t="shared" si="0"/>
        <v/>
      </c>
      <c r="J21" s="18"/>
      <c r="K21" s="3" t="str">
        <f>IF(COUNTA(A21,C21:E21,J21)=0,"",IF(A21="","Buchung wählen",IF(COUNTIF(Aufenthalte!$A$9:$A$108,A21)&lt;&gt;1,"Buchung-ID prüfen",IF(OR(IFERROR(INDEX(Aufenthalte!$B$9:$B$108,MATCH(A21,Aufenthalte!$A$9:$A$108,0)),"")="",NOT(ISNUMBER(IFERROR(INDEX(Aufenthalte!$L$9:$L$108,MATCH(A21,Aufenthalte!$A$9:$A$108,0)),"")))),"Aufenthalt unvollständig",IF(C21="","Extra wählen",IF(IFERROR(INDEX(Extras!$G$9:$G$28,MATCH(LEFT(C21,4),Extras!$A$9:$A$28,0)),"")&lt;&gt;"OK","Extra-Stammdaten prüfen",IF(AND(D21&lt;&gt;"",OR(NOT(ISNUMBER(D21)),D21&lt;=0)),"Menge prüfen",IF(AND(E21&lt;&gt;"",OR(NOT(ISNUMBER(E21)),E21&lt;0)),"Einzelpreis prüfen",IF(AND(OR(IFERROR(INDEX(Extras!$D$9:$D$28,MATCH(LEFT(C21,4),Extras!$A$9:$A$28,0)),"")="pro Person",IFERROR(INDEX(Extras!$D$9:$D$28,MATCH(LEFT(C21,4),Extras!$A$9:$A$28,0)),"")="pro Person/Nacht"),OR(NOT(ISNUMBER(IFERROR(INDEX(Aufenthalte!$F$9:$F$108,MATCH(A21,Aufenthalte!$A$9:$A$108,0)),""))),IFERROR(INDEX(Aufenthalte!$F$9:$F$108,MATCH(A21,Aufenthalte!$A$9:$A$108,0)),"")&lt;=0)),"Personen prüfen","OK")))))))))</f>
        <v/>
      </c>
    </row>
    <row r="22" spans="1:11" ht="31" customHeight="1">
      <c r="A22" s="23"/>
      <c r="B22" s="3" t="str">
        <f>IF(A22="","",IF(IFERROR(INDEX(Aufenthalte!$B$9:$B$108,MATCH(A22,Aufenthalte!$A$9:$A$108,0)),"")="","",IFERROR(INDEX(Aufenthalte!$B$9:$B$108,MATCH(A22,Aufenthalte!$A$9:$A$108,0)),"")&amp;" / "&amp;TEXT(IFERROR(INDEX(Aufenthalte!$D$9:$D$108,MATCH(A22,Aufenthalte!$A$9:$A$108,0)),""),"dd"".""mm"".""yyyy")))</f>
        <v/>
      </c>
      <c r="C22" s="18"/>
      <c r="D22" s="24"/>
      <c r="E22" s="21"/>
      <c r="F22" s="3" t="str">
        <f>IF(K22&lt;&gt;"OK","",IFERROR(INDEX(Extras!$D$9:$D$28,MATCH(LEFT(C22,4),Extras!$A$9:$A$28,0)),""))</f>
        <v/>
      </c>
      <c r="G22" s="10" t="str">
        <f>IF(K22&lt;&gt;"OK","",IF(E22="",IFERROR(INDEX(Extras!$E$9:$E$28,MATCH(LEFT(C22,4),Extras!$A$9:$A$28,0)),""),E22))</f>
        <v/>
      </c>
      <c r="H22" s="15" t="str">
        <f>IF(K22&lt;&gt;"OK","",IF(F22="pro Aufenthalt",1,IF(F22="pro Nacht",IFERROR(INDEX(Aufenthalte!$L$9:$L$108,MATCH(A22,Aufenthalte!$A$9:$A$108,0)),""),IF(F22="pro Person",IFERROR(INDEX(Aufenthalte!$F$9:$F$108,MATCH(A22,Aufenthalte!$A$9:$A$108,0)),""),IFERROR(INDEX(Aufenthalte!$L$9:$L$108,MATCH(A22,Aufenthalte!$A$9:$A$108,0)),"")*IFERROR(INDEX(Aufenthalte!$F$9:$F$108,MATCH(A22,Aufenthalte!$A$9:$A$108,0)),"")))))</f>
        <v/>
      </c>
      <c r="I22" s="10" t="str">
        <f t="shared" si="0"/>
        <v/>
      </c>
      <c r="J22" s="18"/>
      <c r="K22" s="3" t="str">
        <f>IF(COUNTA(A22,C22:E22,J22)=0,"",IF(A22="","Buchung wählen",IF(COUNTIF(Aufenthalte!$A$9:$A$108,A22)&lt;&gt;1,"Buchung-ID prüfen",IF(OR(IFERROR(INDEX(Aufenthalte!$B$9:$B$108,MATCH(A22,Aufenthalte!$A$9:$A$108,0)),"")="",NOT(ISNUMBER(IFERROR(INDEX(Aufenthalte!$L$9:$L$108,MATCH(A22,Aufenthalte!$A$9:$A$108,0)),"")))),"Aufenthalt unvollständig",IF(C22="","Extra wählen",IF(IFERROR(INDEX(Extras!$G$9:$G$28,MATCH(LEFT(C22,4),Extras!$A$9:$A$28,0)),"")&lt;&gt;"OK","Extra-Stammdaten prüfen",IF(AND(D22&lt;&gt;"",OR(NOT(ISNUMBER(D22)),D22&lt;=0)),"Menge prüfen",IF(AND(E22&lt;&gt;"",OR(NOT(ISNUMBER(E22)),E22&lt;0)),"Einzelpreis prüfen",IF(AND(OR(IFERROR(INDEX(Extras!$D$9:$D$28,MATCH(LEFT(C22,4),Extras!$A$9:$A$28,0)),"")="pro Person",IFERROR(INDEX(Extras!$D$9:$D$28,MATCH(LEFT(C22,4),Extras!$A$9:$A$28,0)),"")="pro Person/Nacht"),OR(NOT(ISNUMBER(IFERROR(INDEX(Aufenthalte!$F$9:$F$108,MATCH(A22,Aufenthalte!$A$9:$A$108,0)),""))),IFERROR(INDEX(Aufenthalte!$F$9:$F$108,MATCH(A22,Aufenthalte!$A$9:$A$108,0)),"")&lt;=0)),"Personen prüfen","OK")))))))))</f>
        <v/>
      </c>
    </row>
    <row r="23" spans="1:11" ht="31" customHeight="1">
      <c r="A23" s="23"/>
      <c r="B23" s="3" t="str">
        <f>IF(A23="","",IF(IFERROR(INDEX(Aufenthalte!$B$9:$B$108,MATCH(A23,Aufenthalte!$A$9:$A$108,0)),"")="","",IFERROR(INDEX(Aufenthalte!$B$9:$B$108,MATCH(A23,Aufenthalte!$A$9:$A$108,0)),"")&amp;" / "&amp;TEXT(IFERROR(INDEX(Aufenthalte!$D$9:$D$108,MATCH(A23,Aufenthalte!$A$9:$A$108,0)),""),"dd"".""mm"".""yyyy")))</f>
        <v/>
      </c>
      <c r="C23" s="18"/>
      <c r="D23" s="24"/>
      <c r="E23" s="21"/>
      <c r="F23" s="3" t="str">
        <f>IF(K23&lt;&gt;"OK","",IFERROR(INDEX(Extras!$D$9:$D$28,MATCH(LEFT(C23,4),Extras!$A$9:$A$28,0)),""))</f>
        <v/>
      </c>
      <c r="G23" s="10" t="str">
        <f>IF(K23&lt;&gt;"OK","",IF(E23="",IFERROR(INDEX(Extras!$E$9:$E$28,MATCH(LEFT(C23,4),Extras!$A$9:$A$28,0)),""),E23))</f>
        <v/>
      </c>
      <c r="H23" s="15" t="str">
        <f>IF(K23&lt;&gt;"OK","",IF(F23="pro Aufenthalt",1,IF(F23="pro Nacht",IFERROR(INDEX(Aufenthalte!$L$9:$L$108,MATCH(A23,Aufenthalte!$A$9:$A$108,0)),""),IF(F23="pro Person",IFERROR(INDEX(Aufenthalte!$F$9:$F$108,MATCH(A23,Aufenthalte!$A$9:$A$108,0)),""),IFERROR(INDEX(Aufenthalte!$L$9:$L$108,MATCH(A23,Aufenthalte!$A$9:$A$108,0)),"")*IFERROR(INDEX(Aufenthalte!$F$9:$F$108,MATCH(A23,Aufenthalte!$A$9:$A$108,0)),"")))))</f>
        <v/>
      </c>
      <c r="I23" s="10" t="str">
        <f t="shared" si="0"/>
        <v/>
      </c>
      <c r="J23" s="18"/>
      <c r="K23" s="3" t="str">
        <f>IF(COUNTA(A23,C23:E23,J23)=0,"",IF(A23="","Buchung wählen",IF(COUNTIF(Aufenthalte!$A$9:$A$108,A23)&lt;&gt;1,"Buchung-ID prüfen",IF(OR(IFERROR(INDEX(Aufenthalte!$B$9:$B$108,MATCH(A23,Aufenthalte!$A$9:$A$108,0)),"")="",NOT(ISNUMBER(IFERROR(INDEX(Aufenthalte!$L$9:$L$108,MATCH(A23,Aufenthalte!$A$9:$A$108,0)),"")))),"Aufenthalt unvollständig",IF(C23="","Extra wählen",IF(IFERROR(INDEX(Extras!$G$9:$G$28,MATCH(LEFT(C23,4),Extras!$A$9:$A$28,0)),"")&lt;&gt;"OK","Extra-Stammdaten prüfen",IF(AND(D23&lt;&gt;"",OR(NOT(ISNUMBER(D23)),D23&lt;=0)),"Menge prüfen",IF(AND(E23&lt;&gt;"",OR(NOT(ISNUMBER(E23)),E23&lt;0)),"Einzelpreis prüfen",IF(AND(OR(IFERROR(INDEX(Extras!$D$9:$D$28,MATCH(LEFT(C23,4),Extras!$A$9:$A$28,0)),"")="pro Person",IFERROR(INDEX(Extras!$D$9:$D$28,MATCH(LEFT(C23,4),Extras!$A$9:$A$28,0)),"")="pro Person/Nacht"),OR(NOT(ISNUMBER(IFERROR(INDEX(Aufenthalte!$F$9:$F$108,MATCH(A23,Aufenthalte!$A$9:$A$108,0)),""))),IFERROR(INDEX(Aufenthalte!$F$9:$F$108,MATCH(A23,Aufenthalte!$A$9:$A$108,0)),"")&lt;=0)),"Personen prüfen","OK")))))))))</f>
        <v/>
      </c>
    </row>
    <row r="24" spans="1:11" ht="31" customHeight="1">
      <c r="A24" s="23"/>
      <c r="B24" s="3" t="str">
        <f>IF(A24="","",IF(IFERROR(INDEX(Aufenthalte!$B$9:$B$108,MATCH(A24,Aufenthalte!$A$9:$A$108,0)),"")="","",IFERROR(INDEX(Aufenthalte!$B$9:$B$108,MATCH(A24,Aufenthalte!$A$9:$A$108,0)),"")&amp;" / "&amp;TEXT(IFERROR(INDEX(Aufenthalte!$D$9:$D$108,MATCH(A24,Aufenthalte!$A$9:$A$108,0)),""),"dd"".""mm"".""yyyy")))</f>
        <v/>
      </c>
      <c r="C24" s="18"/>
      <c r="D24" s="24"/>
      <c r="E24" s="21"/>
      <c r="F24" s="3" t="str">
        <f>IF(K24&lt;&gt;"OK","",IFERROR(INDEX(Extras!$D$9:$D$28,MATCH(LEFT(C24,4),Extras!$A$9:$A$28,0)),""))</f>
        <v/>
      </c>
      <c r="G24" s="10" t="str">
        <f>IF(K24&lt;&gt;"OK","",IF(E24="",IFERROR(INDEX(Extras!$E$9:$E$28,MATCH(LEFT(C24,4),Extras!$A$9:$A$28,0)),""),E24))</f>
        <v/>
      </c>
      <c r="H24" s="15" t="str">
        <f>IF(K24&lt;&gt;"OK","",IF(F24="pro Aufenthalt",1,IF(F24="pro Nacht",IFERROR(INDEX(Aufenthalte!$L$9:$L$108,MATCH(A24,Aufenthalte!$A$9:$A$108,0)),""),IF(F24="pro Person",IFERROR(INDEX(Aufenthalte!$F$9:$F$108,MATCH(A24,Aufenthalte!$A$9:$A$108,0)),""),IFERROR(INDEX(Aufenthalte!$L$9:$L$108,MATCH(A24,Aufenthalte!$A$9:$A$108,0)),"")*IFERROR(INDEX(Aufenthalte!$F$9:$F$108,MATCH(A24,Aufenthalte!$A$9:$A$108,0)),"")))))</f>
        <v/>
      </c>
      <c r="I24" s="10" t="str">
        <f t="shared" si="0"/>
        <v/>
      </c>
      <c r="J24" s="18"/>
      <c r="K24" s="3" t="str">
        <f>IF(COUNTA(A24,C24:E24,J24)=0,"",IF(A24="","Buchung wählen",IF(COUNTIF(Aufenthalte!$A$9:$A$108,A24)&lt;&gt;1,"Buchung-ID prüfen",IF(OR(IFERROR(INDEX(Aufenthalte!$B$9:$B$108,MATCH(A24,Aufenthalte!$A$9:$A$108,0)),"")="",NOT(ISNUMBER(IFERROR(INDEX(Aufenthalte!$L$9:$L$108,MATCH(A24,Aufenthalte!$A$9:$A$108,0)),"")))),"Aufenthalt unvollständig",IF(C24="","Extra wählen",IF(IFERROR(INDEX(Extras!$G$9:$G$28,MATCH(LEFT(C24,4),Extras!$A$9:$A$28,0)),"")&lt;&gt;"OK","Extra-Stammdaten prüfen",IF(AND(D24&lt;&gt;"",OR(NOT(ISNUMBER(D24)),D24&lt;=0)),"Menge prüfen",IF(AND(E24&lt;&gt;"",OR(NOT(ISNUMBER(E24)),E24&lt;0)),"Einzelpreis prüfen",IF(AND(OR(IFERROR(INDEX(Extras!$D$9:$D$28,MATCH(LEFT(C24,4),Extras!$A$9:$A$28,0)),"")="pro Person",IFERROR(INDEX(Extras!$D$9:$D$28,MATCH(LEFT(C24,4),Extras!$A$9:$A$28,0)),"")="pro Person/Nacht"),OR(NOT(ISNUMBER(IFERROR(INDEX(Aufenthalte!$F$9:$F$108,MATCH(A24,Aufenthalte!$A$9:$A$108,0)),""))),IFERROR(INDEX(Aufenthalte!$F$9:$F$108,MATCH(A24,Aufenthalte!$A$9:$A$108,0)),"")&lt;=0)),"Personen prüfen","OK")))))))))</f>
        <v/>
      </c>
    </row>
    <row r="25" spans="1:11" ht="31" customHeight="1">
      <c r="A25" s="23"/>
      <c r="B25" s="3" t="str">
        <f>IF(A25="","",IF(IFERROR(INDEX(Aufenthalte!$B$9:$B$108,MATCH(A25,Aufenthalte!$A$9:$A$108,0)),"")="","",IFERROR(INDEX(Aufenthalte!$B$9:$B$108,MATCH(A25,Aufenthalte!$A$9:$A$108,0)),"")&amp;" / "&amp;TEXT(IFERROR(INDEX(Aufenthalte!$D$9:$D$108,MATCH(A25,Aufenthalte!$A$9:$A$108,0)),""),"dd"".""mm"".""yyyy")))</f>
        <v/>
      </c>
      <c r="C25" s="18"/>
      <c r="D25" s="24"/>
      <c r="E25" s="21"/>
      <c r="F25" s="3" t="str">
        <f>IF(K25&lt;&gt;"OK","",IFERROR(INDEX(Extras!$D$9:$D$28,MATCH(LEFT(C25,4),Extras!$A$9:$A$28,0)),""))</f>
        <v/>
      </c>
      <c r="G25" s="10" t="str">
        <f>IF(K25&lt;&gt;"OK","",IF(E25="",IFERROR(INDEX(Extras!$E$9:$E$28,MATCH(LEFT(C25,4),Extras!$A$9:$A$28,0)),""),E25))</f>
        <v/>
      </c>
      <c r="H25" s="15" t="str">
        <f>IF(K25&lt;&gt;"OK","",IF(F25="pro Aufenthalt",1,IF(F25="pro Nacht",IFERROR(INDEX(Aufenthalte!$L$9:$L$108,MATCH(A25,Aufenthalte!$A$9:$A$108,0)),""),IF(F25="pro Person",IFERROR(INDEX(Aufenthalte!$F$9:$F$108,MATCH(A25,Aufenthalte!$A$9:$A$108,0)),""),IFERROR(INDEX(Aufenthalte!$L$9:$L$108,MATCH(A25,Aufenthalte!$A$9:$A$108,0)),"")*IFERROR(INDEX(Aufenthalte!$F$9:$F$108,MATCH(A25,Aufenthalte!$A$9:$A$108,0)),"")))))</f>
        <v/>
      </c>
      <c r="I25" s="10" t="str">
        <f t="shared" si="0"/>
        <v/>
      </c>
      <c r="J25" s="18"/>
      <c r="K25" s="3" t="str">
        <f>IF(COUNTA(A25,C25:E25,J25)=0,"",IF(A25="","Buchung wählen",IF(COUNTIF(Aufenthalte!$A$9:$A$108,A25)&lt;&gt;1,"Buchung-ID prüfen",IF(OR(IFERROR(INDEX(Aufenthalte!$B$9:$B$108,MATCH(A25,Aufenthalte!$A$9:$A$108,0)),"")="",NOT(ISNUMBER(IFERROR(INDEX(Aufenthalte!$L$9:$L$108,MATCH(A25,Aufenthalte!$A$9:$A$108,0)),"")))),"Aufenthalt unvollständig",IF(C25="","Extra wählen",IF(IFERROR(INDEX(Extras!$G$9:$G$28,MATCH(LEFT(C25,4),Extras!$A$9:$A$28,0)),"")&lt;&gt;"OK","Extra-Stammdaten prüfen",IF(AND(D25&lt;&gt;"",OR(NOT(ISNUMBER(D25)),D25&lt;=0)),"Menge prüfen",IF(AND(E25&lt;&gt;"",OR(NOT(ISNUMBER(E25)),E25&lt;0)),"Einzelpreis prüfen",IF(AND(OR(IFERROR(INDEX(Extras!$D$9:$D$28,MATCH(LEFT(C25,4),Extras!$A$9:$A$28,0)),"")="pro Person",IFERROR(INDEX(Extras!$D$9:$D$28,MATCH(LEFT(C25,4),Extras!$A$9:$A$28,0)),"")="pro Person/Nacht"),OR(NOT(ISNUMBER(IFERROR(INDEX(Aufenthalte!$F$9:$F$108,MATCH(A25,Aufenthalte!$A$9:$A$108,0)),""))),IFERROR(INDEX(Aufenthalte!$F$9:$F$108,MATCH(A25,Aufenthalte!$A$9:$A$108,0)),"")&lt;=0)),"Personen prüfen","OK")))))))))</f>
        <v/>
      </c>
    </row>
    <row r="26" spans="1:11" ht="31" customHeight="1">
      <c r="A26" s="23"/>
      <c r="B26" s="3" t="str">
        <f>IF(A26="","",IF(IFERROR(INDEX(Aufenthalte!$B$9:$B$108,MATCH(A26,Aufenthalte!$A$9:$A$108,0)),"")="","",IFERROR(INDEX(Aufenthalte!$B$9:$B$108,MATCH(A26,Aufenthalte!$A$9:$A$108,0)),"")&amp;" / "&amp;TEXT(IFERROR(INDEX(Aufenthalte!$D$9:$D$108,MATCH(A26,Aufenthalte!$A$9:$A$108,0)),""),"dd"".""mm"".""yyyy")))</f>
        <v/>
      </c>
      <c r="C26" s="18"/>
      <c r="D26" s="24"/>
      <c r="E26" s="21"/>
      <c r="F26" s="3" t="str">
        <f>IF(K26&lt;&gt;"OK","",IFERROR(INDEX(Extras!$D$9:$D$28,MATCH(LEFT(C26,4),Extras!$A$9:$A$28,0)),""))</f>
        <v/>
      </c>
      <c r="G26" s="10" t="str">
        <f>IF(K26&lt;&gt;"OK","",IF(E26="",IFERROR(INDEX(Extras!$E$9:$E$28,MATCH(LEFT(C26,4),Extras!$A$9:$A$28,0)),""),E26))</f>
        <v/>
      </c>
      <c r="H26" s="15" t="str">
        <f>IF(K26&lt;&gt;"OK","",IF(F26="pro Aufenthalt",1,IF(F26="pro Nacht",IFERROR(INDEX(Aufenthalte!$L$9:$L$108,MATCH(A26,Aufenthalte!$A$9:$A$108,0)),""),IF(F26="pro Person",IFERROR(INDEX(Aufenthalte!$F$9:$F$108,MATCH(A26,Aufenthalte!$A$9:$A$108,0)),""),IFERROR(INDEX(Aufenthalte!$L$9:$L$108,MATCH(A26,Aufenthalte!$A$9:$A$108,0)),"")*IFERROR(INDEX(Aufenthalte!$F$9:$F$108,MATCH(A26,Aufenthalte!$A$9:$A$108,0)),"")))))</f>
        <v/>
      </c>
      <c r="I26" s="10" t="str">
        <f t="shared" si="0"/>
        <v/>
      </c>
      <c r="J26" s="18"/>
      <c r="K26" s="3" t="str">
        <f>IF(COUNTA(A26,C26:E26,J26)=0,"",IF(A26="","Buchung wählen",IF(COUNTIF(Aufenthalte!$A$9:$A$108,A26)&lt;&gt;1,"Buchung-ID prüfen",IF(OR(IFERROR(INDEX(Aufenthalte!$B$9:$B$108,MATCH(A26,Aufenthalte!$A$9:$A$108,0)),"")="",NOT(ISNUMBER(IFERROR(INDEX(Aufenthalte!$L$9:$L$108,MATCH(A26,Aufenthalte!$A$9:$A$108,0)),"")))),"Aufenthalt unvollständig",IF(C26="","Extra wählen",IF(IFERROR(INDEX(Extras!$G$9:$G$28,MATCH(LEFT(C26,4),Extras!$A$9:$A$28,0)),"")&lt;&gt;"OK","Extra-Stammdaten prüfen",IF(AND(D26&lt;&gt;"",OR(NOT(ISNUMBER(D26)),D26&lt;=0)),"Menge prüfen",IF(AND(E26&lt;&gt;"",OR(NOT(ISNUMBER(E26)),E26&lt;0)),"Einzelpreis prüfen",IF(AND(OR(IFERROR(INDEX(Extras!$D$9:$D$28,MATCH(LEFT(C26,4),Extras!$A$9:$A$28,0)),"")="pro Person",IFERROR(INDEX(Extras!$D$9:$D$28,MATCH(LEFT(C26,4),Extras!$A$9:$A$28,0)),"")="pro Person/Nacht"),OR(NOT(ISNUMBER(IFERROR(INDEX(Aufenthalte!$F$9:$F$108,MATCH(A26,Aufenthalte!$A$9:$A$108,0)),""))),IFERROR(INDEX(Aufenthalte!$F$9:$F$108,MATCH(A26,Aufenthalte!$A$9:$A$108,0)),"")&lt;=0)),"Personen prüfen","OK")))))))))</f>
        <v/>
      </c>
    </row>
    <row r="27" spans="1:11" ht="31" customHeight="1">
      <c r="A27" s="23"/>
      <c r="B27" s="3" t="str">
        <f>IF(A27="","",IF(IFERROR(INDEX(Aufenthalte!$B$9:$B$108,MATCH(A27,Aufenthalte!$A$9:$A$108,0)),"")="","",IFERROR(INDEX(Aufenthalte!$B$9:$B$108,MATCH(A27,Aufenthalte!$A$9:$A$108,0)),"")&amp;" / "&amp;TEXT(IFERROR(INDEX(Aufenthalte!$D$9:$D$108,MATCH(A27,Aufenthalte!$A$9:$A$108,0)),""),"dd"".""mm"".""yyyy")))</f>
        <v/>
      </c>
      <c r="C27" s="18"/>
      <c r="D27" s="24"/>
      <c r="E27" s="21"/>
      <c r="F27" s="3" t="str">
        <f>IF(K27&lt;&gt;"OK","",IFERROR(INDEX(Extras!$D$9:$D$28,MATCH(LEFT(C27,4),Extras!$A$9:$A$28,0)),""))</f>
        <v/>
      </c>
      <c r="G27" s="10" t="str">
        <f>IF(K27&lt;&gt;"OK","",IF(E27="",IFERROR(INDEX(Extras!$E$9:$E$28,MATCH(LEFT(C27,4),Extras!$A$9:$A$28,0)),""),E27))</f>
        <v/>
      </c>
      <c r="H27" s="15" t="str">
        <f>IF(K27&lt;&gt;"OK","",IF(F27="pro Aufenthalt",1,IF(F27="pro Nacht",IFERROR(INDEX(Aufenthalte!$L$9:$L$108,MATCH(A27,Aufenthalte!$A$9:$A$108,0)),""),IF(F27="pro Person",IFERROR(INDEX(Aufenthalte!$F$9:$F$108,MATCH(A27,Aufenthalte!$A$9:$A$108,0)),""),IFERROR(INDEX(Aufenthalte!$L$9:$L$108,MATCH(A27,Aufenthalte!$A$9:$A$108,0)),"")*IFERROR(INDEX(Aufenthalte!$F$9:$F$108,MATCH(A27,Aufenthalte!$A$9:$A$108,0)),"")))))</f>
        <v/>
      </c>
      <c r="I27" s="10" t="str">
        <f t="shared" si="0"/>
        <v/>
      </c>
      <c r="J27" s="18"/>
      <c r="K27" s="3" t="str">
        <f>IF(COUNTA(A27,C27:E27,J27)=0,"",IF(A27="","Buchung wählen",IF(COUNTIF(Aufenthalte!$A$9:$A$108,A27)&lt;&gt;1,"Buchung-ID prüfen",IF(OR(IFERROR(INDEX(Aufenthalte!$B$9:$B$108,MATCH(A27,Aufenthalte!$A$9:$A$108,0)),"")="",NOT(ISNUMBER(IFERROR(INDEX(Aufenthalte!$L$9:$L$108,MATCH(A27,Aufenthalte!$A$9:$A$108,0)),"")))),"Aufenthalt unvollständig",IF(C27="","Extra wählen",IF(IFERROR(INDEX(Extras!$G$9:$G$28,MATCH(LEFT(C27,4),Extras!$A$9:$A$28,0)),"")&lt;&gt;"OK","Extra-Stammdaten prüfen",IF(AND(D27&lt;&gt;"",OR(NOT(ISNUMBER(D27)),D27&lt;=0)),"Menge prüfen",IF(AND(E27&lt;&gt;"",OR(NOT(ISNUMBER(E27)),E27&lt;0)),"Einzelpreis prüfen",IF(AND(OR(IFERROR(INDEX(Extras!$D$9:$D$28,MATCH(LEFT(C27,4),Extras!$A$9:$A$28,0)),"")="pro Person",IFERROR(INDEX(Extras!$D$9:$D$28,MATCH(LEFT(C27,4),Extras!$A$9:$A$28,0)),"")="pro Person/Nacht"),OR(NOT(ISNUMBER(IFERROR(INDEX(Aufenthalte!$F$9:$F$108,MATCH(A27,Aufenthalte!$A$9:$A$108,0)),""))),IFERROR(INDEX(Aufenthalte!$F$9:$F$108,MATCH(A27,Aufenthalte!$A$9:$A$108,0)),"")&lt;=0)),"Personen prüfen","OK")))))))))</f>
        <v/>
      </c>
    </row>
    <row r="28" spans="1:11" ht="31" customHeight="1">
      <c r="A28" s="23"/>
      <c r="B28" s="3" t="str">
        <f>IF(A28="","",IF(IFERROR(INDEX(Aufenthalte!$B$9:$B$108,MATCH(A28,Aufenthalte!$A$9:$A$108,0)),"")="","",IFERROR(INDEX(Aufenthalte!$B$9:$B$108,MATCH(A28,Aufenthalte!$A$9:$A$108,0)),"")&amp;" / "&amp;TEXT(IFERROR(INDEX(Aufenthalte!$D$9:$D$108,MATCH(A28,Aufenthalte!$A$9:$A$108,0)),""),"dd"".""mm"".""yyyy")))</f>
        <v/>
      </c>
      <c r="C28" s="18"/>
      <c r="D28" s="24"/>
      <c r="E28" s="21"/>
      <c r="F28" s="3" t="str">
        <f>IF(K28&lt;&gt;"OK","",IFERROR(INDEX(Extras!$D$9:$D$28,MATCH(LEFT(C28,4),Extras!$A$9:$A$28,0)),""))</f>
        <v/>
      </c>
      <c r="G28" s="10" t="str">
        <f>IF(K28&lt;&gt;"OK","",IF(E28="",IFERROR(INDEX(Extras!$E$9:$E$28,MATCH(LEFT(C28,4),Extras!$A$9:$A$28,0)),""),E28))</f>
        <v/>
      </c>
      <c r="H28" s="15" t="str">
        <f>IF(K28&lt;&gt;"OK","",IF(F28="pro Aufenthalt",1,IF(F28="pro Nacht",IFERROR(INDEX(Aufenthalte!$L$9:$L$108,MATCH(A28,Aufenthalte!$A$9:$A$108,0)),""),IF(F28="pro Person",IFERROR(INDEX(Aufenthalte!$F$9:$F$108,MATCH(A28,Aufenthalte!$A$9:$A$108,0)),""),IFERROR(INDEX(Aufenthalte!$L$9:$L$108,MATCH(A28,Aufenthalte!$A$9:$A$108,0)),"")*IFERROR(INDEX(Aufenthalte!$F$9:$F$108,MATCH(A28,Aufenthalte!$A$9:$A$108,0)),"")))))</f>
        <v/>
      </c>
      <c r="I28" s="10" t="str">
        <f t="shared" si="0"/>
        <v/>
      </c>
      <c r="J28" s="18"/>
      <c r="K28" s="3" t="str">
        <f>IF(COUNTA(A28,C28:E28,J28)=0,"",IF(A28="","Buchung wählen",IF(COUNTIF(Aufenthalte!$A$9:$A$108,A28)&lt;&gt;1,"Buchung-ID prüfen",IF(OR(IFERROR(INDEX(Aufenthalte!$B$9:$B$108,MATCH(A28,Aufenthalte!$A$9:$A$108,0)),"")="",NOT(ISNUMBER(IFERROR(INDEX(Aufenthalte!$L$9:$L$108,MATCH(A28,Aufenthalte!$A$9:$A$108,0)),"")))),"Aufenthalt unvollständig",IF(C28="","Extra wählen",IF(IFERROR(INDEX(Extras!$G$9:$G$28,MATCH(LEFT(C28,4),Extras!$A$9:$A$28,0)),"")&lt;&gt;"OK","Extra-Stammdaten prüfen",IF(AND(D28&lt;&gt;"",OR(NOT(ISNUMBER(D28)),D28&lt;=0)),"Menge prüfen",IF(AND(E28&lt;&gt;"",OR(NOT(ISNUMBER(E28)),E28&lt;0)),"Einzelpreis prüfen",IF(AND(OR(IFERROR(INDEX(Extras!$D$9:$D$28,MATCH(LEFT(C28,4),Extras!$A$9:$A$28,0)),"")="pro Person",IFERROR(INDEX(Extras!$D$9:$D$28,MATCH(LEFT(C28,4),Extras!$A$9:$A$28,0)),"")="pro Person/Nacht"),OR(NOT(ISNUMBER(IFERROR(INDEX(Aufenthalte!$F$9:$F$108,MATCH(A28,Aufenthalte!$A$9:$A$108,0)),""))),IFERROR(INDEX(Aufenthalte!$F$9:$F$108,MATCH(A28,Aufenthalte!$A$9:$A$108,0)),"")&lt;=0)),"Personen prüfen","OK")))))))))</f>
        <v/>
      </c>
    </row>
    <row r="29" spans="1:11" ht="31" customHeight="1">
      <c r="A29" s="23"/>
      <c r="B29" s="3" t="str">
        <f>IF(A29="","",IF(IFERROR(INDEX(Aufenthalte!$B$9:$B$108,MATCH(A29,Aufenthalte!$A$9:$A$108,0)),"")="","",IFERROR(INDEX(Aufenthalte!$B$9:$B$108,MATCH(A29,Aufenthalte!$A$9:$A$108,0)),"")&amp;" / "&amp;TEXT(IFERROR(INDEX(Aufenthalte!$D$9:$D$108,MATCH(A29,Aufenthalte!$A$9:$A$108,0)),""),"dd"".""mm"".""yyyy")))</f>
        <v/>
      </c>
      <c r="C29" s="18"/>
      <c r="D29" s="24"/>
      <c r="E29" s="21"/>
      <c r="F29" s="3" t="str">
        <f>IF(K29&lt;&gt;"OK","",IFERROR(INDEX(Extras!$D$9:$D$28,MATCH(LEFT(C29,4),Extras!$A$9:$A$28,0)),""))</f>
        <v/>
      </c>
      <c r="G29" s="10" t="str">
        <f>IF(K29&lt;&gt;"OK","",IF(E29="",IFERROR(INDEX(Extras!$E$9:$E$28,MATCH(LEFT(C29,4),Extras!$A$9:$A$28,0)),""),E29))</f>
        <v/>
      </c>
      <c r="H29" s="15" t="str">
        <f>IF(K29&lt;&gt;"OK","",IF(F29="pro Aufenthalt",1,IF(F29="pro Nacht",IFERROR(INDEX(Aufenthalte!$L$9:$L$108,MATCH(A29,Aufenthalte!$A$9:$A$108,0)),""),IF(F29="pro Person",IFERROR(INDEX(Aufenthalte!$F$9:$F$108,MATCH(A29,Aufenthalte!$A$9:$A$108,0)),""),IFERROR(INDEX(Aufenthalte!$L$9:$L$108,MATCH(A29,Aufenthalte!$A$9:$A$108,0)),"")*IFERROR(INDEX(Aufenthalte!$F$9:$F$108,MATCH(A29,Aufenthalte!$A$9:$A$108,0)),"")))))</f>
        <v/>
      </c>
      <c r="I29" s="10" t="str">
        <f t="shared" si="0"/>
        <v/>
      </c>
      <c r="J29" s="18"/>
      <c r="K29" s="3" t="str">
        <f>IF(COUNTA(A29,C29:E29,J29)=0,"",IF(A29="","Buchung wählen",IF(COUNTIF(Aufenthalte!$A$9:$A$108,A29)&lt;&gt;1,"Buchung-ID prüfen",IF(OR(IFERROR(INDEX(Aufenthalte!$B$9:$B$108,MATCH(A29,Aufenthalte!$A$9:$A$108,0)),"")="",NOT(ISNUMBER(IFERROR(INDEX(Aufenthalte!$L$9:$L$108,MATCH(A29,Aufenthalte!$A$9:$A$108,0)),"")))),"Aufenthalt unvollständig",IF(C29="","Extra wählen",IF(IFERROR(INDEX(Extras!$G$9:$G$28,MATCH(LEFT(C29,4),Extras!$A$9:$A$28,0)),"")&lt;&gt;"OK","Extra-Stammdaten prüfen",IF(AND(D29&lt;&gt;"",OR(NOT(ISNUMBER(D29)),D29&lt;=0)),"Menge prüfen",IF(AND(E29&lt;&gt;"",OR(NOT(ISNUMBER(E29)),E29&lt;0)),"Einzelpreis prüfen",IF(AND(OR(IFERROR(INDEX(Extras!$D$9:$D$28,MATCH(LEFT(C29,4),Extras!$A$9:$A$28,0)),"")="pro Person",IFERROR(INDEX(Extras!$D$9:$D$28,MATCH(LEFT(C29,4),Extras!$A$9:$A$28,0)),"")="pro Person/Nacht"),OR(NOT(ISNUMBER(IFERROR(INDEX(Aufenthalte!$F$9:$F$108,MATCH(A29,Aufenthalte!$A$9:$A$108,0)),""))),IFERROR(INDEX(Aufenthalte!$F$9:$F$108,MATCH(A29,Aufenthalte!$A$9:$A$108,0)),"")&lt;=0)),"Personen prüfen","OK")))))))))</f>
        <v/>
      </c>
    </row>
    <row r="30" spans="1:11" ht="31" customHeight="1">
      <c r="A30" s="23"/>
      <c r="B30" s="3" t="str">
        <f>IF(A30="","",IF(IFERROR(INDEX(Aufenthalte!$B$9:$B$108,MATCH(A30,Aufenthalte!$A$9:$A$108,0)),"")="","",IFERROR(INDEX(Aufenthalte!$B$9:$B$108,MATCH(A30,Aufenthalte!$A$9:$A$108,0)),"")&amp;" / "&amp;TEXT(IFERROR(INDEX(Aufenthalte!$D$9:$D$108,MATCH(A30,Aufenthalte!$A$9:$A$108,0)),""),"dd"".""mm"".""yyyy")))</f>
        <v/>
      </c>
      <c r="C30" s="18"/>
      <c r="D30" s="24"/>
      <c r="E30" s="21"/>
      <c r="F30" s="3" t="str">
        <f>IF(K30&lt;&gt;"OK","",IFERROR(INDEX(Extras!$D$9:$D$28,MATCH(LEFT(C30,4),Extras!$A$9:$A$28,0)),""))</f>
        <v/>
      </c>
      <c r="G30" s="10" t="str">
        <f>IF(K30&lt;&gt;"OK","",IF(E30="",IFERROR(INDEX(Extras!$E$9:$E$28,MATCH(LEFT(C30,4),Extras!$A$9:$A$28,0)),""),E30))</f>
        <v/>
      </c>
      <c r="H30" s="15" t="str">
        <f>IF(K30&lt;&gt;"OK","",IF(F30="pro Aufenthalt",1,IF(F30="pro Nacht",IFERROR(INDEX(Aufenthalte!$L$9:$L$108,MATCH(A30,Aufenthalte!$A$9:$A$108,0)),""),IF(F30="pro Person",IFERROR(INDEX(Aufenthalte!$F$9:$F$108,MATCH(A30,Aufenthalte!$A$9:$A$108,0)),""),IFERROR(INDEX(Aufenthalte!$L$9:$L$108,MATCH(A30,Aufenthalte!$A$9:$A$108,0)),"")*IFERROR(INDEX(Aufenthalte!$F$9:$F$108,MATCH(A30,Aufenthalte!$A$9:$A$108,0)),"")))))</f>
        <v/>
      </c>
      <c r="I30" s="10" t="str">
        <f t="shared" si="0"/>
        <v/>
      </c>
      <c r="J30" s="18"/>
      <c r="K30" s="3" t="str">
        <f>IF(COUNTA(A30,C30:E30,J30)=0,"",IF(A30="","Buchung wählen",IF(COUNTIF(Aufenthalte!$A$9:$A$108,A30)&lt;&gt;1,"Buchung-ID prüfen",IF(OR(IFERROR(INDEX(Aufenthalte!$B$9:$B$108,MATCH(A30,Aufenthalte!$A$9:$A$108,0)),"")="",NOT(ISNUMBER(IFERROR(INDEX(Aufenthalte!$L$9:$L$108,MATCH(A30,Aufenthalte!$A$9:$A$108,0)),"")))),"Aufenthalt unvollständig",IF(C30="","Extra wählen",IF(IFERROR(INDEX(Extras!$G$9:$G$28,MATCH(LEFT(C30,4),Extras!$A$9:$A$28,0)),"")&lt;&gt;"OK","Extra-Stammdaten prüfen",IF(AND(D30&lt;&gt;"",OR(NOT(ISNUMBER(D30)),D30&lt;=0)),"Menge prüfen",IF(AND(E30&lt;&gt;"",OR(NOT(ISNUMBER(E30)),E30&lt;0)),"Einzelpreis prüfen",IF(AND(OR(IFERROR(INDEX(Extras!$D$9:$D$28,MATCH(LEFT(C30,4),Extras!$A$9:$A$28,0)),"")="pro Person",IFERROR(INDEX(Extras!$D$9:$D$28,MATCH(LEFT(C30,4),Extras!$A$9:$A$28,0)),"")="pro Person/Nacht"),OR(NOT(ISNUMBER(IFERROR(INDEX(Aufenthalte!$F$9:$F$108,MATCH(A30,Aufenthalte!$A$9:$A$108,0)),""))),IFERROR(INDEX(Aufenthalte!$F$9:$F$108,MATCH(A30,Aufenthalte!$A$9:$A$108,0)),"")&lt;=0)),"Personen prüfen","OK")))))))))</f>
        <v/>
      </c>
    </row>
    <row r="31" spans="1:11" ht="31" customHeight="1">
      <c r="A31" s="23"/>
      <c r="B31" s="3" t="str">
        <f>IF(A31="","",IF(IFERROR(INDEX(Aufenthalte!$B$9:$B$108,MATCH(A31,Aufenthalte!$A$9:$A$108,0)),"")="","",IFERROR(INDEX(Aufenthalte!$B$9:$B$108,MATCH(A31,Aufenthalte!$A$9:$A$108,0)),"")&amp;" / "&amp;TEXT(IFERROR(INDEX(Aufenthalte!$D$9:$D$108,MATCH(A31,Aufenthalte!$A$9:$A$108,0)),""),"dd"".""mm"".""yyyy")))</f>
        <v/>
      </c>
      <c r="C31" s="18"/>
      <c r="D31" s="24"/>
      <c r="E31" s="21"/>
      <c r="F31" s="3" t="str">
        <f>IF(K31&lt;&gt;"OK","",IFERROR(INDEX(Extras!$D$9:$D$28,MATCH(LEFT(C31,4),Extras!$A$9:$A$28,0)),""))</f>
        <v/>
      </c>
      <c r="G31" s="10" t="str">
        <f>IF(K31&lt;&gt;"OK","",IF(E31="",IFERROR(INDEX(Extras!$E$9:$E$28,MATCH(LEFT(C31,4),Extras!$A$9:$A$28,0)),""),E31))</f>
        <v/>
      </c>
      <c r="H31" s="15" t="str">
        <f>IF(K31&lt;&gt;"OK","",IF(F31="pro Aufenthalt",1,IF(F31="pro Nacht",IFERROR(INDEX(Aufenthalte!$L$9:$L$108,MATCH(A31,Aufenthalte!$A$9:$A$108,0)),""),IF(F31="pro Person",IFERROR(INDEX(Aufenthalte!$F$9:$F$108,MATCH(A31,Aufenthalte!$A$9:$A$108,0)),""),IFERROR(INDEX(Aufenthalte!$L$9:$L$108,MATCH(A31,Aufenthalte!$A$9:$A$108,0)),"")*IFERROR(INDEX(Aufenthalte!$F$9:$F$108,MATCH(A31,Aufenthalte!$A$9:$A$108,0)),"")))))</f>
        <v/>
      </c>
      <c r="I31" s="10" t="str">
        <f t="shared" si="0"/>
        <v/>
      </c>
      <c r="J31" s="18"/>
      <c r="K31" s="3" t="str">
        <f>IF(COUNTA(A31,C31:E31,J31)=0,"",IF(A31="","Buchung wählen",IF(COUNTIF(Aufenthalte!$A$9:$A$108,A31)&lt;&gt;1,"Buchung-ID prüfen",IF(OR(IFERROR(INDEX(Aufenthalte!$B$9:$B$108,MATCH(A31,Aufenthalte!$A$9:$A$108,0)),"")="",NOT(ISNUMBER(IFERROR(INDEX(Aufenthalte!$L$9:$L$108,MATCH(A31,Aufenthalte!$A$9:$A$108,0)),"")))),"Aufenthalt unvollständig",IF(C31="","Extra wählen",IF(IFERROR(INDEX(Extras!$G$9:$G$28,MATCH(LEFT(C31,4),Extras!$A$9:$A$28,0)),"")&lt;&gt;"OK","Extra-Stammdaten prüfen",IF(AND(D31&lt;&gt;"",OR(NOT(ISNUMBER(D31)),D31&lt;=0)),"Menge prüfen",IF(AND(E31&lt;&gt;"",OR(NOT(ISNUMBER(E31)),E31&lt;0)),"Einzelpreis prüfen",IF(AND(OR(IFERROR(INDEX(Extras!$D$9:$D$28,MATCH(LEFT(C31,4),Extras!$A$9:$A$28,0)),"")="pro Person",IFERROR(INDEX(Extras!$D$9:$D$28,MATCH(LEFT(C31,4),Extras!$A$9:$A$28,0)),"")="pro Person/Nacht"),OR(NOT(ISNUMBER(IFERROR(INDEX(Aufenthalte!$F$9:$F$108,MATCH(A31,Aufenthalte!$A$9:$A$108,0)),""))),IFERROR(INDEX(Aufenthalte!$F$9:$F$108,MATCH(A31,Aufenthalte!$A$9:$A$108,0)),"")&lt;=0)),"Personen prüfen","OK")))))))))</f>
        <v/>
      </c>
    </row>
    <row r="32" spans="1:11" ht="31" customHeight="1">
      <c r="A32" s="23"/>
      <c r="B32" s="3" t="str">
        <f>IF(A32="","",IF(IFERROR(INDEX(Aufenthalte!$B$9:$B$108,MATCH(A32,Aufenthalte!$A$9:$A$108,0)),"")="","",IFERROR(INDEX(Aufenthalte!$B$9:$B$108,MATCH(A32,Aufenthalte!$A$9:$A$108,0)),"")&amp;" / "&amp;TEXT(IFERROR(INDEX(Aufenthalte!$D$9:$D$108,MATCH(A32,Aufenthalte!$A$9:$A$108,0)),""),"dd"".""mm"".""yyyy")))</f>
        <v/>
      </c>
      <c r="C32" s="18"/>
      <c r="D32" s="24"/>
      <c r="E32" s="21"/>
      <c r="F32" s="3" t="str">
        <f>IF(K32&lt;&gt;"OK","",IFERROR(INDEX(Extras!$D$9:$D$28,MATCH(LEFT(C32,4),Extras!$A$9:$A$28,0)),""))</f>
        <v/>
      </c>
      <c r="G32" s="10" t="str">
        <f>IF(K32&lt;&gt;"OK","",IF(E32="",IFERROR(INDEX(Extras!$E$9:$E$28,MATCH(LEFT(C32,4),Extras!$A$9:$A$28,0)),""),E32))</f>
        <v/>
      </c>
      <c r="H32" s="15" t="str">
        <f>IF(K32&lt;&gt;"OK","",IF(F32="pro Aufenthalt",1,IF(F32="pro Nacht",IFERROR(INDEX(Aufenthalte!$L$9:$L$108,MATCH(A32,Aufenthalte!$A$9:$A$108,0)),""),IF(F32="pro Person",IFERROR(INDEX(Aufenthalte!$F$9:$F$108,MATCH(A32,Aufenthalte!$A$9:$A$108,0)),""),IFERROR(INDEX(Aufenthalte!$L$9:$L$108,MATCH(A32,Aufenthalte!$A$9:$A$108,0)),"")*IFERROR(INDEX(Aufenthalte!$F$9:$F$108,MATCH(A32,Aufenthalte!$A$9:$A$108,0)),"")))))</f>
        <v/>
      </c>
      <c r="I32" s="10" t="str">
        <f t="shared" si="0"/>
        <v/>
      </c>
      <c r="J32" s="18"/>
      <c r="K32" s="3" t="str">
        <f>IF(COUNTA(A32,C32:E32,J32)=0,"",IF(A32="","Buchung wählen",IF(COUNTIF(Aufenthalte!$A$9:$A$108,A32)&lt;&gt;1,"Buchung-ID prüfen",IF(OR(IFERROR(INDEX(Aufenthalte!$B$9:$B$108,MATCH(A32,Aufenthalte!$A$9:$A$108,0)),"")="",NOT(ISNUMBER(IFERROR(INDEX(Aufenthalte!$L$9:$L$108,MATCH(A32,Aufenthalte!$A$9:$A$108,0)),"")))),"Aufenthalt unvollständig",IF(C32="","Extra wählen",IF(IFERROR(INDEX(Extras!$G$9:$G$28,MATCH(LEFT(C32,4),Extras!$A$9:$A$28,0)),"")&lt;&gt;"OK","Extra-Stammdaten prüfen",IF(AND(D32&lt;&gt;"",OR(NOT(ISNUMBER(D32)),D32&lt;=0)),"Menge prüfen",IF(AND(E32&lt;&gt;"",OR(NOT(ISNUMBER(E32)),E32&lt;0)),"Einzelpreis prüfen",IF(AND(OR(IFERROR(INDEX(Extras!$D$9:$D$28,MATCH(LEFT(C32,4),Extras!$A$9:$A$28,0)),"")="pro Person",IFERROR(INDEX(Extras!$D$9:$D$28,MATCH(LEFT(C32,4),Extras!$A$9:$A$28,0)),"")="pro Person/Nacht"),OR(NOT(ISNUMBER(IFERROR(INDEX(Aufenthalte!$F$9:$F$108,MATCH(A32,Aufenthalte!$A$9:$A$108,0)),""))),IFERROR(INDEX(Aufenthalte!$F$9:$F$108,MATCH(A32,Aufenthalte!$A$9:$A$108,0)),"")&lt;=0)),"Personen prüfen","OK")))))))))</f>
        <v/>
      </c>
    </row>
    <row r="33" spans="1:11" ht="31" customHeight="1">
      <c r="A33" s="23"/>
      <c r="B33" s="3" t="str">
        <f>IF(A33="","",IF(IFERROR(INDEX(Aufenthalte!$B$9:$B$108,MATCH(A33,Aufenthalte!$A$9:$A$108,0)),"")="","",IFERROR(INDEX(Aufenthalte!$B$9:$B$108,MATCH(A33,Aufenthalte!$A$9:$A$108,0)),"")&amp;" / "&amp;TEXT(IFERROR(INDEX(Aufenthalte!$D$9:$D$108,MATCH(A33,Aufenthalte!$A$9:$A$108,0)),""),"dd"".""mm"".""yyyy")))</f>
        <v/>
      </c>
      <c r="C33" s="18"/>
      <c r="D33" s="24"/>
      <c r="E33" s="21"/>
      <c r="F33" s="3" t="str">
        <f>IF(K33&lt;&gt;"OK","",IFERROR(INDEX(Extras!$D$9:$D$28,MATCH(LEFT(C33,4),Extras!$A$9:$A$28,0)),""))</f>
        <v/>
      </c>
      <c r="G33" s="10" t="str">
        <f>IF(K33&lt;&gt;"OK","",IF(E33="",IFERROR(INDEX(Extras!$E$9:$E$28,MATCH(LEFT(C33,4),Extras!$A$9:$A$28,0)),""),E33))</f>
        <v/>
      </c>
      <c r="H33" s="15" t="str">
        <f>IF(K33&lt;&gt;"OK","",IF(F33="pro Aufenthalt",1,IF(F33="pro Nacht",IFERROR(INDEX(Aufenthalte!$L$9:$L$108,MATCH(A33,Aufenthalte!$A$9:$A$108,0)),""),IF(F33="pro Person",IFERROR(INDEX(Aufenthalte!$F$9:$F$108,MATCH(A33,Aufenthalte!$A$9:$A$108,0)),""),IFERROR(INDEX(Aufenthalte!$L$9:$L$108,MATCH(A33,Aufenthalte!$A$9:$A$108,0)),"")*IFERROR(INDEX(Aufenthalte!$F$9:$F$108,MATCH(A33,Aufenthalte!$A$9:$A$108,0)),"")))))</f>
        <v/>
      </c>
      <c r="I33" s="10" t="str">
        <f t="shared" si="0"/>
        <v/>
      </c>
      <c r="J33" s="18"/>
      <c r="K33" s="3" t="str">
        <f>IF(COUNTA(A33,C33:E33,J33)=0,"",IF(A33="","Buchung wählen",IF(COUNTIF(Aufenthalte!$A$9:$A$108,A33)&lt;&gt;1,"Buchung-ID prüfen",IF(OR(IFERROR(INDEX(Aufenthalte!$B$9:$B$108,MATCH(A33,Aufenthalte!$A$9:$A$108,0)),"")="",NOT(ISNUMBER(IFERROR(INDEX(Aufenthalte!$L$9:$L$108,MATCH(A33,Aufenthalte!$A$9:$A$108,0)),"")))),"Aufenthalt unvollständig",IF(C33="","Extra wählen",IF(IFERROR(INDEX(Extras!$G$9:$G$28,MATCH(LEFT(C33,4),Extras!$A$9:$A$28,0)),"")&lt;&gt;"OK","Extra-Stammdaten prüfen",IF(AND(D33&lt;&gt;"",OR(NOT(ISNUMBER(D33)),D33&lt;=0)),"Menge prüfen",IF(AND(E33&lt;&gt;"",OR(NOT(ISNUMBER(E33)),E33&lt;0)),"Einzelpreis prüfen",IF(AND(OR(IFERROR(INDEX(Extras!$D$9:$D$28,MATCH(LEFT(C33,4),Extras!$A$9:$A$28,0)),"")="pro Person",IFERROR(INDEX(Extras!$D$9:$D$28,MATCH(LEFT(C33,4),Extras!$A$9:$A$28,0)),"")="pro Person/Nacht"),OR(NOT(ISNUMBER(IFERROR(INDEX(Aufenthalte!$F$9:$F$108,MATCH(A33,Aufenthalte!$A$9:$A$108,0)),""))),IFERROR(INDEX(Aufenthalte!$F$9:$F$108,MATCH(A33,Aufenthalte!$A$9:$A$108,0)),"")&lt;=0)),"Personen prüfen","OK")))))))))</f>
        <v/>
      </c>
    </row>
    <row r="34" spans="1:11" ht="31" customHeight="1">
      <c r="A34" s="23"/>
      <c r="B34" s="3" t="str">
        <f>IF(A34="","",IF(IFERROR(INDEX(Aufenthalte!$B$9:$B$108,MATCH(A34,Aufenthalte!$A$9:$A$108,0)),"")="","",IFERROR(INDEX(Aufenthalte!$B$9:$B$108,MATCH(A34,Aufenthalte!$A$9:$A$108,0)),"")&amp;" / "&amp;TEXT(IFERROR(INDEX(Aufenthalte!$D$9:$D$108,MATCH(A34,Aufenthalte!$A$9:$A$108,0)),""),"dd"".""mm"".""yyyy")))</f>
        <v/>
      </c>
      <c r="C34" s="18"/>
      <c r="D34" s="24"/>
      <c r="E34" s="21"/>
      <c r="F34" s="3" t="str">
        <f>IF(K34&lt;&gt;"OK","",IFERROR(INDEX(Extras!$D$9:$D$28,MATCH(LEFT(C34,4),Extras!$A$9:$A$28,0)),""))</f>
        <v/>
      </c>
      <c r="G34" s="10" t="str">
        <f>IF(K34&lt;&gt;"OK","",IF(E34="",IFERROR(INDEX(Extras!$E$9:$E$28,MATCH(LEFT(C34,4),Extras!$A$9:$A$28,0)),""),E34))</f>
        <v/>
      </c>
      <c r="H34" s="15" t="str">
        <f>IF(K34&lt;&gt;"OK","",IF(F34="pro Aufenthalt",1,IF(F34="pro Nacht",IFERROR(INDEX(Aufenthalte!$L$9:$L$108,MATCH(A34,Aufenthalte!$A$9:$A$108,0)),""),IF(F34="pro Person",IFERROR(INDEX(Aufenthalte!$F$9:$F$108,MATCH(A34,Aufenthalte!$A$9:$A$108,0)),""),IFERROR(INDEX(Aufenthalte!$L$9:$L$108,MATCH(A34,Aufenthalte!$A$9:$A$108,0)),"")*IFERROR(INDEX(Aufenthalte!$F$9:$F$108,MATCH(A34,Aufenthalte!$A$9:$A$108,0)),"")))))</f>
        <v/>
      </c>
      <c r="I34" s="10" t="str">
        <f t="shared" si="0"/>
        <v/>
      </c>
      <c r="J34" s="18"/>
      <c r="K34" s="3" t="str">
        <f>IF(COUNTA(A34,C34:E34,J34)=0,"",IF(A34="","Buchung wählen",IF(COUNTIF(Aufenthalte!$A$9:$A$108,A34)&lt;&gt;1,"Buchung-ID prüfen",IF(OR(IFERROR(INDEX(Aufenthalte!$B$9:$B$108,MATCH(A34,Aufenthalte!$A$9:$A$108,0)),"")="",NOT(ISNUMBER(IFERROR(INDEX(Aufenthalte!$L$9:$L$108,MATCH(A34,Aufenthalte!$A$9:$A$108,0)),"")))),"Aufenthalt unvollständig",IF(C34="","Extra wählen",IF(IFERROR(INDEX(Extras!$G$9:$G$28,MATCH(LEFT(C34,4),Extras!$A$9:$A$28,0)),"")&lt;&gt;"OK","Extra-Stammdaten prüfen",IF(AND(D34&lt;&gt;"",OR(NOT(ISNUMBER(D34)),D34&lt;=0)),"Menge prüfen",IF(AND(E34&lt;&gt;"",OR(NOT(ISNUMBER(E34)),E34&lt;0)),"Einzelpreis prüfen",IF(AND(OR(IFERROR(INDEX(Extras!$D$9:$D$28,MATCH(LEFT(C34,4),Extras!$A$9:$A$28,0)),"")="pro Person",IFERROR(INDEX(Extras!$D$9:$D$28,MATCH(LEFT(C34,4),Extras!$A$9:$A$28,0)),"")="pro Person/Nacht"),OR(NOT(ISNUMBER(IFERROR(INDEX(Aufenthalte!$F$9:$F$108,MATCH(A34,Aufenthalte!$A$9:$A$108,0)),""))),IFERROR(INDEX(Aufenthalte!$F$9:$F$108,MATCH(A34,Aufenthalte!$A$9:$A$108,0)),"")&lt;=0)),"Personen prüfen","OK")))))))))</f>
        <v/>
      </c>
    </row>
    <row r="35" spans="1:11" ht="31" customHeight="1">
      <c r="A35" s="23"/>
      <c r="B35" s="3" t="str">
        <f>IF(A35="","",IF(IFERROR(INDEX(Aufenthalte!$B$9:$B$108,MATCH(A35,Aufenthalte!$A$9:$A$108,0)),"")="","",IFERROR(INDEX(Aufenthalte!$B$9:$B$108,MATCH(A35,Aufenthalte!$A$9:$A$108,0)),"")&amp;" / "&amp;TEXT(IFERROR(INDEX(Aufenthalte!$D$9:$D$108,MATCH(A35,Aufenthalte!$A$9:$A$108,0)),""),"dd"".""mm"".""yyyy")))</f>
        <v/>
      </c>
      <c r="C35" s="18"/>
      <c r="D35" s="24"/>
      <c r="E35" s="21"/>
      <c r="F35" s="3" t="str">
        <f>IF(K35&lt;&gt;"OK","",IFERROR(INDEX(Extras!$D$9:$D$28,MATCH(LEFT(C35,4),Extras!$A$9:$A$28,0)),""))</f>
        <v/>
      </c>
      <c r="G35" s="10" t="str">
        <f>IF(K35&lt;&gt;"OK","",IF(E35="",IFERROR(INDEX(Extras!$E$9:$E$28,MATCH(LEFT(C35,4),Extras!$A$9:$A$28,0)),""),E35))</f>
        <v/>
      </c>
      <c r="H35" s="15" t="str">
        <f>IF(K35&lt;&gt;"OK","",IF(F35="pro Aufenthalt",1,IF(F35="pro Nacht",IFERROR(INDEX(Aufenthalte!$L$9:$L$108,MATCH(A35,Aufenthalte!$A$9:$A$108,0)),""),IF(F35="pro Person",IFERROR(INDEX(Aufenthalte!$F$9:$F$108,MATCH(A35,Aufenthalte!$A$9:$A$108,0)),""),IFERROR(INDEX(Aufenthalte!$L$9:$L$108,MATCH(A35,Aufenthalte!$A$9:$A$108,0)),"")*IFERROR(INDEX(Aufenthalte!$F$9:$F$108,MATCH(A35,Aufenthalte!$A$9:$A$108,0)),"")))))</f>
        <v/>
      </c>
      <c r="I35" s="10" t="str">
        <f t="shared" si="0"/>
        <v/>
      </c>
      <c r="J35" s="18"/>
      <c r="K35" s="3" t="str">
        <f>IF(COUNTA(A35,C35:E35,J35)=0,"",IF(A35="","Buchung wählen",IF(COUNTIF(Aufenthalte!$A$9:$A$108,A35)&lt;&gt;1,"Buchung-ID prüfen",IF(OR(IFERROR(INDEX(Aufenthalte!$B$9:$B$108,MATCH(A35,Aufenthalte!$A$9:$A$108,0)),"")="",NOT(ISNUMBER(IFERROR(INDEX(Aufenthalte!$L$9:$L$108,MATCH(A35,Aufenthalte!$A$9:$A$108,0)),"")))),"Aufenthalt unvollständig",IF(C35="","Extra wählen",IF(IFERROR(INDEX(Extras!$G$9:$G$28,MATCH(LEFT(C35,4),Extras!$A$9:$A$28,0)),"")&lt;&gt;"OK","Extra-Stammdaten prüfen",IF(AND(D35&lt;&gt;"",OR(NOT(ISNUMBER(D35)),D35&lt;=0)),"Menge prüfen",IF(AND(E35&lt;&gt;"",OR(NOT(ISNUMBER(E35)),E35&lt;0)),"Einzelpreis prüfen",IF(AND(OR(IFERROR(INDEX(Extras!$D$9:$D$28,MATCH(LEFT(C35,4),Extras!$A$9:$A$28,0)),"")="pro Person",IFERROR(INDEX(Extras!$D$9:$D$28,MATCH(LEFT(C35,4),Extras!$A$9:$A$28,0)),"")="pro Person/Nacht"),OR(NOT(ISNUMBER(IFERROR(INDEX(Aufenthalte!$F$9:$F$108,MATCH(A35,Aufenthalte!$A$9:$A$108,0)),""))),IFERROR(INDEX(Aufenthalte!$F$9:$F$108,MATCH(A35,Aufenthalte!$A$9:$A$108,0)),"")&lt;=0)),"Personen prüfen","OK")))))))))</f>
        <v/>
      </c>
    </row>
    <row r="36" spans="1:11" ht="31" customHeight="1">
      <c r="A36" s="23"/>
      <c r="B36" s="3" t="str">
        <f>IF(A36="","",IF(IFERROR(INDEX(Aufenthalte!$B$9:$B$108,MATCH(A36,Aufenthalte!$A$9:$A$108,0)),"")="","",IFERROR(INDEX(Aufenthalte!$B$9:$B$108,MATCH(A36,Aufenthalte!$A$9:$A$108,0)),"")&amp;" / "&amp;TEXT(IFERROR(INDEX(Aufenthalte!$D$9:$D$108,MATCH(A36,Aufenthalte!$A$9:$A$108,0)),""),"dd"".""mm"".""yyyy")))</f>
        <v/>
      </c>
      <c r="C36" s="18"/>
      <c r="D36" s="24"/>
      <c r="E36" s="21"/>
      <c r="F36" s="3" t="str">
        <f>IF(K36&lt;&gt;"OK","",IFERROR(INDEX(Extras!$D$9:$D$28,MATCH(LEFT(C36,4),Extras!$A$9:$A$28,0)),""))</f>
        <v/>
      </c>
      <c r="G36" s="10" t="str">
        <f>IF(K36&lt;&gt;"OK","",IF(E36="",IFERROR(INDEX(Extras!$E$9:$E$28,MATCH(LEFT(C36,4),Extras!$A$9:$A$28,0)),""),E36))</f>
        <v/>
      </c>
      <c r="H36" s="15" t="str">
        <f>IF(K36&lt;&gt;"OK","",IF(F36="pro Aufenthalt",1,IF(F36="pro Nacht",IFERROR(INDEX(Aufenthalte!$L$9:$L$108,MATCH(A36,Aufenthalte!$A$9:$A$108,0)),""),IF(F36="pro Person",IFERROR(INDEX(Aufenthalte!$F$9:$F$108,MATCH(A36,Aufenthalte!$A$9:$A$108,0)),""),IFERROR(INDEX(Aufenthalte!$L$9:$L$108,MATCH(A36,Aufenthalte!$A$9:$A$108,0)),"")*IFERROR(INDEX(Aufenthalte!$F$9:$F$108,MATCH(A36,Aufenthalte!$A$9:$A$108,0)),"")))))</f>
        <v/>
      </c>
      <c r="I36" s="10" t="str">
        <f t="shared" si="0"/>
        <v/>
      </c>
      <c r="J36" s="18"/>
      <c r="K36" s="3" t="str">
        <f>IF(COUNTA(A36,C36:E36,J36)=0,"",IF(A36="","Buchung wählen",IF(COUNTIF(Aufenthalte!$A$9:$A$108,A36)&lt;&gt;1,"Buchung-ID prüfen",IF(OR(IFERROR(INDEX(Aufenthalte!$B$9:$B$108,MATCH(A36,Aufenthalte!$A$9:$A$108,0)),"")="",NOT(ISNUMBER(IFERROR(INDEX(Aufenthalte!$L$9:$L$108,MATCH(A36,Aufenthalte!$A$9:$A$108,0)),"")))),"Aufenthalt unvollständig",IF(C36="","Extra wählen",IF(IFERROR(INDEX(Extras!$G$9:$G$28,MATCH(LEFT(C36,4),Extras!$A$9:$A$28,0)),"")&lt;&gt;"OK","Extra-Stammdaten prüfen",IF(AND(D36&lt;&gt;"",OR(NOT(ISNUMBER(D36)),D36&lt;=0)),"Menge prüfen",IF(AND(E36&lt;&gt;"",OR(NOT(ISNUMBER(E36)),E36&lt;0)),"Einzelpreis prüfen",IF(AND(OR(IFERROR(INDEX(Extras!$D$9:$D$28,MATCH(LEFT(C36,4),Extras!$A$9:$A$28,0)),"")="pro Person",IFERROR(INDEX(Extras!$D$9:$D$28,MATCH(LEFT(C36,4),Extras!$A$9:$A$28,0)),"")="pro Person/Nacht"),OR(NOT(ISNUMBER(IFERROR(INDEX(Aufenthalte!$F$9:$F$108,MATCH(A36,Aufenthalte!$A$9:$A$108,0)),""))),IFERROR(INDEX(Aufenthalte!$F$9:$F$108,MATCH(A36,Aufenthalte!$A$9:$A$108,0)),"")&lt;=0)),"Personen prüfen","OK")))))))))</f>
        <v/>
      </c>
    </row>
    <row r="37" spans="1:11" ht="31" customHeight="1">
      <c r="A37" s="23"/>
      <c r="B37" s="3" t="str">
        <f>IF(A37="","",IF(IFERROR(INDEX(Aufenthalte!$B$9:$B$108,MATCH(A37,Aufenthalte!$A$9:$A$108,0)),"")="","",IFERROR(INDEX(Aufenthalte!$B$9:$B$108,MATCH(A37,Aufenthalte!$A$9:$A$108,0)),"")&amp;" / "&amp;TEXT(IFERROR(INDEX(Aufenthalte!$D$9:$D$108,MATCH(A37,Aufenthalte!$A$9:$A$108,0)),""),"dd"".""mm"".""yyyy")))</f>
        <v/>
      </c>
      <c r="C37" s="18"/>
      <c r="D37" s="24"/>
      <c r="E37" s="21"/>
      <c r="F37" s="3" t="str">
        <f>IF(K37&lt;&gt;"OK","",IFERROR(INDEX(Extras!$D$9:$D$28,MATCH(LEFT(C37,4),Extras!$A$9:$A$28,0)),""))</f>
        <v/>
      </c>
      <c r="G37" s="10" t="str">
        <f>IF(K37&lt;&gt;"OK","",IF(E37="",IFERROR(INDEX(Extras!$E$9:$E$28,MATCH(LEFT(C37,4),Extras!$A$9:$A$28,0)),""),E37))</f>
        <v/>
      </c>
      <c r="H37" s="15" t="str">
        <f>IF(K37&lt;&gt;"OK","",IF(F37="pro Aufenthalt",1,IF(F37="pro Nacht",IFERROR(INDEX(Aufenthalte!$L$9:$L$108,MATCH(A37,Aufenthalte!$A$9:$A$108,0)),""),IF(F37="pro Person",IFERROR(INDEX(Aufenthalte!$F$9:$F$108,MATCH(A37,Aufenthalte!$A$9:$A$108,0)),""),IFERROR(INDEX(Aufenthalte!$L$9:$L$108,MATCH(A37,Aufenthalte!$A$9:$A$108,0)),"")*IFERROR(INDEX(Aufenthalte!$F$9:$F$108,MATCH(A37,Aufenthalte!$A$9:$A$108,0)),"")))))</f>
        <v/>
      </c>
      <c r="I37" s="10" t="str">
        <f t="shared" si="0"/>
        <v/>
      </c>
      <c r="J37" s="18"/>
      <c r="K37" s="3" t="str">
        <f>IF(COUNTA(A37,C37:E37,J37)=0,"",IF(A37="","Buchung wählen",IF(COUNTIF(Aufenthalte!$A$9:$A$108,A37)&lt;&gt;1,"Buchung-ID prüfen",IF(OR(IFERROR(INDEX(Aufenthalte!$B$9:$B$108,MATCH(A37,Aufenthalte!$A$9:$A$108,0)),"")="",NOT(ISNUMBER(IFERROR(INDEX(Aufenthalte!$L$9:$L$108,MATCH(A37,Aufenthalte!$A$9:$A$108,0)),"")))),"Aufenthalt unvollständig",IF(C37="","Extra wählen",IF(IFERROR(INDEX(Extras!$G$9:$G$28,MATCH(LEFT(C37,4),Extras!$A$9:$A$28,0)),"")&lt;&gt;"OK","Extra-Stammdaten prüfen",IF(AND(D37&lt;&gt;"",OR(NOT(ISNUMBER(D37)),D37&lt;=0)),"Menge prüfen",IF(AND(E37&lt;&gt;"",OR(NOT(ISNUMBER(E37)),E37&lt;0)),"Einzelpreis prüfen",IF(AND(OR(IFERROR(INDEX(Extras!$D$9:$D$28,MATCH(LEFT(C37,4),Extras!$A$9:$A$28,0)),"")="pro Person",IFERROR(INDEX(Extras!$D$9:$D$28,MATCH(LEFT(C37,4),Extras!$A$9:$A$28,0)),"")="pro Person/Nacht"),OR(NOT(ISNUMBER(IFERROR(INDEX(Aufenthalte!$F$9:$F$108,MATCH(A37,Aufenthalte!$A$9:$A$108,0)),""))),IFERROR(INDEX(Aufenthalte!$F$9:$F$108,MATCH(A37,Aufenthalte!$A$9:$A$108,0)),"")&lt;=0)),"Personen prüfen","OK")))))))))</f>
        <v/>
      </c>
    </row>
    <row r="38" spans="1:11" ht="31" customHeight="1">
      <c r="A38" s="23"/>
      <c r="B38" s="3" t="str">
        <f>IF(A38="","",IF(IFERROR(INDEX(Aufenthalte!$B$9:$B$108,MATCH(A38,Aufenthalte!$A$9:$A$108,0)),"")="","",IFERROR(INDEX(Aufenthalte!$B$9:$B$108,MATCH(A38,Aufenthalte!$A$9:$A$108,0)),"")&amp;" / "&amp;TEXT(IFERROR(INDEX(Aufenthalte!$D$9:$D$108,MATCH(A38,Aufenthalte!$A$9:$A$108,0)),""),"dd"".""mm"".""yyyy")))</f>
        <v/>
      </c>
      <c r="C38" s="18"/>
      <c r="D38" s="24"/>
      <c r="E38" s="21"/>
      <c r="F38" s="3" t="str">
        <f>IF(K38&lt;&gt;"OK","",IFERROR(INDEX(Extras!$D$9:$D$28,MATCH(LEFT(C38,4),Extras!$A$9:$A$28,0)),""))</f>
        <v/>
      </c>
      <c r="G38" s="10" t="str">
        <f>IF(K38&lt;&gt;"OK","",IF(E38="",IFERROR(INDEX(Extras!$E$9:$E$28,MATCH(LEFT(C38,4),Extras!$A$9:$A$28,0)),""),E38))</f>
        <v/>
      </c>
      <c r="H38" s="15" t="str">
        <f>IF(K38&lt;&gt;"OK","",IF(F38="pro Aufenthalt",1,IF(F38="pro Nacht",IFERROR(INDEX(Aufenthalte!$L$9:$L$108,MATCH(A38,Aufenthalte!$A$9:$A$108,0)),""),IF(F38="pro Person",IFERROR(INDEX(Aufenthalte!$F$9:$F$108,MATCH(A38,Aufenthalte!$A$9:$A$108,0)),""),IFERROR(INDEX(Aufenthalte!$L$9:$L$108,MATCH(A38,Aufenthalte!$A$9:$A$108,0)),"")*IFERROR(INDEX(Aufenthalte!$F$9:$F$108,MATCH(A38,Aufenthalte!$A$9:$A$108,0)),"")))))</f>
        <v/>
      </c>
      <c r="I38" s="10" t="str">
        <f t="shared" si="0"/>
        <v/>
      </c>
      <c r="J38" s="18"/>
      <c r="K38" s="3" t="str">
        <f>IF(COUNTA(A38,C38:E38,J38)=0,"",IF(A38="","Buchung wählen",IF(COUNTIF(Aufenthalte!$A$9:$A$108,A38)&lt;&gt;1,"Buchung-ID prüfen",IF(OR(IFERROR(INDEX(Aufenthalte!$B$9:$B$108,MATCH(A38,Aufenthalte!$A$9:$A$108,0)),"")="",NOT(ISNUMBER(IFERROR(INDEX(Aufenthalte!$L$9:$L$108,MATCH(A38,Aufenthalte!$A$9:$A$108,0)),"")))),"Aufenthalt unvollständig",IF(C38="","Extra wählen",IF(IFERROR(INDEX(Extras!$G$9:$G$28,MATCH(LEFT(C38,4),Extras!$A$9:$A$28,0)),"")&lt;&gt;"OK","Extra-Stammdaten prüfen",IF(AND(D38&lt;&gt;"",OR(NOT(ISNUMBER(D38)),D38&lt;=0)),"Menge prüfen",IF(AND(E38&lt;&gt;"",OR(NOT(ISNUMBER(E38)),E38&lt;0)),"Einzelpreis prüfen",IF(AND(OR(IFERROR(INDEX(Extras!$D$9:$D$28,MATCH(LEFT(C38,4),Extras!$A$9:$A$28,0)),"")="pro Person",IFERROR(INDEX(Extras!$D$9:$D$28,MATCH(LEFT(C38,4),Extras!$A$9:$A$28,0)),"")="pro Person/Nacht"),OR(NOT(ISNUMBER(IFERROR(INDEX(Aufenthalte!$F$9:$F$108,MATCH(A38,Aufenthalte!$A$9:$A$108,0)),""))),IFERROR(INDEX(Aufenthalte!$F$9:$F$108,MATCH(A38,Aufenthalte!$A$9:$A$108,0)),"")&lt;=0)),"Personen prüfen","OK")))))))))</f>
        <v/>
      </c>
    </row>
    <row r="39" spans="1:11" ht="31" customHeight="1">
      <c r="A39" s="23"/>
      <c r="B39" s="3" t="str">
        <f>IF(A39="","",IF(IFERROR(INDEX(Aufenthalte!$B$9:$B$108,MATCH(A39,Aufenthalte!$A$9:$A$108,0)),"")="","",IFERROR(INDEX(Aufenthalte!$B$9:$B$108,MATCH(A39,Aufenthalte!$A$9:$A$108,0)),"")&amp;" / "&amp;TEXT(IFERROR(INDEX(Aufenthalte!$D$9:$D$108,MATCH(A39,Aufenthalte!$A$9:$A$108,0)),""),"dd"".""mm"".""yyyy")))</f>
        <v/>
      </c>
      <c r="C39" s="18"/>
      <c r="D39" s="24"/>
      <c r="E39" s="21"/>
      <c r="F39" s="3" t="str">
        <f>IF(K39&lt;&gt;"OK","",IFERROR(INDEX(Extras!$D$9:$D$28,MATCH(LEFT(C39,4),Extras!$A$9:$A$28,0)),""))</f>
        <v/>
      </c>
      <c r="G39" s="10" t="str">
        <f>IF(K39&lt;&gt;"OK","",IF(E39="",IFERROR(INDEX(Extras!$E$9:$E$28,MATCH(LEFT(C39,4),Extras!$A$9:$A$28,0)),""),E39))</f>
        <v/>
      </c>
      <c r="H39" s="15" t="str">
        <f>IF(K39&lt;&gt;"OK","",IF(F39="pro Aufenthalt",1,IF(F39="pro Nacht",IFERROR(INDEX(Aufenthalte!$L$9:$L$108,MATCH(A39,Aufenthalte!$A$9:$A$108,0)),""),IF(F39="pro Person",IFERROR(INDEX(Aufenthalte!$F$9:$F$108,MATCH(A39,Aufenthalte!$A$9:$A$108,0)),""),IFERROR(INDEX(Aufenthalte!$L$9:$L$108,MATCH(A39,Aufenthalte!$A$9:$A$108,0)),"")*IFERROR(INDEX(Aufenthalte!$F$9:$F$108,MATCH(A39,Aufenthalte!$A$9:$A$108,0)),"")))))</f>
        <v/>
      </c>
      <c r="I39" s="10" t="str">
        <f t="shared" si="0"/>
        <v/>
      </c>
      <c r="J39" s="18"/>
      <c r="K39" s="3" t="str">
        <f>IF(COUNTA(A39,C39:E39,J39)=0,"",IF(A39="","Buchung wählen",IF(COUNTIF(Aufenthalte!$A$9:$A$108,A39)&lt;&gt;1,"Buchung-ID prüfen",IF(OR(IFERROR(INDEX(Aufenthalte!$B$9:$B$108,MATCH(A39,Aufenthalte!$A$9:$A$108,0)),"")="",NOT(ISNUMBER(IFERROR(INDEX(Aufenthalte!$L$9:$L$108,MATCH(A39,Aufenthalte!$A$9:$A$108,0)),"")))),"Aufenthalt unvollständig",IF(C39="","Extra wählen",IF(IFERROR(INDEX(Extras!$G$9:$G$28,MATCH(LEFT(C39,4),Extras!$A$9:$A$28,0)),"")&lt;&gt;"OK","Extra-Stammdaten prüfen",IF(AND(D39&lt;&gt;"",OR(NOT(ISNUMBER(D39)),D39&lt;=0)),"Menge prüfen",IF(AND(E39&lt;&gt;"",OR(NOT(ISNUMBER(E39)),E39&lt;0)),"Einzelpreis prüfen",IF(AND(OR(IFERROR(INDEX(Extras!$D$9:$D$28,MATCH(LEFT(C39,4),Extras!$A$9:$A$28,0)),"")="pro Person",IFERROR(INDEX(Extras!$D$9:$D$28,MATCH(LEFT(C39,4),Extras!$A$9:$A$28,0)),"")="pro Person/Nacht"),OR(NOT(ISNUMBER(IFERROR(INDEX(Aufenthalte!$F$9:$F$108,MATCH(A39,Aufenthalte!$A$9:$A$108,0)),""))),IFERROR(INDEX(Aufenthalte!$F$9:$F$108,MATCH(A39,Aufenthalte!$A$9:$A$108,0)),"")&lt;=0)),"Personen prüfen","OK")))))))))</f>
        <v/>
      </c>
    </row>
    <row r="40" spans="1:11" ht="31" customHeight="1">
      <c r="A40" s="23"/>
      <c r="B40" s="3" t="str">
        <f>IF(A40="","",IF(IFERROR(INDEX(Aufenthalte!$B$9:$B$108,MATCH(A40,Aufenthalte!$A$9:$A$108,0)),"")="","",IFERROR(INDEX(Aufenthalte!$B$9:$B$108,MATCH(A40,Aufenthalte!$A$9:$A$108,0)),"")&amp;" / "&amp;TEXT(IFERROR(INDEX(Aufenthalte!$D$9:$D$108,MATCH(A40,Aufenthalte!$A$9:$A$108,0)),""),"dd"".""mm"".""yyyy")))</f>
        <v/>
      </c>
      <c r="C40" s="18"/>
      <c r="D40" s="24"/>
      <c r="E40" s="21"/>
      <c r="F40" s="3" t="str">
        <f>IF(K40&lt;&gt;"OK","",IFERROR(INDEX(Extras!$D$9:$D$28,MATCH(LEFT(C40,4),Extras!$A$9:$A$28,0)),""))</f>
        <v/>
      </c>
      <c r="G40" s="10" t="str">
        <f>IF(K40&lt;&gt;"OK","",IF(E40="",IFERROR(INDEX(Extras!$E$9:$E$28,MATCH(LEFT(C40,4),Extras!$A$9:$A$28,0)),""),E40))</f>
        <v/>
      </c>
      <c r="H40" s="15" t="str">
        <f>IF(K40&lt;&gt;"OK","",IF(F40="pro Aufenthalt",1,IF(F40="pro Nacht",IFERROR(INDEX(Aufenthalte!$L$9:$L$108,MATCH(A40,Aufenthalte!$A$9:$A$108,0)),""),IF(F40="pro Person",IFERROR(INDEX(Aufenthalte!$F$9:$F$108,MATCH(A40,Aufenthalte!$A$9:$A$108,0)),""),IFERROR(INDEX(Aufenthalte!$L$9:$L$108,MATCH(A40,Aufenthalte!$A$9:$A$108,0)),"")*IFERROR(INDEX(Aufenthalte!$F$9:$F$108,MATCH(A40,Aufenthalte!$A$9:$A$108,0)),"")))))</f>
        <v/>
      </c>
      <c r="I40" s="10" t="str">
        <f t="shared" si="0"/>
        <v/>
      </c>
      <c r="J40" s="18"/>
      <c r="K40" s="3" t="str">
        <f>IF(COUNTA(A40,C40:E40,J40)=0,"",IF(A40="","Buchung wählen",IF(COUNTIF(Aufenthalte!$A$9:$A$108,A40)&lt;&gt;1,"Buchung-ID prüfen",IF(OR(IFERROR(INDEX(Aufenthalte!$B$9:$B$108,MATCH(A40,Aufenthalte!$A$9:$A$108,0)),"")="",NOT(ISNUMBER(IFERROR(INDEX(Aufenthalte!$L$9:$L$108,MATCH(A40,Aufenthalte!$A$9:$A$108,0)),"")))),"Aufenthalt unvollständig",IF(C40="","Extra wählen",IF(IFERROR(INDEX(Extras!$G$9:$G$28,MATCH(LEFT(C40,4),Extras!$A$9:$A$28,0)),"")&lt;&gt;"OK","Extra-Stammdaten prüfen",IF(AND(D40&lt;&gt;"",OR(NOT(ISNUMBER(D40)),D40&lt;=0)),"Menge prüfen",IF(AND(E40&lt;&gt;"",OR(NOT(ISNUMBER(E40)),E40&lt;0)),"Einzelpreis prüfen",IF(AND(OR(IFERROR(INDEX(Extras!$D$9:$D$28,MATCH(LEFT(C40,4),Extras!$A$9:$A$28,0)),"")="pro Person",IFERROR(INDEX(Extras!$D$9:$D$28,MATCH(LEFT(C40,4),Extras!$A$9:$A$28,0)),"")="pro Person/Nacht"),OR(NOT(ISNUMBER(IFERROR(INDEX(Aufenthalte!$F$9:$F$108,MATCH(A40,Aufenthalte!$A$9:$A$108,0)),""))),IFERROR(INDEX(Aufenthalte!$F$9:$F$108,MATCH(A40,Aufenthalte!$A$9:$A$108,0)),"")&lt;=0)),"Personen prüfen","OK")))))))))</f>
        <v/>
      </c>
    </row>
    <row r="41" spans="1:11" ht="31" customHeight="1">
      <c r="A41" s="23"/>
      <c r="B41" s="3" t="str">
        <f>IF(A41="","",IF(IFERROR(INDEX(Aufenthalte!$B$9:$B$108,MATCH(A41,Aufenthalte!$A$9:$A$108,0)),"")="","",IFERROR(INDEX(Aufenthalte!$B$9:$B$108,MATCH(A41,Aufenthalte!$A$9:$A$108,0)),"")&amp;" / "&amp;TEXT(IFERROR(INDEX(Aufenthalte!$D$9:$D$108,MATCH(A41,Aufenthalte!$A$9:$A$108,0)),""),"dd"".""mm"".""yyyy")))</f>
        <v/>
      </c>
      <c r="C41" s="18"/>
      <c r="D41" s="24"/>
      <c r="E41" s="21"/>
      <c r="F41" s="3" t="str">
        <f>IF(K41&lt;&gt;"OK","",IFERROR(INDEX(Extras!$D$9:$D$28,MATCH(LEFT(C41,4),Extras!$A$9:$A$28,0)),""))</f>
        <v/>
      </c>
      <c r="G41" s="10" t="str">
        <f>IF(K41&lt;&gt;"OK","",IF(E41="",IFERROR(INDEX(Extras!$E$9:$E$28,MATCH(LEFT(C41,4),Extras!$A$9:$A$28,0)),""),E41))</f>
        <v/>
      </c>
      <c r="H41" s="15" t="str">
        <f>IF(K41&lt;&gt;"OK","",IF(F41="pro Aufenthalt",1,IF(F41="pro Nacht",IFERROR(INDEX(Aufenthalte!$L$9:$L$108,MATCH(A41,Aufenthalte!$A$9:$A$108,0)),""),IF(F41="pro Person",IFERROR(INDEX(Aufenthalte!$F$9:$F$108,MATCH(A41,Aufenthalte!$A$9:$A$108,0)),""),IFERROR(INDEX(Aufenthalte!$L$9:$L$108,MATCH(A41,Aufenthalte!$A$9:$A$108,0)),"")*IFERROR(INDEX(Aufenthalte!$F$9:$F$108,MATCH(A41,Aufenthalte!$A$9:$A$108,0)),"")))))</f>
        <v/>
      </c>
      <c r="I41" s="10" t="str">
        <f t="shared" ref="I41:I72" si="1">IF(K41&lt;&gt;"OK","",ROUND(IF(D41="",1,D41)*G41*H41,2))</f>
        <v/>
      </c>
      <c r="J41" s="18"/>
      <c r="K41" s="3" t="str">
        <f>IF(COUNTA(A41,C41:E41,J41)=0,"",IF(A41="","Buchung wählen",IF(COUNTIF(Aufenthalte!$A$9:$A$108,A41)&lt;&gt;1,"Buchung-ID prüfen",IF(OR(IFERROR(INDEX(Aufenthalte!$B$9:$B$108,MATCH(A41,Aufenthalte!$A$9:$A$108,0)),"")="",NOT(ISNUMBER(IFERROR(INDEX(Aufenthalte!$L$9:$L$108,MATCH(A41,Aufenthalte!$A$9:$A$108,0)),"")))),"Aufenthalt unvollständig",IF(C41="","Extra wählen",IF(IFERROR(INDEX(Extras!$G$9:$G$28,MATCH(LEFT(C41,4),Extras!$A$9:$A$28,0)),"")&lt;&gt;"OK","Extra-Stammdaten prüfen",IF(AND(D41&lt;&gt;"",OR(NOT(ISNUMBER(D41)),D41&lt;=0)),"Menge prüfen",IF(AND(E41&lt;&gt;"",OR(NOT(ISNUMBER(E41)),E41&lt;0)),"Einzelpreis prüfen",IF(AND(OR(IFERROR(INDEX(Extras!$D$9:$D$28,MATCH(LEFT(C41,4),Extras!$A$9:$A$28,0)),"")="pro Person",IFERROR(INDEX(Extras!$D$9:$D$28,MATCH(LEFT(C41,4),Extras!$A$9:$A$28,0)),"")="pro Person/Nacht"),OR(NOT(ISNUMBER(IFERROR(INDEX(Aufenthalte!$F$9:$F$108,MATCH(A41,Aufenthalte!$A$9:$A$108,0)),""))),IFERROR(INDEX(Aufenthalte!$F$9:$F$108,MATCH(A41,Aufenthalte!$A$9:$A$108,0)),"")&lt;=0)),"Personen prüfen","OK")))))))))</f>
        <v/>
      </c>
    </row>
    <row r="42" spans="1:11" ht="31" customHeight="1">
      <c r="A42" s="23"/>
      <c r="B42" s="3" t="str">
        <f>IF(A42="","",IF(IFERROR(INDEX(Aufenthalte!$B$9:$B$108,MATCH(A42,Aufenthalte!$A$9:$A$108,0)),"")="","",IFERROR(INDEX(Aufenthalte!$B$9:$B$108,MATCH(A42,Aufenthalte!$A$9:$A$108,0)),"")&amp;" / "&amp;TEXT(IFERROR(INDEX(Aufenthalte!$D$9:$D$108,MATCH(A42,Aufenthalte!$A$9:$A$108,0)),""),"dd"".""mm"".""yyyy")))</f>
        <v/>
      </c>
      <c r="C42" s="18"/>
      <c r="D42" s="24"/>
      <c r="E42" s="21"/>
      <c r="F42" s="3" t="str">
        <f>IF(K42&lt;&gt;"OK","",IFERROR(INDEX(Extras!$D$9:$D$28,MATCH(LEFT(C42,4),Extras!$A$9:$A$28,0)),""))</f>
        <v/>
      </c>
      <c r="G42" s="10" t="str">
        <f>IF(K42&lt;&gt;"OK","",IF(E42="",IFERROR(INDEX(Extras!$E$9:$E$28,MATCH(LEFT(C42,4),Extras!$A$9:$A$28,0)),""),E42))</f>
        <v/>
      </c>
      <c r="H42" s="15" t="str">
        <f>IF(K42&lt;&gt;"OK","",IF(F42="pro Aufenthalt",1,IF(F42="pro Nacht",IFERROR(INDEX(Aufenthalte!$L$9:$L$108,MATCH(A42,Aufenthalte!$A$9:$A$108,0)),""),IF(F42="pro Person",IFERROR(INDEX(Aufenthalte!$F$9:$F$108,MATCH(A42,Aufenthalte!$A$9:$A$108,0)),""),IFERROR(INDEX(Aufenthalte!$L$9:$L$108,MATCH(A42,Aufenthalte!$A$9:$A$108,0)),"")*IFERROR(INDEX(Aufenthalte!$F$9:$F$108,MATCH(A42,Aufenthalte!$A$9:$A$108,0)),"")))))</f>
        <v/>
      </c>
      <c r="I42" s="10" t="str">
        <f t="shared" si="1"/>
        <v/>
      </c>
      <c r="J42" s="18"/>
      <c r="K42" s="3" t="str">
        <f>IF(COUNTA(A42,C42:E42,J42)=0,"",IF(A42="","Buchung wählen",IF(COUNTIF(Aufenthalte!$A$9:$A$108,A42)&lt;&gt;1,"Buchung-ID prüfen",IF(OR(IFERROR(INDEX(Aufenthalte!$B$9:$B$108,MATCH(A42,Aufenthalte!$A$9:$A$108,0)),"")="",NOT(ISNUMBER(IFERROR(INDEX(Aufenthalte!$L$9:$L$108,MATCH(A42,Aufenthalte!$A$9:$A$108,0)),"")))),"Aufenthalt unvollständig",IF(C42="","Extra wählen",IF(IFERROR(INDEX(Extras!$G$9:$G$28,MATCH(LEFT(C42,4),Extras!$A$9:$A$28,0)),"")&lt;&gt;"OK","Extra-Stammdaten prüfen",IF(AND(D42&lt;&gt;"",OR(NOT(ISNUMBER(D42)),D42&lt;=0)),"Menge prüfen",IF(AND(E42&lt;&gt;"",OR(NOT(ISNUMBER(E42)),E42&lt;0)),"Einzelpreis prüfen",IF(AND(OR(IFERROR(INDEX(Extras!$D$9:$D$28,MATCH(LEFT(C42,4),Extras!$A$9:$A$28,0)),"")="pro Person",IFERROR(INDEX(Extras!$D$9:$D$28,MATCH(LEFT(C42,4),Extras!$A$9:$A$28,0)),"")="pro Person/Nacht"),OR(NOT(ISNUMBER(IFERROR(INDEX(Aufenthalte!$F$9:$F$108,MATCH(A42,Aufenthalte!$A$9:$A$108,0)),""))),IFERROR(INDEX(Aufenthalte!$F$9:$F$108,MATCH(A42,Aufenthalte!$A$9:$A$108,0)),"")&lt;=0)),"Personen prüfen","OK")))))))))</f>
        <v/>
      </c>
    </row>
    <row r="43" spans="1:11" ht="31" customHeight="1">
      <c r="A43" s="23"/>
      <c r="B43" s="3" t="str">
        <f>IF(A43="","",IF(IFERROR(INDEX(Aufenthalte!$B$9:$B$108,MATCH(A43,Aufenthalte!$A$9:$A$108,0)),"")="","",IFERROR(INDEX(Aufenthalte!$B$9:$B$108,MATCH(A43,Aufenthalte!$A$9:$A$108,0)),"")&amp;" / "&amp;TEXT(IFERROR(INDEX(Aufenthalte!$D$9:$D$108,MATCH(A43,Aufenthalte!$A$9:$A$108,0)),""),"dd"".""mm"".""yyyy")))</f>
        <v/>
      </c>
      <c r="C43" s="18"/>
      <c r="D43" s="24"/>
      <c r="E43" s="21"/>
      <c r="F43" s="3" t="str">
        <f>IF(K43&lt;&gt;"OK","",IFERROR(INDEX(Extras!$D$9:$D$28,MATCH(LEFT(C43,4),Extras!$A$9:$A$28,0)),""))</f>
        <v/>
      </c>
      <c r="G43" s="10" t="str">
        <f>IF(K43&lt;&gt;"OK","",IF(E43="",IFERROR(INDEX(Extras!$E$9:$E$28,MATCH(LEFT(C43,4),Extras!$A$9:$A$28,0)),""),E43))</f>
        <v/>
      </c>
      <c r="H43" s="15" t="str">
        <f>IF(K43&lt;&gt;"OK","",IF(F43="pro Aufenthalt",1,IF(F43="pro Nacht",IFERROR(INDEX(Aufenthalte!$L$9:$L$108,MATCH(A43,Aufenthalte!$A$9:$A$108,0)),""),IF(F43="pro Person",IFERROR(INDEX(Aufenthalte!$F$9:$F$108,MATCH(A43,Aufenthalte!$A$9:$A$108,0)),""),IFERROR(INDEX(Aufenthalte!$L$9:$L$108,MATCH(A43,Aufenthalte!$A$9:$A$108,0)),"")*IFERROR(INDEX(Aufenthalte!$F$9:$F$108,MATCH(A43,Aufenthalte!$A$9:$A$108,0)),"")))))</f>
        <v/>
      </c>
      <c r="I43" s="10" t="str">
        <f t="shared" si="1"/>
        <v/>
      </c>
      <c r="J43" s="18"/>
      <c r="K43" s="3" t="str">
        <f>IF(COUNTA(A43,C43:E43,J43)=0,"",IF(A43="","Buchung wählen",IF(COUNTIF(Aufenthalte!$A$9:$A$108,A43)&lt;&gt;1,"Buchung-ID prüfen",IF(OR(IFERROR(INDEX(Aufenthalte!$B$9:$B$108,MATCH(A43,Aufenthalte!$A$9:$A$108,0)),"")="",NOT(ISNUMBER(IFERROR(INDEX(Aufenthalte!$L$9:$L$108,MATCH(A43,Aufenthalte!$A$9:$A$108,0)),"")))),"Aufenthalt unvollständig",IF(C43="","Extra wählen",IF(IFERROR(INDEX(Extras!$G$9:$G$28,MATCH(LEFT(C43,4),Extras!$A$9:$A$28,0)),"")&lt;&gt;"OK","Extra-Stammdaten prüfen",IF(AND(D43&lt;&gt;"",OR(NOT(ISNUMBER(D43)),D43&lt;=0)),"Menge prüfen",IF(AND(E43&lt;&gt;"",OR(NOT(ISNUMBER(E43)),E43&lt;0)),"Einzelpreis prüfen",IF(AND(OR(IFERROR(INDEX(Extras!$D$9:$D$28,MATCH(LEFT(C43,4),Extras!$A$9:$A$28,0)),"")="pro Person",IFERROR(INDEX(Extras!$D$9:$D$28,MATCH(LEFT(C43,4),Extras!$A$9:$A$28,0)),"")="pro Person/Nacht"),OR(NOT(ISNUMBER(IFERROR(INDEX(Aufenthalte!$F$9:$F$108,MATCH(A43,Aufenthalte!$A$9:$A$108,0)),""))),IFERROR(INDEX(Aufenthalte!$F$9:$F$108,MATCH(A43,Aufenthalte!$A$9:$A$108,0)),"")&lt;=0)),"Personen prüfen","OK")))))))))</f>
        <v/>
      </c>
    </row>
    <row r="44" spans="1:11" ht="31" customHeight="1">
      <c r="A44" s="23"/>
      <c r="B44" s="3" t="str">
        <f>IF(A44="","",IF(IFERROR(INDEX(Aufenthalte!$B$9:$B$108,MATCH(A44,Aufenthalte!$A$9:$A$108,0)),"")="","",IFERROR(INDEX(Aufenthalte!$B$9:$B$108,MATCH(A44,Aufenthalte!$A$9:$A$108,0)),"")&amp;" / "&amp;TEXT(IFERROR(INDEX(Aufenthalte!$D$9:$D$108,MATCH(A44,Aufenthalte!$A$9:$A$108,0)),""),"dd"".""mm"".""yyyy")))</f>
        <v/>
      </c>
      <c r="C44" s="18"/>
      <c r="D44" s="24"/>
      <c r="E44" s="21"/>
      <c r="F44" s="3" t="str">
        <f>IF(K44&lt;&gt;"OK","",IFERROR(INDEX(Extras!$D$9:$D$28,MATCH(LEFT(C44,4),Extras!$A$9:$A$28,0)),""))</f>
        <v/>
      </c>
      <c r="G44" s="10" t="str">
        <f>IF(K44&lt;&gt;"OK","",IF(E44="",IFERROR(INDEX(Extras!$E$9:$E$28,MATCH(LEFT(C44,4),Extras!$A$9:$A$28,0)),""),E44))</f>
        <v/>
      </c>
      <c r="H44" s="15" t="str">
        <f>IF(K44&lt;&gt;"OK","",IF(F44="pro Aufenthalt",1,IF(F44="pro Nacht",IFERROR(INDEX(Aufenthalte!$L$9:$L$108,MATCH(A44,Aufenthalte!$A$9:$A$108,0)),""),IF(F44="pro Person",IFERROR(INDEX(Aufenthalte!$F$9:$F$108,MATCH(A44,Aufenthalte!$A$9:$A$108,0)),""),IFERROR(INDEX(Aufenthalte!$L$9:$L$108,MATCH(A44,Aufenthalte!$A$9:$A$108,0)),"")*IFERROR(INDEX(Aufenthalte!$F$9:$F$108,MATCH(A44,Aufenthalte!$A$9:$A$108,0)),"")))))</f>
        <v/>
      </c>
      <c r="I44" s="10" t="str">
        <f t="shared" si="1"/>
        <v/>
      </c>
      <c r="J44" s="18"/>
      <c r="K44" s="3" t="str">
        <f>IF(COUNTA(A44,C44:E44,J44)=0,"",IF(A44="","Buchung wählen",IF(COUNTIF(Aufenthalte!$A$9:$A$108,A44)&lt;&gt;1,"Buchung-ID prüfen",IF(OR(IFERROR(INDEX(Aufenthalte!$B$9:$B$108,MATCH(A44,Aufenthalte!$A$9:$A$108,0)),"")="",NOT(ISNUMBER(IFERROR(INDEX(Aufenthalte!$L$9:$L$108,MATCH(A44,Aufenthalte!$A$9:$A$108,0)),"")))),"Aufenthalt unvollständig",IF(C44="","Extra wählen",IF(IFERROR(INDEX(Extras!$G$9:$G$28,MATCH(LEFT(C44,4),Extras!$A$9:$A$28,0)),"")&lt;&gt;"OK","Extra-Stammdaten prüfen",IF(AND(D44&lt;&gt;"",OR(NOT(ISNUMBER(D44)),D44&lt;=0)),"Menge prüfen",IF(AND(E44&lt;&gt;"",OR(NOT(ISNUMBER(E44)),E44&lt;0)),"Einzelpreis prüfen",IF(AND(OR(IFERROR(INDEX(Extras!$D$9:$D$28,MATCH(LEFT(C44,4),Extras!$A$9:$A$28,0)),"")="pro Person",IFERROR(INDEX(Extras!$D$9:$D$28,MATCH(LEFT(C44,4),Extras!$A$9:$A$28,0)),"")="pro Person/Nacht"),OR(NOT(ISNUMBER(IFERROR(INDEX(Aufenthalte!$F$9:$F$108,MATCH(A44,Aufenthalte!$A$9:$A$108,0)),""))),IFERROR(INDEX(Aufenthalte!$F$9:$F$108,MATCH(A44,Aufenthalte!$A$9:$A$108,0)),"")&lt;=0)),"Personen prüfen","OK")))))))))</f>
        <v/>
      </c>
    </row>
    <row r="45" spans="1:11" ht="31" customHeight="1">
      <c r="A45" s="23"/>
      <c r="B45" s="3" t="str">
        <f>IF(A45="","",IF(IFERROR(INDEX(Aufenthalte!$B$9:$B$108,MATCH(A45,Aufenthalte!$A$9:$A$108,0)),"")="","",IFERROR(INDEX(Aufenthalte!$B$9:$B$108,MATCH(A45,Aufenthalte!$A$9:$A$108,0)),"")&amp;" / "&amp;TEXT(IFERROR(INDEX(Aufenthalte!$D$9:$D$108,MATCH(A45,Aufenthalte!$A$9:$A$108,0)),""),"dd"".""mm"".""yyyy")))</f>
        <v/>
      </c>
      <c r="C45" s="18"/>
      <c r="D45" s="24"/>
      <c r="E45" s="21"/>
      <c r="F45" s="3" t="str">
        <f>IF(K45&lt;&gt;"OK","",IFERROR(INDEX(Extras!$D$9:$D$28,MATCH(LEFT(C45,4),Extras!$A$9:$A$28,0)),""))</f>
        <v/>
      </c>
      <c r="G45" s="10" t="str">
        <f>IF(K45&lt;&gt;"OK","",IF(E45="",IFERROR(INDEX(Extras!$E$9:$E$28,MATCH(LEFT(C45,4),Extras!$A$9:$A$28,0)),""),E45))</f>
        <v/>
      </c>
      <c r="H45" s="15" t="str">
        <f>IF(K45&lt;&gt;"OK","",IF(F45="pro Aufenthalt",1,IF(F45="pro Nacht",IFERROR(INDEX(Aufenthalte!$L$9:$L$108,MATCH(A45,Aufenthalte!$A$9:$A$108,0)),""),IF(F45="pro Person",IFERROR(INDEX(Aufenthalte!$F$9:$F$108,MATCH(A45,Aufenthalte!$A$9:$A$108,0)),""),IFERROR(INDEX(Aufenthalte!$L$9:$L$108,MATCH(A45,Aufenthalte!$A$9:$A$108,0)),"")*IFERROR(INDEX(Aufenthalte!$F$9:$F$108,MATCH(A45,Aufenthalte!$A$9:$A$108,0)),"")))))</f>
        <v/>
      </c>
      <c r="I45" s="10" t="str">
        <f t="shared" si="1"/>
        <v/>
      </c>
      <c r="J45" s="18"/>
      <c r="K45" s="3" t="str">
        <f>IF(COUNTA(A45,C45:E45,J45)=0,"",IF(A45="","Buchung wählen",IF(COUNTIF(Aufenthalte!$A$9:$A$108,A45)&lt;&gt;1,"Buchung-ID prüfen",IF(OR(IFERROR(INDEX(Aufenthalte!$B$9:$B$108,MATCH(A45,Aufenthalte!$A$9:$A$108,0)),"")="",NOT(ISNUMBER(IFERROR(INDEX(Aufenthalte!$L$9:$L$108,MATCH(A45,Aufenthalte!$A$9:$A$108,0)),"")))),"Aufenthalt unvollständig",IF(C45="","Extra wählen",IF(IFERROR(INDEX(Extras!$G$9:$G$28,MATCH(LEFT(C45,4),Extras!$A$9:$A$28,0)),"")&lt;&gt;"OK","Extra-Stammdaten prüfen",IF(AND(D45&lt;&gt;"",OR(NOT(ISNUMBER(D45)),D45&lt;=0)),"Menge prüfen",IF(AND(E45&lt;&gt;"",OR(NOT(ISNUMBER(E45)),E45&lt;0)),"Einzelpreis prüfen",IF(AND(OR(IFERROR(INDEX(Extras!$D$9:$D$28,MATCH(LEFT(C45,4),Extras!$A$9:$A$28,0)),"")="pro Person",IFERROR(INDEX(Extras!$D$9:$D$28,MATCH(LEFT(C45,4),Extras!$A$9:$A$28,0)),"")="pro Person/Nacht"),OR(NOT(ISNUMBER(IFERROR(INDEX(Aufenthalte!$F$9:$F$108,MATCH(A45,Aufenthalte!$A$9:$A$108,0)),""))),IFERROR(INDEX(Aufenthalte!$F$9:$F$108,MATCH(A45,Aufenthalte!$A$9:$A$108,0)),"")&lt;=0)),"Personen prüfen","OK")))))))))</f>
        <v/>
      </c>
    </row>
    <row r="46" spans="1:11" ht="31" customHeight="1">
      <c r="A46" s="23"/>
      <c r="B46" s="3" t="str">
        <f>IF(A46="","",IF(IFERROR(INDEX(Aufenthalte!$B$9:$B$108,MATCH(A46,Aufenthalte!$A$9:$A$108,0)),"")="","",IFERROR(INDEX(Aufenthalte!$B$9:$B$108,MATCH(A46,Aufenthalte!$A$9:$A$108,0)),"")&amp;" / "&amp;TEXT(IFERROR(INDEX(Aufenthalte!$D$9:$D$108,MATCH(A46,Aufenthalte!$A$9:$A$108,0)),""),"dd"".""mm"".""yyyy")))</f>
        <v/>
      </c>
      <c r="C46" s="18"/>
      <c r="D46" s="24"/>
      <c r="E46" s="21"/>
      <c r="F46" s="3" t="str">
        <f>IF(K46&lt;&gt;"OK","",IFERROR(INDEX(Extras!$D$9:$D$28,MATCH(LEFT(C46,4),Extras!$A$9:$A$28,0)),""))</f>
        <v/>
      </c>
      <c r="G46" s="10" t="str">
        <f>IF(K46&lt;&gt;"OK","",IF(E46="",IFERROR(INDEX(Extras!$E$9:$E$28,MATCH(LEFT(C46,4),Extras!$A$9:$A$28,0)),""),E46))</f>
        <v/>
      </c>
      <c r="H46" s="15" t="str">
        <f>IF(K46&lt;&gt;"OK","",IF(F46="pro Aufenthalt",1,IF(F46="pro Nacht",IFERROR(INDEX(Aufenthalte!$L$9:$L$108,MATCH(A46,Aufenthalte!$A$9:$A$108,0)),""),IF(F46="pro Person",IFERROR(INDEX(Aufenthalte!$F$9:$F$108,MATCH(A46,Aufenthalte!$A$9:$A$108,0)),""),IFERROR(INDEX(Aufenthalte!$L$9:$L$108,MATCH(A46,Aufenthalte!$A$9:$A$108,0)),"")*IFERROR(INDEX(Aufenthalte!$F$9:$F$108,MATCH(A46,Aufenthalte!$A$9:$A$108,0)),"")))))</f>
        <v/>
      </c>
      <c r="I46" s="10" t="str">
        <f t="shared" si="1"/>
        <v/>
      </c>
      <c r="J46" s="18"/>
      <c r="K46" s="3" t="str">
        <f>IF(COUNTA(A46,C46:E46,J46)=0,"",IF(A46="","Buchung wählen",IF(COUNTIF(Aufenthalte!$A$9:$A$108,A46)&lt;&gt;1,"Buchung-ID prüfen",IF(OR(IFERROR(INDEX(Aufenthalte!$B$9:$B$108,MATCH(A46,Aufenthalte!$A$9:$A$108,0)),"")="",NOT(ISNUMBER(IFERROR(INDEX(Aufenthalte!$L$9:$L$108,MATCH(A46,Aufenthalte!$A$9:$A$108,0)),"")))),"Aufenthalt unvollständig",IF(C46="","Extra wählen",IF(IFERROR(INDEX(Extras!$G$9:$G$28,MATCH(LEFT(C46,4),Extras!$A$9:$A$28,0)),"")&lt;&gt;"OK","Extra-Stammdaten prüfen",IF(AND(D46&lt;&gt;"",OR(NOT(ISNUMBER(D46)),D46&lt;=0)),"Menge prüfen",IF(AND(E46&lt;&gt;"",OR(NOT(ISNUMBER(E46)),E46&lt;0)),"Einzelpreis prüfen",IF(AND(OR(IFERROR(INDEX(Extras!$D$9:$D$28,MATCH(LEFT(C46,4),Extras!$A$9:$A$28,0)),"")="pro Person",IFERROR(INDEX(Extras!$D$9:$D$28,MATCH(LEFT(C46,4),Extras!$A$9:$A$28,0)),"")="pro Person/Nacht"),OR(NOT(ISNUMBER(IFERROR(INDEX(Aufenthalte!$F$9:$F$108,MATCH(A46,Aufenthalte!$A$9:$A$108,0)),""))),IFERROR(INDEX(Aufenthalte!$F$9:$F$108,MATCH(A46,Aufenthalte!$A$9:$A$108,0)),"")&lt;=0)),"Personen prüfen","OK")))))))))</f>
        <v/>
      </c>
    </row>
    <row r="47" spans="1:11" ht="31" customHeight="1">
      <c r="A47" s="23"/>
      <c r="B47" s="3" t="str">
        <f>IF(A47="","",IF(IFERROR(INDEX(Aufenthalte!$B$9:$B$108,MATCH(A47,Aufenthalte!$A$9:$A$108,0)),"")="","",IFERROR(INDEX(Aufenthalte!$B$9:$B$108,MATCH(A47,Aufenthalte!$A$9:$A$108,0)),"")&amp;" / "&amp;TEXT(IFERROR(INDEX(Aufenthalte!$D$9:$D$108,MATCH(A47,Aufenthalte!$A$9:$A$108,0)),""),"dd"".""mm"".""yyyy")))</f>
        <v/>
      </c>
      <c r="C47" s="18"/>
      <c r="D47" s="24"/>
      <c r="E47" s="21"/>
      <c r="F47" s="3" t="str">
        <f>IF(K47&lt;&gt;"OK","",IFERROR(INDEX(Extras!$D$9:$D$28,MATCH(LEFT(C47,4),Extras!$A$9:$A$28,0)),""))</f>
        <v/>
      </c>
      <c r="G47" s="10" t="str">
        <f>IF(K47&lt;&gt;"OK","",IF(E47="",IFERROR(INDEX(Extras!$E$9:$E$28,MATCH(LEFT(C47,4),Extras!$A$9:$A$28,0)),""),E47))</f>
        <v/>
      </c>
      <c r="H47" s="15" t="str">
        <f>IF(K47&lt;&gt;"OK","",IF(F47="pro Aufenthalt",1,IF(F47="pro Nacht",IFERROR(INDEX(Aufenthalte!$L$9:$L$108,MATCH(A47,Aufenthalte!$A$9:$A$108,0)),""),IF(F47="pro Person",IFERROR(INDEX(Aufenthalte!$F$9:$F$108,MATCH(A47,Aufenthalte!$A$9:$A$108,0)),""),IFERROR(INDEX(Aufenthalte!$L$9:$L$108,MATCH(A47,Aufenthalte!$A$9:$A$108,0)),"")*IFERROR(INDEX(Aufenthalte!$F$9:$F$108,MATCH(A47,Aufenthalte!$A$9:$A$108,0)),"")))))</f>
        <v/>
      </c>
      <c r="I47" s="10" t="str">
        <f t="shared" si="1"/>
        <v/>
      </c>
      <c r="J47" s="18"/>
      <c r="K47" s="3" t="str">
        <f>IF(COUNTA(A47,C47:E47,J47)=0,"",IF(A47="","Buchung wählen",IF(COUNTIF(Aufenthalte!$A$9:$A$108,A47)&lt;&gt;1,"Buchung-ID prüfen",IF(OR(IFERROR(INDEX(Aufenthalte!$B$9:$B$108,MATCH(A47,Aufenthalte!$A$9:$A$108,0)),"")="",NOT(ISNUMBER(IFERROR(INDEX(Aufenthalte!$L$9:$L$108,MATCH(A47,Aufenthalte!$A$9:$A$108,0)),"")))),"Aufenthalt unvollständig",IF(C47="","Extra wählen",IF(IFERROR(INDEX(Extras!$G$9:$G$28,MATCH(LEFT(C47,4),Extras!$A$9:$A$28,0)),"")&lt;&gt;"OK","Extra-Stammdaten prüfen",IF(AND(D47&lt;&gt;"",OR(NOT(ISNUMBER(D47)),D47&lt;=0)),"Menge prüfen",IF(AND(E47&lt;&gt;"",OR(NOT(ISNUMBER(E47)),E47&lt;0)),"Einzelpreis prüfen",IF(AND(OR(IFERROR(INDEX(Extras!$D$9:$D$28,MATCH(LEFT(C47,4),Extras!$A$9:$A$28,0)),"")="pro Person",IFERROR(INDEX(Extras!$D$9:$D$28,MATCH(LEFT(C47,4),Extras!$A$9:$A$28,0)),"")="pro Person/Nacht"),OR(NOT(ISNUMBER(IFERROR(INDEX(Aufenthalte!$F$9:$F$108,MATCH(A47,Aufenthalte!$A$9:$A$108,0)),""))),IFERROR(INDEX(Aufenthalte!$F$9:$F$108,MATCH(A47,Aufenthalte!$A$9:$A$108,0)),"")&lt;=0)),"Personen prüfen","OK")))))))))</f>
        <v/>
      </c>
    </row>
    <row r="48" spans="1:11" ht="31" customHeight="1">
      <c r="A48" s="23"/>
      <c r="B48" s="3" t="str">
        <f>IF(A48="","",IF(IFERROR(INDEX(Aufenthalte!$B$9:$B$108,MATCH(A48,Aufenthalte!$A$9:$A$108,0)),"")="","",IFERROR(INDEX(Aufenthalte!$B$9:$B$108,MATCH(A48,Aufenthalte!$A$9:$A$108,0)),"")&amp;" / "&amp;TEXT(IFERROR(INDEX(Aufenthalte!$D$9:$D$108,MATCH(A48,Aufenthalte!$A$9:$A$108,0)),""),"dd"".""mm"".""yyyy")))</f>
        <v/>
      </c>
      <c r="C48" s="18"/>
      <c r="D48" s="24"/>
      <c r="E48" s="21"/>
      <c r="F48" s="3" t="str">
        <f>IF(K48&lt;&gt;"OK","",IFERROR(INDEX(Extras!$D$9:$D$28,MATCH(LEFT(C48,4),Extras!$A$9:$A$28,0)),""))</f>
        <v/>
      </c>
      <c r="G48" s="10" t="str">
        <f>IF(K48&lt;&gt;"OK","",IF(E48="",IFERROR(INDEX(Extras!$E$9:$E$28,MATCH(LEFT(C48,4),Extras!$A$9:$A$28,0)),""),E48))</f>
        <v/>
      </c>
      <c r="H48" s="15" t="str">
        <f>IF(K48&lt;&gt;"OK","",IF(F48="pro Aufenthalt",1,IF(F48="pro Nacht",IFERROR(INDEX(Aufenthalte!$L$9:$L$108,MATCH(A48,Aufenthalte!$A$9:$A$108,0)),""),IF(F48="pro Person",IFERROR(INDEX(Aufenthalte!$F$9:$F$108,MATCH(A48,Aufenthalte!$A$9:$A$108,0)),""),IFERROR(INDEX(Aufenthalte!$L$9:$L$108,MATCH(A48,Aufenthalte!$A$9:$A$108,0)),"")*IFERROR(INDEX(Aufenthalte!$F$9:$F$108,MATCH(A48,Aufenthalte!$A$9:$A$108,0)),"")))))</f>
        <v/>
      </c>
      <c r="I48" s="10" t="str">
        <f t="shared" si="1"/>
        <v/>
      </c>
      <c r="J48" s="18"/>
      <c r="K48" s="3" t="str">
        <f>IF(COUNTA(A48,C48:E48,J48)=0,"",IF(A48="","Buchung wählen",IF(COUNTIF(Aufenthalte!$A$9:$A$108,A48)&lt;&gt;1,"Buchung-ID prüfen",IF(OR(IFERROR(INDEX(Aufenthalte!$B$9:$B$108,MATCH(A48,Aufenthalte!$A$9:$A$108,0)),"")="",NOT(ISNUMBER(IFERROR(INDEX(Aufenthalte!$L$9:$L$108,MATCH(A48,Aufenthalte!$A$9:$A$108,0)),"")))),"Aufenthalt unvollständig",IF(C48="","Extra wählen",IF(IFERROR(INDEX(Extras!$G$9:$G$28,MATCH(LEFT(C48,4),Extras!$A$9:$A$28,0)),"")&lt;&gt;"OK","Extra-Stammdaten prüfen",IF(AND(D48&lt;&gt;"",OR(NOT(ISNUMBER(D48)),D48&lt;=0)),"Menge prüfen",IF(AND(E48&lt;&gt;"",OR(NOT(ISNUMBER(E48)),E48&lt;0)),"Einzelpreis prüfen",IF(AND(OR(IFERROR(INDEX(Extras!$D$9:$D$28,MATCH(LEFT(C48,4),Extras!$A$9:$A$28,0)),"")="pro Person",IFERROR(INDEX(Extras!$D$9:$D$28,MATCH(LEFT(C48,4),Extras!$A$9:$A$28,0)),"")="pro Person/Nacht"),OR(NOT(ISNUMBER(IFERROR(INDEX(Aufenthalte!$F$9:$F$108,MATCH(A48,Aufenthalte!$A$9:$A$108,0)),""))),IFERROR(INDEX(Aufenthalte!$F$9:$F$108,MATCH(A48,Aufenthalte!$A$9:$A$108,0)),"")&lt;=0)),"Personen prüfen","OK")))))))))</f>
        <v/>
      </c>
    </row>
    <row r="49" spans="1:11" ht="31" customHeight="1">
      <c r="A49" s="23"/>
      <c r="B49" s="3" t="str">
        <f>IF(A49="","",IF(IFERROR(INDEX(Aufenthalte!$B$9:$B$108,MATCH(A49,Aufenthalte!$A$9:$A$108,0)),"")="","",IFERROR(INDEX(Aufenthalte!$B$9:$B$108,MATCH(A49,Aufenthalte!$A$9:$A$108,0)),"")&amp;" / "&amp;TEXT(IFERROR(INDEX(Aufenthalte!$D$9:$D$108,MATCH(A49,Aufenthalte!$A$9:$A$108,0)),""),"dd"".""mm"".""yyyy")))</f>
        <v/>
      </c>
      <c r="C49" s="18"/>
      <c r="D49" s="24"/>
      <c r="E49" s="21"/>
      <c r="F49" s="3" t="str">
        <f>IF(K49&lt;&gt;"OK","",IFERROR(INDEX(Extras!$D$9:$D$28,MATCH(LEFT(C49,4),Extras!$A$9:$A$28,0)),""))</f>
        <v/>
      </c>
      <c r="G49" s="10" t="str">
        <f>IF(K49&lt;&gt;"OK","",IF(E49="",IFERROR(INDEX(Extras!$E$9:$E$28,MATCH(LEFT(C49,4),Extras!$A$9:$A$28,0)),""),E49))</f>
        <v/>
      </c>
      <c r="H49" s="15" t="str">
        <f>IF(K49&lt;&gt;"OK","",IF(F49="pro Aufenthalt",1,IF(F49="pro Nacht",IFERROR(INDEX(Aufenthalte!$L$9:$L$108,MATCH(A49,Aufenthalte!$A$9:$A$108,0)),""),IF(F49="pro Person",IFERROR(INDEX(Aufenthalte!$F$9:$F$108,MATCH(A49,Aufenthalte!$A$9:$A$108,0)),""),IFERROR(INDEX(Aufenthalte!$L$9:$L$108,MATCH(A49,Aufenthalte!$A$9:$A$108,0)),"")*IFERROR(INDEX(Aufenthalte!$F$9:$F$108,MATCH(A49,Aufenthalte!$A$9:$A$108,0)),"")))))</f>
        <v/>
      </c>
      <c r="I49" s="10" t="str">
        <f t="shared" si="1"/>
        <v/>
      </c>
      <c r="J49" s="18"/>
      <c r="K49" s="3" t="str">
        <f>IF(COUNTA(A49,C49:E49,J49)=0,"",IF(A49="","Buchung wählen",IF(COUNTIF(Aufenthalte!$A$9:$A$108,A49)&lt;&gt;1,"Buchung-ID prüfen",IF(OR(IFERROR(INDEX(Aufenthalte!$B$9:$B$108,MATCH(A49,Aufenthalte!$A$9:$A$108,0)),"")="",NOT(ISNUMBER(IFERROR(INDEX(Aufenthalte!$L$9:$L$108,MATCH(A49,Aufenthalte!$A$9:$A$108,0)),"")))),"Aufenthalt unvollständig",IF(C49="","Extra wählen",IF(IFERROR(INDEX(Extras!$G$9:$G$28,MATCH(LEFT(C49,4),Extras!$A$9:$A$28,0)),"")&lt;&gt;"OK","Extra-Stammdaten prüfen",IF(AND(D49&lt;&gt;"",OR(NOT(ISNUMBER(D49)),D49&lt;=0)),"Menge prüfen",IF(AND(E49&lt;&gt;"",OR(NOT(ISNUMBER(E49)),E49&lt;0)),"Einzelpreis prüfen",IF(AND(OR(IFERROR(INDEX(Extras!$D$9:$D$28,MATCH(LEFT(C49,4),Extras!$A$9:$A$28,0)),"")="pro Person",IFERROR(INDEX(Extras!$D$9:$D$28,MATCH(LEFT(C49,4),Extras!$A$9:$A$28,0)),"")="pro Person/Nacht"),OR(NOT(ISNUMBER(IFERROR(INDEX(Aufenthalte!$F$9:$F$108,MATCH(A49,Aufenthalte!$A$9:$A$108,0)),""))),IFERROR(INDEX(Aufenthalte!$F$9:$F$108,MATCH(A49,Aufenthalte!$A$9:$A$108,0)),"")&lt;=0)),"Personen prüfen","OK")))))))))</f>
        <v/>
      </c>
    </row>
    <row r="50" spans="1:11" ht="31" customHeight="1">
      <c r="A50" s="23"/>
      <c r="B50" s="3" t="str">
        <f>IF(A50="","",IF(IFERROR(INDEX(Aufenthalte!$B$9:$B$108,MATCH(A50,Aufenthalte!$A$9:$A$108,0)),"")="","",IFERROR(INDEX(Aufenthalte!$B$9:$B$108,MATCH(A50,Aufenthalte!$A$9:$A$108,0)),"")&amp;" / "&amp;TEXT(IFERROR(INDEX(Aufenthalte!$D$9:$D$108,MATCH(A50,Aufenthalte!$A$9:$A$108,0)),""),"dd"".""mm"".""yyyy")))</f>
        <v/>
      </c>
      <c r="C50" s="18"/>
      <c r="D50" s="24"/>
      <c r="E50" s="21"/>
      <c r="F50" s="3" t="str">
        <f>IF(K50&lt;&gt;"OK","",IFERROR(INDEX(Extras!$D$9:$D$28,MATCH(LEFT(C50,4),Extras!$A$9:$A$28,0)),""))</f>
        <v/>
      </c>
      <c r="G50" s="10" t="str">
        <f>IF(K50&lt;&gt;"OK","",IF(E50="",IFERROR(INDEX(Extras!$E$9:$E$28,MATCH(LEFT(C50,4),Extras!$A$9:$A$28,0)),""),E50))</f>
        <v/>
      </c>
      <c r="H50" s="15" t="str">
        <f>IF(K50&lt;&gt;"OK","",IF(F50="pro Aufenthalt",1,IF(F50="pro Nacht",IFERROR(INDEX(Aufenthalte!$L$9:$L$108,MATCH(A50,Aufenthalte!$A$9:$A$108,0)),""),IF(F50="pro Person",IFERROR(INDEX(Aufenthalte!$F$9:$F$108,MATCH(A50,Aufenthalte!$A$9:$A$108,0)),""),IFERROR(INDEX(Aufenthalte!$L$9:$L$108,MATCH(A50,Aufenthalte!$A$9:$A$108,0)),"")*IFERROR(INDEX(Aufenthalte!$F$9:$F$108,MATCH(A50,Aufenthalte!$A$9:$A$108,0)),"")))))</f>
        <v/>
      </c>
      <c r="I50" s="10" t="str">
        <f t="shared" si="1"/>
        <v/>
      </c>
      <c r="J50" s="18"/>
      <c r="K50" s="3" t="str">
        <f>IF(COUNTA(A50,C50:E50,J50)=0,"",IF(A50="","Buchung wählen",IF(COUNTIF(Aufenthalte!$A$9:$A$108,A50)&lt;&gt;1,"Buchung-ID prüfen",IF(OR(IFERROR(INDEX(Aufenthalte!$B$9:$B$108,MATCH(A50,Aufenthalte!$A$9:$A$108,0)),"")="",NOT(ISNUMBER(IFERROR(INDEX(Aufenthalte!$L$9:$L$108,MATCH(A50,Aufenthalte!$A$9:$A$108,0)),"")))),"Aufenthalt unvollständig",IF(C50="","Extra wählen",IF(IFERROR(INDEX(Extras!$G$9:$G$28,MATCH(LEFT(C50,4),Extras!$A$9:$A$28,0)),"")&lt;&gt;"OK","Extra-Stammdaten prüfen",IF(AND(D50&lt;&gt;"",OR(NOT(ISNUMBER(D50)),D50&lt;=0)),"Menge prüfen",IF(AND(E50&lt;&gt;"",OR(NOT(ISNUMBER(E50)),E50&lt;0)),"Einzelpreis prüfen",IF(AND(OR(IFERROR(INDEX(Extras!$D$9:$D$28,MATCH(LEFT(C50,4),Extras!$A$9:$A$28,0)),"")="pro Person",IFERROR(INDEX(Extras!$D$9:$D$28,MATCH(LEFT(C50,4),Extras!$A$9:$A$28,0)),"")="pro Person/Nacht"),OR(NOT(ISNUMBER(IFERROR(INDEX(Aufenthalte!$F$9:$F$108,MATCH(A50,Aufenthalte!$A$9:$A$108,0)),""))),IFERROR(INDEX(Aufenthalte!$F$9:$F$108,MATCH(A50,Aufenthalte!$A$9:$A$108,0)),"")&lt;=0)),"Personen prüfen","OK")))))))))</f>
        <v/>
      </c>
    </row>
    <row r="51" spans="1:11" ht="31" customHeight="1">
      <c r="A51" s="23"/>
      <c r="B51" s="3" t="str">
        <f>IF(A51="","",IF(IFERROR(INDEX(Aufenthalte!$B$9:$B$108,MATCH(A51,Aufenthalte!$A$9:$A$108,0)),"")="","",IFERROR(INDEX(Aufenthalte!$B$9:$B$108,MATCH(A51,Aufenthalte!$A$9:$A$108,0)),"")&amp;" / "&amp;TEXT(IFERROR(INDEX(Aufenthalte!$D$9:$D$108,MATCH(A51,Aufenthalte!$A$9:$A$108,0)),""),"dd"".""mm"".""yyyy")))</f>
        <v/>
      </c>
      <c r="C51" s="18"/>
      <c r="D51" s="24"/>
      <c r="E51" s="21"/>
      <c r="F51" s="3" t="str">
        <f>IF(K51&lt;&gt;"OK","",IFERROR(INDEX(Extras!$D$9:$D$28,MATCH(LEFT(C51,4),Extras!$A$9:$A$28,0)),""))</f>
        <v/>
      </c>
      <c r="G51" s="10" t="str">
        <f>IF(K51&lt;&gt;"OK","",IF(E51="",IFERROR(INDEX(Extras!$E$9:$E$28,MATCH(LEFT(C51,4),Extras!$A$9:$A$28,0)),""),E51))</f>
        <v/>
      </c>
      <c r="H51" s="15" t="str">
        <f>IF(K51&lt;&gt;"OK","",IF(F51="pro Aufenthalt",1,IF(F51="pro Nacht",IFERROR(INDEX(Aufenthalte!$L$9:$L$108,MATCH(A51,Aufenthalte!$A$9:$A$108,0)),""),IF(F51="pro Person",IFERROR(INDEX(Aufenthalte!$F$9:$F$108,MATCH(A51,Aufenthalte!$A$9:$A$108,0)),""),IFERROR(INDEX(Aufenthalte!$L$9:$L$108,MATCH(A51,Aufenthalte!$A$9:$A$108,0)),"")*IFERROR(INDEX(Aufenthalte!$F$9:$F$108,MATCH(A51,Aufenthalte!$A$9:$A$108,0)),"")))))</f>
        <v/>
      </c>
      <c r="I51" s="10" t="str">
        <f t="shared" si="1"/>
        <v/>
      </c>
      <c r="J51" s="18"/>
      <c r="K51" s="3" t="str">
        <f>IF(COUNTA(A51,C51:E51,J51)=0,"",IF(A51="","Buchung wählen",IF(COUNTIF(Aufenthalte!$A$9:$A$108,A51)&lt;&gt;1,"Buchung-ID prüfen",IF(OR(IFERROR(INDEX(Aufenthalte!$B$9:$B$108,MATCH(A51,Aufenthalte!$A$9:$A$108,0)),"")="",NOT(ISNUMBER(IFERROR(INDEX(Aufenthalte!$L$9:$L$108,MATCH(A51,Aufenthalte!$A$9:$A$108,0)),"")))),"Aufenthalt unvollständig",IF(C51="","Extra wählen",IF(IFERROR(INDEX(Extras!$G$9:$G$28,MATCH(LEFT(C51,4),Extras!$A$9:$A$28,0)),"")&lt;&gt;"OK","Extra-Stammdaten prüfen",IF(AND(D51&lt;&gt;"",OR(NOT(ISNUMBER(D51)),D51&lt;=0)),"Menge prüfen",IF(AND(E51&lt;&gt;"",OR(NOT(ISNUMBER(E51)),E51&lt;0)),"Einzelpreis prüfen",IF(AND(OR(IFERROR(INDEX(Extras!$D$9:$D$28,MATCH(LEFT(C51,4),Extras!$A$9:$A$28,0)),"")="pro Person",IFERROR(INDEX(Extras!$D$9:$D$28,MATCH(LEFT(C51,4),Extras!$A$9:$A$28,0)),"")="pro Person/Nacht"),OR(NOT(ISNUMBER(IFERROR(INDEX(Aufenthalte!$F$9:$F$108,MATCH(A51,Aufenthalte!$A$9:$A$108,0)),""))),IFERROR(INDEX(Aufenthalte!$F$9:$F$108,MATCH(A51,Aufenthalte!$A$9:$A$108,0)),"")&lt;=0)),"Personen prüfen","OK")))))))))</f>
        <v/>
      </c>
    </row>
    <row r="52" spans="1:11" ht="31" customHeight="1">
      <c r="A52" s="23"/>
      <c r="B52" s="3" t="str">
        <f>IF(A52="","",IF(IFERROR(INDEX(Aufenthalte!$B$9:$B$108,MATCH(A52,Aufenthalte!$A$9:$A$108,0)),"")="","",IFERROR(INDEX(Aufenthalte!$B$9:$B$108,MATCH(A52,Aufenthalte!$A$9:$A$108,0)),"")&amp;" / "&amp;TEXT(IFERROR(INDEX(Aufenthalte!$D$9:$D$108,MATCH(A52,Aufenthalte!$A$9:$A$108,0)),""),"dd"".""mm"".""yyyy")))</f>
        <v/>
      </c>
      <c r="C52" s="18"/>
      <c r="D52" s="24"/>
      <c r="E52" s="21"/>
      <c r="F52" s="3" t="str">
        <f>IF(K52&lt;&gt;"OK","",IFERROR(INDEX(Extras!$D$9:$D$28,MATCH(LEFT(C52,4),Extras!$A$9:$A$28,0)),""))</f>
        <v/>
      </c>
      <c r="G52" s="10" t="str">
        <f>IF(K52&lt;&gt;"OK","",IF(E52="",IFERROR(INDEX(Extras!$E$9:$E$28,MATCH(LEFT(C52,4),Extras!$A$9:$A$28,0)),""),E52))</f>
        <v/>
      </c>
      <c r="H52" s="15" t="str">
        <f>IF(K52&lt;&gt;"OK","",IF(F52="pro Aufenthalt",1,IF(F52="pro Nacht",IFERROR(INDEX(Aufenthalte!$L$9:$L$108,MATCH(A52,Aufenthalte!$A$9:$A$108,0)),""),IF(F52="pro Person",IFERROR(INDEX(Aufenthalte!$F$9:$F$108,MATCH(A52,Aufenthalte!$A$9:$A$108,0)),""),IFERROR(INDEX(Aufenthalte!$L$9:$L$108,MATCH(A52,Aufenthalte!$A$9:$A$108,0)),"")*IFERROR(INDEX(Aufenthalte!$F$9:$F$108,MATCH(A52,Aufenthalte!$A$9:$A$108,0)),"")))))</f>
        <v/>
      </c>
      <c r="I52" s="10" t="str">
        <f t="shared" si="1"/>
        <v/>
      </c>
      <c r="J52" s="18"/>
      <c r="K52" s="3" t="str">
        <f>IF(COUNTA(A52,C52:E52,J52)=0,"",IF(A52="","Buchung wählen",IF(COUNTIF(Aufenthalte!$A$9:$A$108,A52)&lt;&gt;1,"Buchung-ID prüfen",IF(OR(IFERROR(INDEX(Aufenthalte!$B$9:$B$108,MATCH(A52,Aufenthalte!$A$9:$A$108,0)),"")="",NOT(ISNUMBER(IFERROR(INDEX(Aufenthalte!$L$9:$L$108,MATCH(A52,Aufenthalte!$A$9:$A$108,0)),"")))),"Aufenthalt unvollständig",IF(C52="","Extra wählen",IF(IFERROR(INDEX(Extras!$G$9:$G$28,MATCH(LEFT(C52,4),Extras!$A$9:$A$28,0)),"")&lt;&gt;"OK","Extra-Stammdaten prüfen",IF(AND(D52&lt;&gt;"",OR(NOT(ISNUMBER(D52)),D52&lt;=0)),"Menge prüfen",IF(AND(E52&lt;&gt;"",OR(NOT(ISNUMBER(E52)),E52&lt;0)),"Einzelpreis prüfen",IF(AND(OR(IFERROR(INDEX(Extras!$D$9:$D$28,MATCH(LEFT(C52,4),Extras!$A$9:$A$28,0)),"")="pro Person",IFERROR(INDEX(Extras!$D$9:$D$28,MATCH(LEFT(C52,4),Extras!$A$9:$A$28,0)),"")="pro Person/Nacht"),OR(NOT(ISNUMBER(IFERROR(INDEX(Aufenthalte!$F$9:$F$108,MATCH(A52,Aufenthalte!$A$9:$A$108,0)),""))),IFERROR(INDEX(Aufenthalte!$F$9:$F$108,MATCH(A52,Aufenthalte!$A$9:$A$108,0)),"")&lt;=0)),"Personen prüfen","OK")))))))))</f>
        <v/>
      </c>
    </row>
    <row r="53" spans="1:11" ht="31" customHeight="1">
      <c r="A53" s="23"/>
      <c r="B53" s="3" t="str">
        <f>IF(A53="","",IF(IFERROR(INDEX(Aufenthalte!$B$9:$B$108,MATCH(A53,Aufenthalte!$A$9:$A$108,0)),"")="","",IFERROR(INDEX(Aufenthalte!$B$9:$B$108,MATCH(A53,Aufenthalte!$A$9:$A$108,0)),"")&amp;" / "&amp;TEXT(IFERROR(INDEX(Aufenthalte!$D$9:$D$108,MATCH(A53,Aufenthalte!$A$9:$A$108,0)),""),"dd"".""mm"".""yyyy")))</f>
        <v/>
      </c>
      <c r="C53" s="18"/>
      <c r="D53" s="24"/>
      <c r="E53" s="21"/>
      <c r="F53" s="3" t="str">
        <f>IF(K53&lt;&gt;"OK","",IFERROR(INDEX(Extras!$D$9:$D$28,MATCH(LEFT(C53,4),Extras!$A$9:$A$28,0)),""))</f>
        <v/>
      </c>
      <c r="G53" s="10" t="str">
        <f>IF(K53&lt;&gt;"OK","",IF(E53="",IFERROR(INDEX(Extras!$E$9:$E$28,MATCH(LEFT(C53,4),Extras!$A$9:$A$28,0)),""),E53))</f>
        <v/>
      </c>
      <c r="H53" s="15" t="str">
        <f>IF(K53&lt;&gt;"OK","",IF(F53="pro Aufenthalt",1,IF(F53="pro Nacht",IFERROR(INDEX(Aufenthalte!$L$9:$L$108,MATCH(A53,Aufenthalte!$A$9:$A$108,0)),""),IF(F53="pro Person",IFERROR(INDEX(Aufenthalte!$F$9:$F$108,MATCH(A53,Aufenthalte!$A$9:$A$108,0)),""),IFERROR(INDEX(Aufenthalte!$L$9:$L$108,MATCH(A53,Aufenthalte!$A$9:$A$108,0)),"")*IFERROR(INDEX(Aufenthalte!$F$9:$F$108,MATCH(A53,Aufenthalte!$A$9:$A$108,0)),"")))))</f>
        <v/>
      </c>
      <c r="I53" s="10" t="str">
        <f t="shared" si="1"/>
        <v/>
      </c>
      <c r="J53" s="18"/>
      <c r="K53" s="3" t="str">
        <f>IF(COUNTA(A53,C53:E53,J53)=0,"",IF(A53="","Buchung wählen",IF(COUNTIF(Aufenthalte!$A$9:$A$108,A53)&lt;&gt;1,"Buchung-ID prüfen",IF(OR(IFERROR(INDEX(Aufenthalte!$B$9:$B$108,MATCH(A53,Aufenthalte!$A$9:$A$108,0)),"")="",NOT(ISNUMBER(IFERROR(INDEX(Aufenthalte!$L$9:$L$108,MATCH(A53,Aufenthalte!$A$9:$A$108,0)),"")))),"Aufenthalt unvollständig",IF(C53="","Extra wählen",IF(IFERROR(INDEX(Extras!$G$9:$G$28,MATCH(LEFT(C53,4),Extras!$A$9:$A$28,0)),"")&lt;&gt;"OK","Extra-Stammdaten prüfen",IF(AND(D53&lt;&gt;"",OR(NOT(ISNUMBER(D53)),D53&lt;=0)),"Menge prüfen",IF(AND(E53&lt;&gt;"",OR(NOT(ISNUMBER(E53)),E53&lt;0)),"Einzelpreis prüfen",IF(AND(OR(IFERROR(INDEX(Extras!$D$9:$D$28,MATCH(LEFT(C53,4),Extras!$A$9:$A$28,0)),"")="pro Person",IFERROR(INDEX(Extras!$D$9:$D$28,MATCH(LEFT(C53,4),Extras!$A$9:$A$28,0)),"")="pro Person/Nacht"),OR(NOT(ISNUMBER(IFERROR(INDEX(Aufenthalte!$F$9:$F$108,MATCH(A53,Aufenthalte!$A$9:$A$108,0)),""))),IFERROR(INDEX(Aufenthalte!$F$9:$F$108,MATCH(A53,Aufenthalte!$A$9:$A$108,0)),"")&lt;=0)),"Personen prüfen","OK")))))))))</f>
        <v/>
      </c>
    </row>
    <row r="54" spans="1:11" ht="31" customHeight="1">
      <c r="A54" s="23"/>
      <c r="B54" s="3" t="str">
        <f>IF(A54="","",IF(IFERROR(INDEX(Aufenthalte!$B$9:$B$108,MATCH(A54,Aufenthalte!$A$9:$A$108,0)),"")="","",IFERROR(INDEX(Aufenthalte!$B$9:$B$108,MATCH(A54,Aufenthalte!$A$9:$A$108,0)),"")&amp;" / "&amp;TEXT(IFERROR(INDEX(Aufenthalte!$D$9:$D$108,MATCH(A54,Aufenthalte!$A$9:$A$108,0)),""),"dd"".""mm"".""yyyy")))</f>
        <v/>
      </c>
      <c r="C54" s="18"/>
      <c r="D54" s="24"/>
      <c r="E54" s="21"/>
      <c r="F54" s="3" t="str">
        <f>IF(K54&lt;&gt;"OK","",IFERROR(INDEX(Extras!$D$9:$D$28,MATCH(LEFT(C54,4),Extras!$A$9:$A$28,0)),""))</f>
        <v/>
      </c>
      <c r="G54" s="10" t="str">
        <f>IF(K54&lt;&gt;"OK","",IF(E54="",IFERROR(INDEX(Extras!$E$9:$E$28,MATCH(LEFT(C54,4),Extras!$A$9:$A$28,0)),""),E54))</f>
        <v/>
      </c>
      <c r="H54" s="15" t="str">
        <f>IF(K54&lt;&gt;"OK","",IF(F54="pro Aufenthalt",1,IF(F54="pro Nacht",IFERROR(INDEX(Aufenthalte!$L$9:$L$108,MATCH(A54,Aufenthalte!$A$9:$A$108,0)),""),IF(F54="pro Person",IFERROR(INDEX(Aufenthalte!$F$9:$F$108,MATCH(A54,Aufenthalte!$A$9:$A$108,0)),""),IFERROR(INDEX(Aufenthalte!$L$9:$L$108,MATCH(A54,Aufenthalte!$A$9:$A$108,0)),"")*IFERROR(INDEX(Aufenthalte!$F$9:$F$108,MATCH(A54,Aufenthalte!$A$9:$A$108,0)),"")))))</f>
        <v/>
      </c>
      <c r="I54" s="10" t="str">
        <f t="shared" si="1"/>
        <v/>
      </c>
      <c r="J54" s="18"/>
      <c r="K54" s="3" t="str">
        <f>IF(COUNTA(A54,C54:E54,J54)=0,"",IF(A54="","Buchung wählen",IF(COUNTIF(Aufenthalte!$A$9:$A$108,A54)&lt;&gt;1,"Buchung-ID prüfen",IF(OR(IFERROR(INDEX(Aufenthalte!$B$9:$B$108,MATCH(A54,Aufenthalte!$A$9:$A$108,0)),"")="",NOT(ISNUMBER(IFERROR(INDEX(Aufenthalte!$L$9:$L$108,MATCH(A54,Aufenthalte!$A$9:$A$108,0)),"")))),"Aufenthalt unvollständig",IF(C54="","Extra wählen",IF(IFERROR(INDEX(Extras!$G$9:$G$28,MATCH(LEFT(C54,4),Extras!$A$9:$A$28,0)),"")&lt;&gt;"OK","Extra-Stammdaten prüfen",IF(AND(D54&lt;&gt;"",OR(NOT(ISNUMBER(D54)),D54&lt;=0)),"Menge prüfen",IF(AND(E54&lt;&gt;"",OR(NOT(ISNUMBER(E54)),E54&lt;0)),"Einzelpreis prüfen",IF(AND(OR(IFERROR(INDEX(Extras!$D$9:$D$28,MATCH(LEFT(C54,4),Extras!$A$9:$A$28,0)),"")="pro Person",IFERROR(INDEX(Extras!$D$9:$D$28,MATCH(LEFT(C54,4),Extras!$A$9:$A$28,0)),"")="pro Person/Nacht"),OR(NOT(ISNUMBER(IFERROR(INDEX(Aufenthalte!$F$9:$F$108,MATCH(A54,Aufenthalte!$A$9:$A$108,0)),""))),IFERROR(INDEX(Aufenthalte!$F$9:$F$108,MATCH(A54,Aufenthalte!$A$9:$A$108,0)),"")&lt;=0)),"Personen prüfen","OK")))))))))</f>
        <v/>
      </c>
    </row>
    <row r="55" spans="1:11" ht="31" customHeight="1">
      <c r="A55" s="23"/>
      <c r="B55" s="3" t="str">
        <f>IF(A55="","",IF(IFERROR(INDEX(Aufenthalte!$B$9:$B$108,MATCH(A55,Aufenthalte!$A$9:$A$108,0)),"")="","",IFERROR(INDEX(Aufenthalte!$B$9:$B$108,MATCH(A55,Aufenthalte!$A$9:$A$108,0)),"")&amp;" / "&amp;TEXT(IFERROR(INDEX(Aufenthalte!$D$9:$D$108,MATCH(A55,Aufenthalte!$A$9:$A$108,0)),""),"dd"".""mm"".""yyyy")))</f>
        <v/>
      </c>
      <c r="C55" s="18"/>
      <c r="D55" s="24"/>
      <c r="E55" s="21"/>
      <c r="F55" s="3" t="str">
        <f>IF(K55&lt;&gt;"OK","",IFERROR(INDEX(Extras!$D$9:$D$28,MATCH(LEFT(C55,4),Extras!$A$9:$A$28,0)),""))</f>
        <v/>
      </c>
      <c r="G55" s="10" t="str">
        <f>IF(K55&lt;&gt;"OK","",IF(E55="",IFERROR(INDEX(Extras!$E$9:$E$28,MATCH(LEFT(C55,4),Extras!$A$9:$A$28,0)),""),E55))</f>
        <v/>
      </c>
      <c r="H55" s="15" t="str">
        <f>IF(K55&lt;&gt;"OK","",IF(F55="pro Aufenthalt",1,IF(F55="pro Nacht",IFERROR(INDEX(Aufenthalte!$L$9:$L$108,MATCH(A55,Aufenthalte!$A$9:$A$108,0)),""),IF(F55="pro Person",IFERROR(INDEX(Aufenthalte!$F$9:$F$108,MATCH(A55,Aufenthalte!$A$9:$A$108,0)),""),IFERROR(INDEX(Aufenthalte!$L$9:$L$108,MATCH(A55,Aufenthalte!$A$9:$A$108,0)),"")*IFERROR(INDEX(Aufenthalte!$F$9:$F$108,MATCH(A55,Aufenthalte!$A$9:$A$108,0)),"")))))</f>
        <v/>
      </c>
      <c r="I55" s="10" t="str">
        <f t="shared" si="1"/>
        <v/>
      </c>
      <c r="J55" s="18"/>
      <c r="K55" s="3" t="str">
        <f>IF(COUNTA(A55,C55:E55,J55)=0,"",IF(A55="","Buchung wählen",IF(COUNTIF(Aufenthalte!$A$9:$A$108,A55)&lt;&gt;1,"Buchung-ID prüfen",IF(OR(IFERROR(INDEX(Aufenthalte!$B$9:$B$108,MATCH(A55,Aufenthalte!$A$9:$A$108,0)),"")="",NOT(ISNUMBER(IFERROR(INDEX(Aufenthalte!$L$9:$L$108,MATCH(A55,Aufenthalte!$A$9:$A$108,0)),"")))),"Aufenthalt unvollständig",IF(C55="","Extra wählen",IF(IFERROR(INDEX(Extras!$G$9:$G$28,MATCH(LEFT(C55,4),Extras!$A$9:$A$28,0)),"")&lt;&gt;"OK","Extra-Stammdaten prüfen",IF(AND(D55&lt;&gt;"",OR(NOT(ISNUMBER(D55)),D55&lt;=0)),"Menge prüfen",IF(AND(E55&lt;&gt;"",OR(NOT(ISNUMBER(E55)),E55&lt;0)),"Einzelpreis prüfen",IF(AND(OR(IFERROR(INDEX(Extras!$D$9:$D$28,MATCH(LEFT(C55,4),Extras!$A$9:$A$28,0)),"")="pro Person",IFERROR(INDEX(Extras!$D$9:$D$28,MATCH(LEFT(C55,4),Extras!$A$9:$A$28,0)),"")="pro Person/Nacht"),OR(NOT(ISNUMBER(IFERROR(INDEX(Aufenthalte!$F$9:$F$108,MATCH(A55,Aufenthalte!$A$9:$A$108,0)),""))),IFERROR(INDEX(Aufenthalte!$F$9:$F$108,MATCH(A55,Aufenthalte!$A$9:$A$108,0)),"")&lt;=0)),"Personen prüfen","OK")))))))))</f>
        <v/>
      </c>
    </row>
    <row r="56" spans="1:11" ht="31" customHeight="1">
      <c r="A56" s="23"/>
      <c r="B56" s="3" t="str">
        <f>IF(A56="","",IF(IFERROR(INDEX(Aufenthalte!$B$9:$B$108,MATCH(A56,Aufenthalte!$A$9:$A$108,0)),"")="","",IFERROR(INDEX(Aufenthalte!$B$9:$B$108,MATCH(A56,Aufenthalte!$A$9:$A$108,0)),"")&amp;" / "&amp;TEXT(IFERROR(INDEX(Aufenthalte!$D$9:$D$108,MATCH(A56,Aufenthalte!$A$9:$A$108,0)),""),"dd"".""mm"".""yyyy")))</f>
        <v/>
      </c>
      <c r="C56" s="18"/>
      <c r="D56" s="24"/>
      <c r="E56" s="21"/>
      <c r="F56" s="3" t="str">
        <f>IF(K56&lt;&gt;"OK","",IFERROR(INDEX(Extras!$D$9:$D$28,MATCH(LEFT(C56,4),Extras!$A$9:$A$28,0)),""))</f>
        <v/>
      </c>
      <c r="G56" s="10" t="str">
        <f>IF(K56&lt;&gt;"OK","",IF(E56="",IFERROR(INDEX(Extras!$E$9:$E$28,MATCH(LEFT(C56,4),Extras!$A$9:$A$28,0)),""),E56))</f>
        <v/>
      </c>
      <c r="H56" s="15" t="str">
        <f>IF(K56&lt;&gt;"OK","",IF(F56="pro Aufenthalt",1,IF(F56="pro Nacht",IFERROR(INDEX(Aufenthalte!$L$9:$L$108,MATCH(A56,Aufenthalte!$A$9:$A$108,0)),""),IF(F56="pro Person",IFERROR(INDEX(Aufenthalte!$F$9:$F$108,MATCH(A56,Aufenthalte!$A$9:$A$108,0)),""),IFERROR(INDEX(Aufenthalte!$L$9:$L$108,MATCH(A56,Aufenthalte!$A$9:$A$108,0)),"")*IFERROR(INDEX(Aufenthalte!$F$9:$F$108,MATCH(A56,Aufenthalte!$A$9:$A$108,0)),"")))))</f>
        <v/>
      </c>
      <c r="I56" s="10" t="str">
        <f t="shared" si="1"/>
        <v/>
      </c>
      <c r="J56" s="18"/>
      <c r="K56" s="3" t="str">
        <f>IF(COUNTA(A56,C56:E56,J56)=0,"",IF(A56="","Buchung wählen",IF(COUNTIF(Aufenthalte!$A$9:$A$108,A56)&lt;&gt;1,"Buchung-ID prüfen",IF(OR(IFERROR(INDEX(Aufenthalte!$B$9:$B$108,MATCH(A56,Aufenthalte!$A$9:$A$108,0)),"")="",NOT(ISNUMBER(IFERROR(INDEX(Aufenthalte!$L$9:$L$108,MATCH(A56,Aufenthalte!$A$9:$A$108,0)),"")))),"Aufenthalt unvollständig",IF(C56="","Extra wählen",IF(IFERROR(INDEX(Extras!$G$9:$G$28,MATCH(LEFT(C56,4),Extras!$A$9:$A$28,0)),"")&lt;&gt;"OK","Extra-Stammdaten prüfen",IF(AND(D56&lt;&gt;"",OR(NOT(ISNUMBER(D56)),D56&lt;=0)),"Menge prüfen",IF(AND(E56&lt;&gt;"",OR(NOT(ISNUMBER(E56)),E56&lt;0)),"Einzelpreis prüfen",IF(AND(OR(IFERROR(INDEX(Extras!$D$9:$D$28,MATCH(LEFT(C56,4),Extras!$A$9:$A$28,0)),"")="pro Person",IFERROR(INDEX(Extras!$D$9:$D$28,MATCH(LEFT(C56,4),Extras!$A$9:$A$28,0)),"")="pro Person/Nacht"),OR(NOT(ISNUMBER(IFERROR(INDEX(Aufenthalte!$F$9:$F$108,MATCH(A56,Aufenthalte!$A$9:$A$108,0)),""))),IFERROR(INDEX(Aufenthalte!$F$9:$F$108,MATCH(A56,Aufenthalte!$A$9:$A$108,0)),"")&lt;=0)),"Personen prüfen","OK")))))))))</f>
        <v/>
      </c>
    </row>
    <row r="57" spans="1:11" ht="31" customHeight="1">
      <c r="A57" s="23"/>
      <c r="B57" s="3" t="str">
        <f>IF(A57="","",IF(IFERROR(INDEX(Aufenthalte!$B$9:$B$108,MATCH(A57,Aufenthalte!$A$9:$A$108,0)),"")="","",IFERROR(INDEX(Aufenthalte!$B$9:$B$108,MATCH(A57,Aufenthalte!$A$9:$A$108,0)),"")&amp;" / "&amp;TEXT(IFERROR(INDEX(Aufenthalte!$D$9:$D$108,MATCH(A57,Aufenthalte!$A$9:$A$108,0)),""),"dd"".""mm"".""yyyy")))</f>
        <v/>
      </c>
      <c r="C57" s="18"/>
      <c r="D57" s="24"/>
      <c r="E57" s="21"/>
      <c r="F57" s="3" t="str">
        <f>IF(K57&lt;&gt;"OK","",IFERROR(INDEX(Extras!$D$9:$D$28,MATCH(LEFT(C57,4),Extras!$A$9:$A$28,0)),""))</f>
        <v/>
      </c>
      <c r="G57" s="10" t="str">
        <f>IF(K57&lt;&gt;"OK","",IF(E57="",IFERROR(INDEX(Extras!$E$9:$E$28,MATCH(LEFT(C57,4),Extras!$A$9:$A$28,0)),""),E57))</f>
        <v/>
      </c>
      <c r="H57" s="15" t="str">
        <f>IF(K57&lt;&gt;"OK","",IF(F57="pro Aufenthalt",1,IF(F57="pro Nacht",IFERROR(INDEX(Aufenthalte!$L$9:$L$108,MATCH(A57,Aufenthalte!$A$9:$A$108,0)),""),IF(F57="pro Person",IFERROR(INDEX(Aufenthalte!$F$9:$F$108,MATCH(A57,Aufenthalte!$A$9:$A$108,0)),""),IFERROR(INDEX(Aufenthalte!$L$9:$L$108,MATCH(A57,Aufenthalte!$A$9:$A$108,0)),"")*IFERROR(INDEX(Aufenthalte!$F$9:$F$108,MATCH(A57,Aufenthalte!$A$9:$A$108,0)),"")))))</f>
        <v/>
      </c>
      <c r="I57" s="10" t="str">
        <f t="shared" si="1"/>
        <v/>
      </c>
      <c r="J57" s="18"/>
      <c r="K57" s="3" t="str">
        <f>IF(COUNTA(A57,C57:E57,J57)=0,"",IF(A57="","Buchung wählen",IF(COUNTIF(Aufenthalte!$A$9:$A$108,A57)&lt;&gt;1,"Buchung-ID prüfen",IF(OR(IFERROR(INDEX(Aufenthalte!$B$9:$B$108,MATCH(A57,Aufenthalte!$A$9:$A$108,0)),"")="",NOT(ISNUMBER(IFERROR(INDEX(Aufenthalte!$L$9:$L$108,MATCH(A57,Aufenthalte!$A$9:$A$108,0)),"")))),"Aufenthalt unvollständig",IF(C57="","Extra wählen",IF(IFERROR(INDEX(Extras!$G$9:$G$28,MATCH(LEFT(C57,4),Extras!$A$9:$A$28,0)),"")&lt;&gt;"OK","Extra-Stammdaten prüfen",IF(AND(D57&lt;&gt;"",OR(NOT(ISNUMBER(D57)),D57&lt;=0)),"Menge prüfen",IF(AND(E57&lt;&gt;"",OR(NOT(ISNUMBER(E57)),E57&lt;0)),"Einzelpreis prüfen",IF(AND(OR(IFERROR(INDEX(Extras!$D$9:$D$28,MATCH(LEFT(C57,4),Extras!$A$9:$A$28,0)),"")="pro Person",IFERROR(INDEX(Extras!$D$9:$D$28,MATCH(LEFT(C57,4),Extras!$A$9:$A$28,0)),"")="pro Person/Nacht"),OR(NOT(ISNUMBER(IFERROR(INDEX(Aufenthalte!$F$9:$F$108,MATCH(A57,Aufenthalte!$A$9:$A$108,0)),""))),IFERROR(INDEX(Aufenthalte!$F$9:$F$108,MATCH(A57,Aufenthalte!$A$9:$A$108,0)),"")&lt;=0)),"Personen prüfen","OK")))))))))</f>
        <v/>
      </c>
    </row>
    <row r="58" spans="1:11" ht="31" customHeight="1">
      <c r="A58" s="23"/>
      <c r="B58" s="3" t="str">
        <f>IF(A58="","",IF(IFERROR(INDEX(Aufenthalte!$B$9:$B$108,MATCH(A58,Aufenthalte!$A$9:$A$108,0)),"")="","",IFERROR(INDEX(Aufenthalte!$B$9:$B$108,MATCH(A58,Aufenthalte!$A$9:$A$108,0)),"")&amp;" / "&amp;TEXT(IFERROR(INDEX(Aufenthalte!$D$9:$D$108,MATCH(A58,Aufenthalte!$A$9:$A$108,0)),""),"dd"".""mm"".""yyyy")))</f>
        <v/>
      </c>
      <c r="C58" s="18"/>
      <c r="D58" s="24"/>
      <c r="E58" s="21"/>
      <c r="F58" s="3" t="str">
        <f>IF(K58&lt;&gt;"OK","",IFERROR(INDEX(Extras!$D$9:$D$28,MATCH(LEFT(C58,4),Extras!$A$9:$A$28,0)),""))</f>
        <v/>
      </c>
      <c r="G58" s="10" t="str">
        <f>IF(K58&lt;&gt;"OK","",IF(E58="",IFERROR(INDEX(Extras!$E$9:$E$28,MATCH(LEFT(C58,4),Extras!$A$9:$A$28,0)),""),E58))</f>
        <v/>
      </c>
      <c r="H58" s="15" t="str">
        <f>IF(K58&lt;&gt;"OK","",IF(F58="pro Aufenthalt",1,IF(F58="pro Nacht",IFERROR(INDEX(Aufenthalte!$L$9:$L$108,MATCH(A58,Aufenthalte!$A$9:$A$108,0)),""),IF(F58="pro Person",IFERROR(INDEX(Aufenthalte!$F$9:$F$108,MATCH(A58,Aufenthalte!$A$9:$A$108,0)),""),IFERROR(INDEX(Aufenthalte!$L$9:$L$108,MATCH(A58,Aufenthalte!$A$9:$A$108,0)),"")*IFERROR(INDEX(Aufenthalte!$F$9:$F$108,MATCH(A58,Aufenthalte!$A$9:$A$108,0)),"")))))</f>
        <v/>
      </c>
      <c r="I58" s="10" t="str">
        <f t="shared" si="1"/>
        <v/>
      </c>
      <c r="J58" s="18"/>
      <c r="K58" s="3" t="str">
        <f>IF(COUNTA(A58,C58:E58,J58)=0,"",IF(A58="","Buchung wählen",IF(COUNTIF(Aufenthalte!$A$9:$A$108,A58)&lt;&gt;1,"Buchung-ID prüfen",IF(OR(IFERROR(INDEX(Aufenthalte!$B$9:$B$108,MATCH(A58,Aufenthalte!$A$9:$A$108,0)),"")="",NOT(ISNUMBER(IFERROR(INDEX(Aufenthalte!$L$9:$L$108,MATCH(A58,Aufenthalte!$A$9:$A$108,0)),"")))),"Aufenthalt unvollständig",IF(C58="","Extra wählen",IF(IFERROR(INDEX(Extras!$G$9:$G$28,MATCH(LEFT(C58,4),Extras!$A$9:$A$28,0)),"")&lt;&gt;"OK","Extra-Stammdaten prüfen",IF(AND(D58&lt;&gt;"",OR(NOT(ISNUMBER(D58)),D58&lt;=0)),"Menge prüfen",IF(AND(E58&lt;&gt;"",OR(NOT(ISNUMBER(E58)),E58&lt;0)),"Einzelpreis prüfen",IF(AND(OR(IFERROR(INDEX(Extras!$D$9:$D$28,MATCH(LEFT(C58,4),Extras!$A$9:$A$28,0)),"")="pro Person",IFERROR(INDEX(Extras!$D$9:$D$28,MATCH(LEFT(C58,4),Extras!$A$9:$A$28,0)),"")="pro Person/Nacht"),OR(NOT(ISNUMBER(IFERROR(INDEX(Aufenthalte!$F$9:$F$108,MATCH(A58,Aufenthalte!$A$9:$A$108,0)),""))),IFERROR(INDEX(Aufenthalte!$F$9:$F$108,MATCH(A58,Aufenthalte!$A$9:$A$108,0)),"")&lt;=0)),"Personen prüfen","OK")))))))))</f>
        <v/>
      </c>
    </row>
    <row r="59" spans="1:11" ht="31" customHeight="1">
      <c r="A59" s="23"/>
      <c r="B59" s="3" t="str">
        <f>IF(A59="","",IF(IFERROR(INDEX(Aufenthalte!$B$9:$B$108,MATCH(A59,Aufenthalte!$A$9:$A$108,0)),"")="","",IFERROR(INDEX(Aufenthalte!$B$9:$B$108,MATCH(A59,Aufenthalte!$A$9:$A$108,0)),"")&amp;" / "&amp;TEXT(IFERROR(INDEX(Aufenthalte!$D$9:$D$108,MATCH(A59,Aufenthalte!$A$9:$A$108,0)),""),"dd"".""mm"".""yyyy")))</f>
        <v/>
      </c>
      <c r="C59" s="18"/>
      <c r="D59" s="24"/>
      <c r="E59" s="21"/>
      <c r="F59" s="3" t="str">
        <f>IF(K59&lt;&gt;"OK","",IFERROR(INDEX(Extras!$D$9:$D$28,MATCH(LEFT(C59,4),Extras!$A$9:$A$28,0)),""))</f>
        <v/>
      </c>
      <c r="G59" s="10" t="str">
        <f>IF(K59&lt;&gt;"OK","",IF(E59="",IFERROR(INDEX(Extras!$E$9:$E$28,MATCH(LEFT(C59,4),Extras!$A$9:$A$28,0)),""),E59))</f>
        <v/>
      </c>
      <c r="H59" s="15" t="str">
        <f>IF(K59&lt;&gt;"OK","",IF(F59="pro Aufenthalt",1,IF(F59="pro Nacht",IFERROR(INDEX(Aufenthalte!$L$9:$L$108,MATCH(A59,Aufenthalte!$A$9:$A$108,0)),""),IF(F59="pro Person",IFERROR(INDEX(Aufenthalte!$F$9:$F$108,MATCH(A59,Aufenthalte!$A$9:$A$108,0)),""),IFERROR(INDEX(Aufenthalte!$L$9:$L$108,MATCH(A59,Aufenthalte!$A$9:$A$108,0)),"")*IFERROR(INDEX(Aufenthalte!$F$9:$F$108,MATCH(A59,Aufenthalte!$A$9:$A$108,0)),"")))))</f>
        <v/>
      </c>
      <c r="I59" s="10" t="str">
        <f t="shared" si="1"/>
        <v/>
      </c>
      <c r="J59" s="18"/>
      <c r="K59" s="3" t="str">
        <f>IF(COUNTA(A59,C59:E59,J59)=0,"",IF(A59="","Buchung wählen",IF(COUNTIF(Aufenthalte!$A$9:$A$108,A59)&lt;&gt;1,"Buchung-ID prüfen",IF(OR(IFERROR(INDEX(Aufenthalte!$B$9:$B$108,MATCH(A59,Aufenthalte!$A$9:$A$108,0)),"")="",NOT(ISNUMBER(IFERROR(INDEX(Aufenthalte!$L$9:$L$108,MATCH(A59,Aufenthalte!$A$9:$A$108,0)),"")))),"Aufenthalt unvollständig",IF(C59="","Extra wählen",IF(IFERROR(INDEX(Extras!$G$9:$G$28,MATCH(LEFT(C59,4),Extras!$A$9:$A$28,0)),"")&lt;&gt;"OK","Extra-Stammdaten prüfen",IF(AND(D59&lt;&gt;"",OR(NOT(ISNUMBER(D59)),D59&lt;=0)),"Menge prüfen",IF(AND(E59&lt;&gt;"",OR(NOT(ISNUMBER(E59)),E59&lt;0)),"Einzelpreis prüfen",IF(AND(OR(IFERROR(INDEX(Extras!$D$9:$D$28,MATCH(LEFT(C59,4),Extras!$A$9:$A$28,0)),"")="pro Person",IFERROR(INDEX(Extras!$D$9:$D$28,MATCH(LEFT(C59,4),Extras!$A$9:$A$28,0)),"")="pro Person/Nacht"),OR(NOT(ISNUMBER(IFERROR(INDEX(Aufenthalte!$F$9:$F$108,MATCH(A59,Aufenthalte!$A$9:$A$108,0)),""))),IFERROR(INDEX(Aufenthalte!$F$9:$F$108,MATCH(A59,Aufenthalte!$A$9:$A$108,0)),"")&lt;=0)),"Personen prüfen","OK")))))))))</f>
        <v/>
      </c>
    </row>
    <row r="60" spans="1:11" ht="31" customHeight="1">
      <c r="A60" s="23"/>
      <c r="B60" s="3" t="str">
        <f>IF(A60="","",IF(IFERROR(INDEX(Aufenthalte!$B$9:$B$108,MATCH(A60,Aufenthalte!$A$9:$A$108,0)),"")="","",IFERROR(INDEX(Aufenthalte!$B$9:$B$108,MATCH(A60,Aufenthalte!$A$9:$A$108,0)),"")&amp;" / "&amp;TEXT(IFERROR(INDEX(Aufenthalte!$D$9:$D$108,MATCH(A60,Aufenthalte!$A$9:$A$108,0)),""),"dd"".""mm"".""yyyy")))</f>
        <v/>
      </c>
      <c r="C60" s="18"/>
      <c r="D60" s="24"/>
      <c r="E60" s="21"/>
      <c r="F60" s="3" t="str">
        <f>IF(K60&lt;&gt;"OK","",IFERROR(INDEX(Extras!$D$9:$D$28,MATCH(LEFT(C60,4),Extras!$A$9:$A$28,0)),""))</f>
        <v/>
      </c>
      <c r="G60" s="10" t="str">
        <f>IF(K60&lt;&gt;"OK","",IF(E60="",IFERROR(INDEX(Extras!$E$9:$E$28,MATCH(LEFT(C60,4),Extras!$A$9:$A$28,0)),""),E60))</f>
        <v/>
      </c>
      <c r="H60" s="15" t="str">
        <f>IF(K60&lt;&gt;"OK","",IF(F60="pro Aufenthalt",1,IF(F60="pro Nacht",IFERROR(INDEX(Aufenthalte!$L$9:$L$108,MATCH(A60,Aufenthalte!$A$9:$A$108,0)),""),IF(F60="pro Person",IFERROR(INDEX(Aufenthalte!$F$9:$F$108,MATCH(A60,Aufenthalte!$A$9:$A$108,0)),""),IFERROR(INDEX(Aufenthalte!$L$9:$L$108,MATCH(A60,Aufenthalte!$A$9:$A$108,0)),"")*IFERROR(INDEX(Aufenthalte!$F$9:$F$108,MATCH(A60,Aufenthalte!$A$9:$A$108,0)),"")))))</f>
        <v/>
      </c>
      <c r="I60" s="10" t="str">
        <f t="shared" si="1"/>
        <v/>
      </c>
      <c r="J60" s="18"/>
      <c r="K60" s="3" t="str">
        <f>IF(COUNTA(A60,C60:E60,J60)=0,"",IF(A60="","Buchung wählen",IF(COUNTIF(Aufenthalte!$A$9:$A$108,A60)&lt;&gt;1,"Buchung-ID prüfen",IF(OR(IFERROR(INDEX(Aufenthalte!$B$9:$B$108,MATCH(A60,Aufenthalte!$A$9:$A$108,0)),"")="",NOT(ISNUMBER(IFERROR(INDEX(Aufenthalte!$L$9:$L$108,MATCH(A60,Aufenthalte!$A$9:$A$108,0)),"")))),"Aufenthalt unvollständig",IF(C60="","Extra wählen",IF(IFERROR(INDEX(Extras!$G$9:$G$28,MATCH(LEFT(C60,4),Extras!$A$9:$A$28,0)),"")&lt;&gt;"OK","Extra-Stammdaten prüfen",IF(AND(D60&lt;&gt;"",OR(NOT(ISNUMBER(D60)),D60&lt;=0)),"Menge prüfen",IF(AND(E60&lt;&gt;"",OR(NOT(ISNUMBER(E60)),E60&lt;0)),"Einzelpreis prüfen",IF(AND(OR(IFERROR(INDEX(Extras!$D$9:$D$28,MATCH(LEFT(C60,4),Extras!$A$9:$A$28,0)),"")="pro Person",IFERROR(INDEX(Extras!$D$9:$D$28,MATCH(LEFT(C60,4),Extras!$A$9:$A$28,0)),"")="pro Person/Nacht"),OR(NOT(ISNUMBER(IFERROR(INDEX(Aufenthalte!$F$9:$F$108,MATCH(A60,Aufenthalte!$A$9:$A$108,0)),""))),IFERROR(INDEX(Aufenthalte!$F$9:$F$108,MATCH(A60,Aufenthalte!$A$9:$A$108,0)),"")&lt;=0)),"Personen prüfen","OK")))))))))</f>
        <v/>
      </c>
    </row>
    <row r="61" spans="1:11" ht="31" customHeight="1">
      <c r="A61" s="23"/>
      <c r="B61" s="3" t="str">
        <f>IF(A61="","",IF(IFERROR(INDEX(Aufenthalte!$B$9:$B$108,MATCH(A61,Aufenthalte!$A$9:$A$108,0)),"")="","",IFERROR(INDEX(Aufenthalte!$B$9:$B$108,MATCH(A61,Aufenthalte!$A$9:$A$108,0)),"")&amp;" / "&amp;TEXT(IFERROR(INDEX(Aufenthalte!$D$9:$D$108,MATCH(A61,Aufenthalte!$A$9:$A$108,0)),""),"dd"".""mm"".""yyyy")))</f>
        <v/>
      </c>
      <c r="C61" s="18"/>
      <c r="D61" s="24"/>
      <c r="E61" s="21"/>
      <c r="F61" s="3" t="str">
        <f>IF(K61&lt;&gt;"OK","",IFERROR(INDEX(Extras!$D$9:$D$28,MATCH(LEFT(C61,4),Extras!$A$9:$A$28,0)),""))</f>
        <v/>
      </c>
      <c r="G61" s="10" t="str">
        <f>IF(K61&lt;&gt;"OK","",IF(E61="",IFERROR(INDEX(Extras!$E$9:$E$28,MATCH(LEFT(C61,4),Extras!$A$9:$A$28,0)),""),E61))</f>
        <v/>
      </c>
      <c r="H61" s="15" t="str">
        <f>IF(K61&lt;&gt;"OK","",IF(F61="pro Aufenthalt",1,IF(F61="pro Nacht",IFERROR(INDEX(Aufenthalte!$L$9:$L$108,MATCH(A61,Aufenthalte!$A$9:$A$108,0)),""),IF(F61="pro Person",IFERROR(INDEX(Aufenthalte!$F$9:$F$108,MATCH(A61,Aufenthalte!$A$9:$A$108,0)),""),IFERROR(INDEX(Aufenthalte!$L$9:$L$108,MATCH(A61,Aufenthalte!$A$9:$A$108,0)),"")*IFERROR(INDEX(Aufenthalte!$F$9:$F$108,MATCH(A61,Aufenthalte!$A$9:$A$108,0)),"")))))</f>
        <v/>
      </c>
      <c r="I61" s="10" t="str">
        <f t="shared" si="1"/>
        <v/>
      </c>
      <c r="J61" s="18"/>
      <c r="K61" s="3" t="str">
        <f>IF(COUNTA(A61,C61:E61,J61)=0,"",IF(A61="","Buchung wählen",IF(COUNTIF(Aufenthalte!$A$9:$A$108,A61)&lt;&gt;1,"Buchung-ID prüfen",IF(OR(IFERROR(INDEX(Aufenthalte!$B$9:$B$108,MATCH(A61,Aufenthalte!$A$9:$A$108,0)),"")="",NOT(ISNUMBER(IFERROR(INDEX(Aufenthalte!$L$9:$L$108,MATCH(A61,Aufenthalte!$A$9:$A$108,0)),"")))),"Aufenthalt unvollständig",IF(C61="","Extra wählen",IF(IFERROR(INDEX(Extras!$G$9:$G$28,MATCH(LEFT(C61,4),Extras!$A$9:$A$28,0)),"")&lt;&gt;"OK","Extra-Stammdaten prüfen",IF(AND(D61&lt;&gt;"",OR(NOT(ISNUMBER(D61)),D61&lt;=0)),"Menge prüfen",IF(AND(E61&lt;&gt;"",OR(NOT(ISNUMBER(E61)),E61&lt;0)),"Einzelpreis prüfen",IF(AND(OR(IFERROR(INDEX(Extras!$D$9:$D$28,MATCH(LEFT(C61,4),Extras!$A$9:$A$28,0)),"")="pro Person",IFERROR(INDEX(Extras!$D$9:$D$28,MATCH(LEFT(C61,4),Extras!$A$9:$A$28,0)),"")="pro Person/Nacht"),OR(NOT(ISNUMBER(IFERROR(INDEX(Aufenthalte!$F$9:$F$108,MATCH(A61,Aufenthalte!$A$9:$A$108,0)),""))),IFERROR(INDEX(Aufenthalte!$F$9:$F$108,MATCH(A61,Aufenthalte!$A$9:$A$108,0)),"")&lt;=0)),"Personen prüfen","OK")))))))))</f>
        <v/>
      </c>
    </row>
    <row r="62" spans="1:11" ht="31" customHeight="1">
      <c r="A62" s="23"/>
      <c r="B62" s="3" t="str">
        <f>IF(A62="","",IF(IFERROR(INDEX(Aufenthalte!$B$9:$B$108,MATCH(A62,Aufenthalte!$A$9:$A$108,0)),"")="","",IFERROR(INDEX(Aufenthalte!$B$9:$B$108,MATCH(A62,Aufenthalte!$A$9:$A$108,0)),"")&amp;" / "&amp;TEXT(IFERROR(INDEX(Aufenthalte!$D$9:$D$108,MATCH(A62,Aufenthalte!$A$9:$A$108,0)),""),"dd"".""mm"".""yyyy")))</f>
        <v/>
      </c>
      <c r="C62" s="18"/>
      <c r="D62" s="24"/>
      <c r="E62" s="21"/>
      <c r="F62" s="3" t="str">
        <f>IF(K62&lt;&gt;"OK","",IFERROR(INDEX(Extras!$D$9:$D$28,MATCH(LEFT(C62,4),Extras!$A$9:$A$28,0)),""))</f>
        <v/>
      </c>
      <c r="G62" s="10" t="str">
        <f>IF(K62&lt;&gt;"OK","",IF(E62="",IFERROR(INDEX(Extras!$E$9:$E$28,MATCH(LEFT(C62,4),Extras!$A$9:$A$28,0)),""),E62))</f>
        <v/>
      </c>
      <c r="H62" s="15" t="str">
        <f>IF(K62&lt;&gt;"OK","",IF(F62="pro Aufenthalt",1,IF(F62="pro Nacht",IFERROR(INDEX(Aufenthalte!$L$9:$L$108,MATCH(A62,Aufenthalte!$A$9:$A$108,0)),""),IF(F62="pro Person",IFERROR(INDEX(Aufenthalte!$F$9:$F$108,MATCH(A62,Aufenthalte!$A$9:$A$108,0)),""),IFERROR(INDEX(Aufenthalte!$L$9:$L$108,MATCH(A62,Aufenthalte!$A$9:$A$108,0)),"")*IFERROR(INDEX(Aufenthalte!$F$9:$F$108,MATCH(A62,Aufenthalte!$A$9:$A$108,0)),"")))))</f>
        <v/>
      </c>
      <c r="I62" s="10" t="str">
        <f t="shared" si="1"/>
        <v/>
      </c>
      <c r="J62" s="18"/>
      <c r="K62" s="3" t="str">
        <f>IF(COUNTA(A62,C62:E62,J62)=0,"",IF(A62="","Buchung wählen",IF(COUNTIF(Aufenthalte!$A$9:$A$108,A62)&lt;&gt;1,"Buchung-ID prüfen",IF(OR(IFERROR(INDEX(Aufenthalte!$B$9:$B$108,MATCH(A62,Aufenthalte!$A$9:$A$108,0)),"")="",NOT(ISNUMBER(IFERROR(INDEX(Aufenthalte!$L$9:$L$108,MATCH(A62,Aufenthalte!$A$9:$A$108,0)),"")))),"Aufenthalt unvollständig",IF(C62="","Extra wählen",IF(IFERROR(INDEX(Extras!$G$9:$G$28,MATCH(LEFT(C62,4),Extras!$A$9:$A$28,0)),"")&lt;&gt;"OK","Extra-Stammdaten prüfen",IF(AND(D62&lt;&gt;"",OR(NOT(ISNUMBER(D62)),D62&lt;=0)),"Menge prüfen",IF(AND(E62&lt;&gt;"",OR(NOT(ISNUMBER(E62)),E62&lt;0)),"Einzelpreis prüfen",IF(AND(OR(IFERROR(INDEX(Extras!$D$9:$D$28,MATCH(LEFT(C62,4),Extras!$A$9:$A$28,0)),"")="pro Person",IFERROR(INDEX(Extras!$D$9:$D$28,MATCH(LEFT(C62,4),Extras!$A$9:$A$28,0)),"")="pro Person/Nacht"),OR(NOT(ISNUMBER(IFERROR(INDEX(Aufenthalte!$F$9:$F$108,MATCH(A62,Aufenthalte!$A$9:$A$108,0)),""))),IFERROR(INDEX(Aufenthalte!$F$9:$F$108,MATCH(A62,Aufenthalte!$A$9:$A$108,0)),"")&lt;=0)),"Personen prüfen","OK")))))))))</f>
        <v/>
      </c>
    </row>
    <row r="63" spans="1:11" ht="31" customHeight="1">
      <c r="A63" s="23"/>
      <c r="B63" s="3" t="str">
        <f>IF(A63="","",IF(IFERROR(INDEX(Aufenthalte!$B$9:$B$108,MATCH(A63,Aufenthalte!$A$9:$A$108,0)),"")="","",IFERROR(INDEX(Aufenthalte!$B$9:$B$108,MATCH(A63,Aufenthalte!$A$9:$A$108,0)),"")&amp;" / "&amp;TEXT(IFERROR(INDEX(Aufenthalte!$D$9:$D$108,MATCH(A63,Aufenthalte!$A$9:$A$108,0)),""),"dd"".""mm"".""yyyy")))</f>
        <v/>
      </c>
      <c r="C63" s="18"/>
      <c r="D63" s="24"/>
      <c r="E63" s="21"/>
      <c r="F63" s="3" t="str">
        <f>IF(K63&lt;&gt;"OK","",IFERROR(INDEX(Extras!$D$9:$D$28,MATCH(LEFT(C63,4),Extras!$A$9:$A$28,0)),""))</f>
        <v/>
      </c>
      <c r="G63" s="10" t="str">
        <f>IF(K63&lt;&gt;"OK","",IF(E63="",IFERROR(INDEX(Extras!$E$9:$E$28,MATCH(LEFT(C63,4),Extras!$A$9:$A$28,0)),""),E63))</f>
        <v/>
      </c>
      <c r="H63" s="15" t="str">
        <f>IF(K63&lt;&gt;"OK","",IF(F63="pro Aufenthalt",1,IF(F63="pro Nacht",IFERROR(INDEX(Aufenthalte!$L$9:$L$108,MATCH(A63,Aufenthalte!$A$9:$A$108,0)),""),IF(F63="pro Person",IFERROR(INDEX(Aufenthalte!$F$9:$F$108,MATCH(A63,Aufenthalte!$A$9:$A$108,0)),""),IFERROR(INDEX(Aufenthalte!$L$9:$L$108,MATCH(A63,Aufenthalte!$A$9:$A$108,0)),"")*IFERROR(INDEX(Aufenthalte!$F$9:$F$108,MATCH(A63,Aufenthalte!$A$9:$A$108,0)),"")))))</f>
        <v/>
      </c>
      <c r="I63" s="10" t="str">
        <f t="shared" si="1"/>
        <v/>
      </c>
      <c r="J63" s="18"/>
      <c r="K63" s="3" t="str">
        <f>IF(COUNTA(A63,C63:E63,J63)=0,"",IF(A63="","Buchung wählen",IF(COUNTIF(Aufenthalte!$A$9:$A$108,A63)&lt;&gt;1,"Buchung-ID prüfen",IF(OR(IFERROR(INDEX(Aufenthalte!$B$9:$B$108,MATCH(A63,Aufenthalte!$A$9:$A$108,0)),"")="",NOT(ISNUMBER(IFERROR(INDEX(Aufenthalte!$L$9:$L$108,MATCH(A63,Aufenthalte!$A$9:$A$108,0)),"")))),"Aufenthalt unvollständig",IF(C63="","Extra wählen",IF(IFERROR(INDEX(Extras!$G$9:$G$28,MATCH(LEFT(C63,4),Extras!$A$9:$A$28,0)),"")&lt;&gt;"OK","Extra-Stammdaten prüfen",IF(AND(D63&lt;&gt;"",OR(NOT(ISNUMBER(D63)),D63&lt;=0)),"Menge prüfen",IF(AND(E63&lt;&gt;"",OR(NOT(ISNUMBER(E63)),E63&lt;0)),"Einzelpreis prüfen",IF(AND(OR(IFERROR(INDEX(Extras!$D$9:$D$28,MATCH(LEFT(C63,4),Extras!$A$9:$A$28,0)),"")="pro Person",IFERROR(INDEX(Extras!$D$9:$D$28,MATCH(LEFT(C63,4),Extras!$A$9:$A$28,0)),"")="pro Person/Nacht"),OR(NOT(ISNUMBER(IFERROR(INDEX(Aufenthalte!$F$9:$F$108,MATCH(A63,Aufenthalte!$A$9:$A$108,0)),""))),IFERROR(INDEX(Aufenthalte!$F$9:$F$108,MATCH(A63,Aufenthalte!$A$9:$A$108,0)),"")&lt;=0)),"Personen prüfen","OK")))))))))</f>
        <v/>
      </c>
    </row>
    <row r="64" spans="1:11" ht="31" customHeight="1">
      <c r="A64" s="23"/>
      <c r="B64" s="3" t="str">
        <f>IF(A64="","",IF(IFERROR(INDEX(Aufenthalte!$B$9:$B$108,MATCH(A64,Aufenthalte!$A$9:$A$108,0)),"")="","",IFERROR(INDEX(Aufenthalte!$B$9:$B$108,MATCH(A64,Aufenthalte!$A$9:$A$108,0)),"")&amp;" / "&amp;TEXT(IFERROR(INDEX(Aufenthalte!$D$9:$D$108,MATCH(A64,Aufenthalte!$A$9:$A$108,0)),""),"dd"".""mm"".""yyyy")))</f>
        <v/>
      </c>
      <c r="C64" s="18"/>
      <c r="D64" s="24"/>
      <c r="E64" s="21"/>
      <c r="F64" s="3" t="str">
        <f>IF(K64&lt;&gt;"OK","",IFERROR(INDEX(Extras!$D$9:$D$28,MATCH(LEFT(C64,4),Extras!$A$9:$A$28,0)),""))</f>
        <v/>
      </c>
      <c r="G64" s="10" t="str">
        <f>IF(K64&lt;&gt;"OK","",IF(E64="",IFERROR(INDEX(Extras!$E$9:$E$28,MATCH(LEFT(C64,4),Extras!$A$9:$A$28,0)),""),E64))</f>
        <v/>
      </c>
      <c r="H64" s="15" t="str">
        <f>IF(K64&lt;&gt;"OK","",IF(F64="pro Aufenthalt",1,IF(F64="pro Nacht",IFERROR(INDEX(Aufenthalte!$L$9:$L$108,MATCH(A64,Aufenthalte!$A$9:$A$108,0)),""),IF(F64="pro Person",IFERROR(INDEX(Aufenthalte!$F$9:$F$108,MATCH(A64,Aufenthalte!$A$9:$A$108,0)),""),IFERROR(INDEX(Aufenthalte!$L$9:$L$108,MATCH(A64,Aufenthalte!$A$9:$A$108,0)),"")*IFERROR(INDEX(Aufenthalte!$F$9:$F$108,MATCH(A64,Aufenthalte!$A$9:$A$108,0)),"")))))</f>
        <v/>
      </c>
      <c r="I64" s="10" t="str">
        <f t="shared" si="1"/>
        <v/>
      </c>
      <c r="J64" s="18"/>
      <c r="K64" s="3" t="str">
        <f>IF(COUNTA(A64,C64:E64,J64)=0,"",IF(A64="","Buchung wählen",IF(COUNTIF(Aufenthalte!$A$9:$A$108,A64)&lt;&gt;1,"Buchung-ID prüfen",IF(OR(IFERROR(INDEX(Aufenthalte!$B$9:$B$108,MATCH(A64,Aufenthalte!$A$9:$A$108,0)),"")="",NOT(ISNUMBER(IFERROR(INDEX(Aufenthalte!$L$9:$L$108,MATCH(A64,Aufenthalte!$A$9:$A$108,0)),"")))),"Aufenthalt unvollständig",IF(C64="","Extra wählen",IF(IFERROR(INDEX(Extras!$G$9:$G$28,MATCH(LEFT(C64,4),Extras!$A$9:$A$28,0)),"")&lt;&gt;"OK","Extra-Stammdaten prüfen",IF(AND(D64&lt;&gt;"",OR(NOT(ISNUMBER(D64)),D64&lt;=0)),"Menge prüfen",IF(AND(E64&lt;&gt;"",OR(NOT(ISNUMBER(E64)),E64&lt;0)),"Einzelpreis prüfen",IF(AND(OR(IFERROR(INDEX(Extras!$D$9:$D$28,MATCH(LEFT(C64,4),Extras!$A$9:$A$28,0)),"")="pro Person",IFERROR(INDEX(Extras!$D$9:$D$28,MATCH(LEFT(C64,4),Extras!$A$9:$A$28,0)),"")="pro Person/Nacht"),OR(NOT(ISNUMBER(IFERROR(INDEX(Aufenthalte!$F$9:$F$108,MATCH(A64,Aufenthalte!$A$9:$A$108,0)),""))),IFERROR(INDEX(Aufenthalte!$F$9:$F$108,MATCH(A64,Aufenthalte!$A$9:$A$108,0)),"")&lt;=0)),"Personen prüfen","OK")))))))))</f>
        <v/>
      </c>
    </row>
    <row r="65" spans="1:11" ht="31" customHeight="1">
      <c r="A65" s="23"/>
      <c r="B65" s="3" t="str">
        <f>IF(A65="","",IF(IFERROR(INDEX(Aufenthalte!$B$9:$B$108,MATCH(A65,Aufenthalte!$A$9:$A$108,0)),"")="","",IFERROR(INDEX(Aufenthalte!$B$9:$B$108,MATCH(A65,Aufenthalte!$A$9:$A$108,0)),"")&amp;" / "&amp;TEXT(IFERROR(INDEX(Aufenthalte!$D$9:$D$108,MATCH(A65,Aufenthalte!$A$9:$A$108,0)),""),"dd"".""mm"".""yyyy")))</f>
        <v/>
      </c>
      <c r="C65" s="18"/>
      <c r="D65" s="24"/>
      <c r="E65" s="21"/>
      <c r="F65" s="3" t="str">
        <f>IF(K65&lt;&gt;"OK","",IFERROR(INDEX(Extras!$D$9:$D$28,MATCH(LEFT(C65,4),Extras!$A$9:$A$28,0)),""))</f>
        <v/>
      </c>
      <c r="G65" s="10" t="str">
        <f>IF(K65&lt;&gt;"OK","",IF(E65="",IFERROR(INDEX(Extras!$E$9:$E$28,MATCH(LEFT(C65,4),Extras!$A$9:$A$28,0)),""),E65))</f>
        <v/>
      </c>
      <c r="H65" s="15" t="str">
        <f>IF(K65&lt;&gt;"OK","",IF(F65="pro Aufenthalt",1,IF(F65="pro Nacht",IFERROR(INDEX(Aufenthalte!$L$9:$L$108,MATCH(A65,Aufenthalte!$A$9:$A$108,0)),""),IF(F65="pro Person",IFERROR(INDEX(Aufenthalte!$F$9:$F$108,MATCH(A65,Aufenthalte!$A$9:$A$108,0)),""),IFERROR(INDEX(Aufenthalte!$L$9:$L$108,MATCH(A65,Aufenthalte!$A$9:$A$108,0)),"")*IFERROR(INDEX(Aufenthalte!$F$9:$F$108,MATCH(A65,Aufenthalte!$A$9:$A$108,0)),"")))))</f>
        <v/>
      </c>
      <c r="I65" s="10" t="str">
        <f t="shared" si="1"/>
        <v/>
      </c>
      <c r="J65" s="18"/>
      <c r="K65" s="3" t="str">
        <f>IF(COUNTA(A65,C65:E65,J65)=0,"",IF(A65="","Buchung wählen",IF(COUNTIF(Aufenthalte!$A$9:$A$108,A65)&lt;&gt;1,"Buchung-ID prüfen",IF(OR(IFERROR(INDEX(Aufenthalte!$B$9:$B$108,MATCH(A65,Aufenthalte!$A$9:$A$108,0)),"")="",NOT(ISNUMBER(IFERROR(INDEX(Aufenthalte!$L$9:$L$108,MATCH(A65,Aufenthalte!$A$9:$A$108,0)),"")))),"Aufenthalt unvollständig",IF(C65="","Extra wählen",IF(IFERROR(INDEX(Extras!$G$9:$G$28,MATCH(LEFT(C65,4),Extras!$A$9:$A$28,0)),"")&lt;&gt;"OK","Extra-Stammdaten prüfen",IF(AND(D65&lt;&gt;"",OR(NOT(ISNUMBER(D65)),D65&lt;=0)),"Menge prüfen",IF(AND(E65&lt;&gt;"",OR(NOT(ISNUMBER(E65)),E65&lt;0)),"Einzelpreis prüfen",IF(AND(OR(IFERROR(INDEX(Extras!$D$9:$D$28,MATCH(LEFT(C65,4),Extras!$A$9:$A$28,0)),"")="pro Person",IFERROR(INDEX(Extras!$D$9:$D$28,MATCH(LEFT(C65,4),Extras!$A$9:$A$28,0)),"")="pro Person/Nacht"),OR(NOT(ISNUMBER(IFERROR(INDEX(Aufenthalte!$F$9:$F$108,MATCH(A65,Aufenthalte!$A$9:$A$108,0)),""))),IFERROR(INDEX(Aufenthalte!$F$9:$F$108,MATCH(A65,Aufenthalte!$A$9:$A$108,0)),"")&lt;=0)),"Personen prüfen","OK")))))))))</f>
        <v/>
      </c>
    </row>
    <row r="66" spans="1:11" ht="31" customHeight="1">
      <c r="A66" s="23"/>
      <c r="B66" s="3" t="str">
        <f>IF(A66="","",IF(IFERROR(INDEX(Aufenthalte!$B$9:$B$108,MATCH(A66,Aufenthalte!$A$9:$A$108,0)),"")="","",IFERROR(INDEX(Aufenthalte!$B$9:$B$108,MATCH(A66,Aufenthalte!$A$9:$A$108,0)),"")&amp;" / "&amp;TEXT(IFERROR(INDEX(Aufenthalte!$D$9:$D$108,MATCH(A66,Aufenthalte!$A$9:$A$108,0)),""),"dd"".""mm"".""yyyy")))</f>
        <v/>
      </c>
      <c r="C66" s="18"/>
      <c r="D66" s="24"/>
      <c r="E66" s="21"/>
      <c r="F66" s="3" t="str">
        <f>IF(K66&lt;&gt;"OK","",IFERROR(INDEX(Extras!$D$9:$D$28,MATCH(LEFT(C66,4),Extras!$A$9:$A$28,0)),""))</f>
        <v/>
      </c>
      <c r="G66" s="10" t="str">
        <f>IF(K66&lt;&gt;"OK","",IF(E66="",IFERROR(INDEX(Extras!$E$9:$E$28,MATCH(LEFT(C66,4),Extras!$A$9:$A$28,0)),""),E66))</f>
        <v/>
      </c>
      <c r="H66" s="15" t="str">
        <f>IF(K66&lt;&gt;"OK","",IF(F66="pro Aufenthalt",1,IF(F66="pro Nacht",IFERROR(INDEX(Aufenthalte!$L$9:$L$108,MATCH(A66,Aufenthalte!$A$9:$A$108,0)),""),IF(F66="pro Person",IFERROR(INDEX(Aufenthalte!$F$9:$F$108,MATCH(A66,Aufenthalte!$A$9:$A$108,0)),""),IFERROR(INDEX(Aufenthalte!$L$9:$L$108,MATCH(A66,Aufenthalte!$A$9:$A$108,0)),"")*IFERROR(INDEX(Aufenthalte!$F$9:$F$108,MATCH(A66,Aufenthalte!$A$9:$A$108,0)),"")))))</f>
        <v/>
      </c>
      <c r="I66" s="10" t="str">
        <f t="shared" si="1"/>
        <v/>
      </c>
      <c r="J66" s="18"/>
      <c r="K66" s="3" t="str">
        <f>IF(COUNTA(A66,C66:E66,J66)=0,"",IF(A66="","Buchung wählen",IF(COUNTIF(Aufenthalte!$A$9:$A$108,A66)&lt;&gt;1,"Buchung-ID prüfen",IF(OR(IFERROR(INDEX(Aufenthalte!$B$9:$B$108,MATCH(A66,Aufenthalte!$A$9:$A$108,0)),"")="",NOT(ISNUMBER(IFERROR(INDEX(Aufenthalte!$L$9:$L$108,MATCH(A66,Aufenthalte!$A$9:$A$108,0)),"")))),"Aufenthalt unvollständig",IF(C66="","Extra wählen",IF(IFERROR(INDEX(Extras!$G$9:$G$28,MATCH(LEFT(C66,4),Extras!$A$9:$A$28,0)),"")&lt;&gt;"OK","Extra-Stammdaten prüfen",IF(AND(D66&lt;&gt;"",OR(NOT(ISNUMBER(D66)),D66&lt;=0)),"Menge prüfen",IF(AND(E66&lt;&gt;"",OR(NOT(ISNUMBER(E66)),E66&lt;0)),"Einzelpreis prüfen",IF(AND(OR(IFERROR(INDEX(Extras!$D$9:$D$28,MATCH(LEFT(C66,4),Extras!$A$9:$A$28,0)),"")="pro Person",IFERROR(INDEX(Extras!$D$9:$D$28,MATCH(LEFT(C66,4),Extras!$A$9:$A$28,0)),"")="pro Person/Nacht"),OR(NOT(ISNUMBER(IFERROR(INDEX(Aufenthalte!$F$9:$F$108,MATCH(A66,Aufenthalte!$A$9:$A$108,0)),""))),IFERROR(INDEX(Aufenthalte!$F$9:$F$108,MATCH(A66,Aufenthalte!$A$9:$A$108,0)),"")&lt;=0)),"Personen prüfen","OK")))))))))</f>
        <v/>
      </c>
    </row>
    <row r="67" spans="1:11" ht="31" customHeight="1">
      <c r="A67" s="23"/>
      <c r="B67" s="3" t="str">
        <f>IF(A67="","",IF(IFERROR(INDEX(Aufenthalte!$B$9:$B$108,MATCH(A67,Aufenthalte!$A$9:$A$108,0)),"")="","",IFERROR(INDEX(Aufenthalte!$B$9:$B$108,MATCH(A67,Aufenthalte!$A$9:$A$108,0)),"")&amp;" / "&amp;TEXT(IFERROR(INDEX(Aufenthalte!$D$9:$D$108,MATCH(A67,Aufenthalte!$A$9:$A$108,0)),""),"dd"".""mm"".""yyyy")))</f>
        <v/>
      </c>
      <c r="C67" s="18"/>
      <c r="D67" s="24"/>
      <c r="E67" s="21"/>
      <c r="F67" s="3" t="str">
        <f>IF(K67&lt;&gt;"OK","",IFERROR(INDEX(Extras!$D$9:$D$28,MATCH(LEFT(C67,4),Extras!$A$9:$A$28,0)),""))</f>
        <v/>
      </c>
      <c r="G67" s="10" t="str">
        <f>IF(K67&lt;&gt;"OK","",IF(E67="",IFERROR(INDEX(Extras!$E$9:$E$28,MATCH(LEFT(C67,4),Extras!$A$9:$A$28,0)),""),E67))</f>
        <v/>
      </c>
      <c r="H67" s="15" t="str">
        <f>IF(K67&lt;&gt;"OK","",IF(F67="pro Aufenthalt",1,IF(F67="pro Nacht",IFERROR(INDEX(Aufenthalte!$L$9:$L$108,MATCH(A67,Aufenthalte!$A$9:$A$108,0)),""),IF(F67="pro Person",IFERROR(INDEX(Aufenthalte!$F$9:$F$108,MATCH(A67,Aufenthalte!$A$9:$A$108,0)),""),IFERROR(INDEX(Aufenthalte!$L$9:$L$108,MATCH(A67,Aufenthalte!$A$9:$A$108,0)),"")*IFERROR(INDEX(Aufenthalte!$F$9:$F$108,MATCH(A67,Aufenthalte!$A$9:$A$108,0)),"")))))</f>
        <v/>
      </c>
      <c r="I67" s="10" t="str">
        <f t="shared" si="1"/>
        <v/>
      </c>
      <c r="J67" s="18"/>
      <c r="K67" s="3" t="str">
        <f>IF(COUNTA(A67,C67:E67,J67)=0,"",IF(A67="","Buchung wählen",IF(COUNTIF(Aufenthalte!$A$9:$A$108,A67)&lt;&gt;1,"Buchung-ID prüfen",IF(OR(IFERROR(INDEX(Aufenthalte!$B$9:$B$108,MATCH(A67,Aufenthalte!$A$9:$A$108,0)),"")="",NOT(ISNUMBER(IFERROR(INDEX(Aufenthalte!$L$9:$L$108,MATCH(A67,Aufenthalte!$A$9:$A$108,0)),"")))),"Aufenthalt unvollständig",IF(C67="","Extra wählen",IF(IFERROR(INDEX(Extras!$G$9:$G$28,MATCH(LEFT(C67,4),Extras!$A$9:$A$28,0)),"")&lt;&gt;"OK","Extra-Stammdaten prüfen",IF(AND(D67&lt;&gt;"",OR(NOT(ISNUMBER(D67)),D67&lt;=0)),"Menge prüfen",IF(AND(E67&lt;&gt;"",OR(NOT(ISNUMBER(E67)),E67&lt;0)),"Einzelpreis prüfen",IF(AND(OR(IFERROR(INDEX(Extras!$D$9:$D$28,MATCH(LEFT(C67,4),Extras!$A$9:$A$28,0)),"")="pro Person",IFERROR(INDEX(Extras!$D$9:$D$28,MATCH(LEFT(C67,4),Extras!$A$9:$A$28,0)),"")="pro Person/Nacht"),OR(NOT(ISNUMBER(IFERROR(INDEX(Aufenthalte!$F$9:$F$108,MATCH(A67,Aufenthalte!$A$9:$A$108,0)),""))),IFERROR(INDEX(Aufenthalte!$F$9:$F$108,MATCH(A67,Aufenthalte!$A$9:$A$108,0)),"")&lt;=0)),"Personen prüfen","OK")))))))))</f>
        <v/>
      </c>
    </row>
    <row r="68" spans="1:11" ht="31" customHeight="1">
      <c r="A68" s="23"/>
      <c r="B68" s="3" t="str">
        <f>IF(A68="","",IF(IFERROR(INDEX(Aufenthalte!$B$9:$B$108,MATCH(A68,Aufenthalte!$A$9:$A$108,0)),"")="","",IFERROR(INDEX(Aufenthalte!$B$9:$B$108,MATCH(A68,Aufenthalte!$A$9:$A$108,0)),"")&amp;" / "&amp;TEXT(IFERROR(INDEX(Aufenthalte!$D$9:$D$108,MATCH(A68,Aufenthalte!$A$9:$A$108,0)),""),"dd"".""mm"".""yyyy")))</f>
        <v/>
      </c>
      <c r="C68" s="18"/>
      <c r="D68" s="24"/>
      <c r="E68" s="21"/>
      <c r="F68" s="3" t="str">
        <f>IF(K68&lt;&gt;"OK","",IFERROR(INDEX(Extras!$D$9:$D$28,MATCH(LEFT(C68,4),Extras!$A$9:$A$28,0)),""))</f>
        <v/>
      </c>
      <c r="G68" s="10" t="str">
        <f>IF(K68&lt;&gt;"OK","",IF(E68="",IFERROR(INDEX(Extras!$E$9:$E$28,MATCH(LEFT(C68,4),Extras!$A$9:$A$28,0)),""),E68))</f>
        <v/>
      </c>
      <c r="H68" s="15" t="str">
        <f>IF(K68&lt;&gt;"OK","",IF(F68="pro Aufenthalt",1,IF(F68="pro Nacht",IFERROR(INDEX(Aufenthalte!$L$9:$L$108,MATCH(A68,Aufenthalte!$A$9:$A$108,0)),""),IF(F68="pro Person",IFERROR(INDEX(Aufenthalte!$F$9:$F$108,MATCH(A68,Aufenthalte!$A$9:$A$108,0)),""),IFERROR(INDEX(Aufenthalte!$L$9:$L$108,MATCH(A68,Aufenthalte!$A$9:$A$108,0)),"")*IFERROR(INDEX(Aufenthalte!$F$9:$F$108,MATCH(A68,Aufenthalte!$A$9:$A$108,0)),"")))))</f>
        <v/>
      </c>
      <c r="I68" s="10" t="str">
        <f t="shared" si="1"/>
        <v/>
      </c>
      <c r="J68" s="18"/>
      <c r="K68" s="3" t="str">
        <f>IF(COUNTA(A68,C68:E68,J68)=0,"",IF(A68="","Buchung wählen",IF(COUNTIF(Aufenthalte!$A$9:$A$108,A68)&lt;&gt;1,"Buchung-ID prüfen",IF(OR(IFERROR(INDEX(Aufenthalte!$B$9:$B$108,MATCH(A68,Aufenthalte!$A$9:$A$108,0)),"")="",NOT(ISNUMBER(IFERROR(INDEX(Aufenthalte!$L$9:$L$108,MATCH(A68,Aufenthalte!$A$9:$A$108,0)),"")))),"Aufenthalt unvollständig",IF(C68="","Extra wählen",IF(IFERROR(INDEX(Extras!$G$9:$G$28,MATCH(LEFT(C68,4),Extras!$A$9:$A$28,0)),"")&lt;&gt;"OK","Extra-Stammdaten prüfen",IF(AND(D68&lt;&gt;"",OR(NOT(ISNUMBER(D68)),D68&lt;=0)),"Menge prüfen",IF(AND(E68&lt;&gt;"",OR(NOT(ISNUMBER(E68)),E68&lt;0)),"Einzelpreis prüfen",IF(AND(OR(IFERROR(INDEX(Extras!$D$9:$D$28,MATCH(LEFT(C68,4),Extras!$A$9:$A$28,0)),"")="pro Person",IFERROR(INDEX(Extras!$D$9:$D$28,MATCH(LEFT(C68,4),Extras!$A$9:$A$28,0)),"")="pro Person/Nacht"),OR(NOT(ISNUMBER(IFERROR(INDEX(Aufenthalte!$F$9:$F$108,MATCH(A68,Aufenthalte!$A$9:$A$108,0)),""))),IFERROR(INDEX(Aufenthalte!$F$9:$F$108,MATCH(A68,Aufenthalte!$A$9:$A$108,0)),"")&lt;=0)),"Personen prüfen","OK")))))))))</f>
        <v/>
      </c>
    </row>
    <row r="69" spans="1:11" ht="31" customHeight="1">
      <c r="A69" s="23"/>
      <c r="B69" s="3" t="str">
        <f>IF(A69="","",IF(IFERROR(INDEX(Aufenthalte!$B$9:$B$108,MATCH(A69,Aufenthalte!$A$9:$A$108,0)),"")="","",IFERROR(INDEX(Aufenthalte!$B$9:$B$108,MATCH(A69,Aufenthalte!$A$9:$A$108,0)),"")&amp;" / "&amp;TEXT(IFERROR(INDEX(Aufenthalte!$D$9:$D$108,MATCH(A69,Aufenthalte!$A$9:$A$108,0)),""),"dd"".""mm"".""yyyy")))</f>
        <v/>
      </c>
      <c r="C69" s="18"/>
      <c r="D69" s="24"/>
      <c r="E69" s="21"/>
      <c r="F69" s="3" t="str">
        <f>IF(K69&lt;&gt;"OK","",IFERROR(INDEX(Extras!$D$9:$D$28,MATCH(LEFT(C69,4),Extras!$A$9:$A$28,0)),""))</f>
        <v/>
      </c>
      <c r="G69" s="10" t="str">
        <f>IF(K69&lt;&gt;"OK","",IF(E69="",IFERROR(INDEX(Extras!$E$9:$E$28,MATCH(LEFT(C69,4),Extras!$A$9:$A$28,0)),""),E69))</f>
        <v/>
      </c>
      <c r="H69" s="15" t="str">
        <f>IF(K69&lt;&gt;"OK","",IF(F69="pro Aufenthalt",1,IF(F69="pro Nacht",IFERROR(INDEX(Aufenthalte!$L$9:$L$108,MATCH(A69,Aufenthalte!$A$9:$A$108,0)),""),IF(F69="pro Person",IFERROR(INDEX(Aufenthalte!$F$9:$F$108,MATCH(A69,Aufenthalte!$A$9:$A$108,0)),""),IFERROR(INDEX(Aufenthalte!$L$9:$L$108,MATCH(A69,Aufenthalte!$A$9:$A$108,0)),"")*IFERROR(INDEX(Aufenthalte!$F$9:$F$108,MATCH(A69,Aufenthalte!$A$9:$A$108,0)),"")))))</f>
        <v/>
      </c>
      <c r="I69" s="10" t="str">
        <f t="shared" si="1"/>
        <v/>
      </c>
      <c r="J69" s="18"/>
      <c r="K69" s="3" t="str">
        <f>IF(COUNTA(A69,C69:E69,J69)=0,"",IF(A69="","Buchung wählen",IF(COUNTIF(Aufenthalte!$A$9:$A$108,A69)&lt;&gt;1,"Buchung-ID prüfen",IF(OR(IFERROR(INDEX(Aufenthalte!$B$9:$B$108,MATCH(A69,Aufenthalte!$A$9:$A$108,0)),"")="",NOT(ISNUMBER(IFERROR(INDEX(Aufenthalte!$L$9:$L$108,MATCH(A69,Aufenthalte!$A$9:$A$108,0)),"")))),"Aufenthalt unvollständig",IF(C69="","Extra wählen",IF(IFERROR(INDEX(Extras!$G$9:$G$28,MATCH(LEFT(C69,4),Extras!$A$9:$A$28,0)),"")&lt;&gt;"OK","Extra-Stammdaten prüfen",IF(AND(D69&lt;&gt;"",OR(NOT(ISNUMBER(D69)),D69&lt;=0)),"Menge prüfen",IF(AND(E69&lt;&gt;"",OR(NOT(ISNUMBER(E69)),E69&lt;0)),"Einzelpreis prüfen",IF(AND(OR(IFERROR(INDEX(Extras!$D$9:$D$28,MATCH(LEFT(C69,4),Extras!$A$9:$A$28,0)),"")="pro Person",IFERROR(INDEX(Extras!$D$9:$D$28,MATCH(LEFT(C69,4),Extras!$A$9:$A$28,0)),"")="pro Person/Nacht"),OR(NOT(ISNUMBER(IFERROR(INDEX(Aufenthalte!$F$9:$F$108,MATCH(A69,Aufenthalte!$A$9:$A$108,0)),""))),IFERROR(INDEX(Aufenthalte!$F$9:$F$108,MATCH(A69,Aufenthalte!$A$9:$A$108,0)),"")&lt;=0)),"Personen prüfen","OK")))))))))</f>
        <v/>
      </c>
    </row>
    <row r="70" spans="1:11" ht="31" customHeight="1">
      <c r="A70" s="23"/>
      <c r="B70" s="3" t="str">
        <f>IF(A70="","",IF(IFERROR(INDEX(Aufenthalte!$B$9:$B$108,MATCH(A70,Aufenthalte!$A$9:$A$108,0)),"")="","",IFERROR(INDEX(Aufenthalte!$B$9:$B$108,MATCH(A70,Aufenthalte!$A$9:$A$108,0)),"")&amp;" / "&amp;TEXT(IFERROR(INDEX(Aufenthalte!$D$9:$D$108,MATCH(A70,Aufenthalte!$A$9:$A$108,0)),""),"dd"".""mm"".""yyyy")))</f>
        <v/>
      </c>
      <c r="C70" s="18"/>
      <c r="D70" s="24"/>
      <c r="E70" s="21"/>
      <c r="F70" s="3" t="str">
        <f>IF(K70&lt;&gt;"OK","",IFERROR(INDEX(Extras!$D$9:$D$28,MATCH(LEFT(C70,4),Extras!$A$9:$A$28,0)),""))</f>
        <v/>
      </c>
      <c r="G70" s="10" t="str">
        <f>IF(K70&lt;&gt;"OK","",IF(E70="",IFERROR(INDEX(Extras!$E$9:$E$28,MATCH(LEFT(C70,4),Extras!$A$9:$A$28,0)),""),E70))</f>
        <v/>
      </c>
      <c r="H70" s="15" t="str">
        <f>IF(K70&lt;&gt;"OK","",IF(F70="pro Aufenthalt",1,IF(F70="pro Nacht",IFERROR(INDEX(Aufenthalte!$L$9:$L$108,MATCH(A70,Aufenthalte!$A$9:$A$108,0)),""),IF(F70="pro Person",IFERROR(INDEX(Aufenthalte!$F$9:$F$108,MATCH(A70,Aufenthalte!$A$9:$A$108,0)),""),IFERROR(INDEX(Aufenthalte!$L$9:$L$108,MATCH(A70,Aufenthalte!$A$9:$A$108,0)),"")*IFERROR(INDEX(Aufenthalte!$F$9:$F$108,MATCH(A70,Aufenthalte!$A$9:$A$108,0)),"")))))</f>
        <v/>
      </c>
      <c r="I70" s="10" t="str">
        <f t="shared" si="1"/>
        <v/>
      </c>
      <c r="J70" s="18"/>
      <c r="K70" s="3" t="str">
        <f>IF(COUNTA(A70,C70:E70,J70)=0,"",IF(A70="","Buchung wählen",IF(COUNTIF(Aufenthalte!$A$9:$A$108,A70)&lt;&gt;1,"Buchung-ID prüfen",IF(OR(IFERROR(INDEX(Aufenthalte!$B$9:$B$108,MATCH(A70,Aufenthalte!$A$9:$A$108,0)),"")="",NOT(ISNUMBER(IFERROR(INDEX(Aufenthalte!$L$9:$L$108,MATCH(A70,Aufenthalte!$A$9:$A$108,0)),"")))),"Aufenthalt unvollständig",IF(C70="","Extra wählen",IF(IFERROR(INDEX(Extras!$G$9:$G$28,MATCH(LEFT(C70,4),Extras!$A$9:$A$28,0)),"")&lt;&gt;"OK","Extra-Stammdaten prüfen",IF(AND(D70&lt;&gt;"",OR(NOT(ISNUMBER(D70)),D70&lt;=0)),"Menge prüfen",IF(AND(E70&lt;&gt;"",OR(NOT(ISNUMBER(E70)),E70&lt;0)),"Einzelpreis prüfen",IF(AND(OR(IFERROR(INDEX(Extras!$D$9:$D$28,MATCH(LEFT(C70,4),Extras!$A$9:$A$28,0)),"")="pro Person",IFERROR(INDEX(Extras!$D$9:$D$28,MATCH(LEFT(C70,4),Extras!$A$9:$A$28,0)),"")="pro Person/Nacht"),OR(NOT(ISNUMBER(IFERROR(INDEX(Aufenthalte!$F$9:$F$108,MATCH(A70,Aufenthalte!$A$9:$A$108,0)),""))),IFERROR(INDEX(Aufenthalte!$F$9:$F$108,MATCH(A70,Aufenthalte!$A$9:$A$108,0)),"")&lt;=0)),"Personen prüfen","OK")))))))))</f>
        <v/>
      </c>
    </row>
    <row r="71" spans="1:11" ht="31" customHeight="1">
      <c r="A71" s="23"/>
      <c r="B71" s="3" t="str">
        <f>IF(A71="","",IF(IFERROR(INDEX(Aufenthalte!$B$9:$B$108,MATCH(A71,Aufenthalte!$A$9:$A$108,0)),"")="","",IFERROR(INDEX(Aufenthalte!$B$9:$B$108,MATCH(A71,Aufenthalte!$A$9:$A$108,0)),"")&amp;" / "&amp;TEXT(IFERROR(INDEX(Aufenthalte!$D$9:$D$108,MATCH(A71,Aufenthalte!$A$9:$A$108,0)),""),"dd"".""mm"".""yyyy")))</f>
        <v/>
      </c>
      <c r="C71" s="18"/>
      <c r="D71" s="24"/>
      <c r="E71" s="21"/>
      <c r="F71" s="3" t="str">
        <f>IF(K71&lt;&gt;"OK","",IFERROR(INDEX(Extras!$D$9:$D$28,MATCH(LEFT(C71,4),Extras!$A$9:$A$28,0)),""))</f>
        <v/>
      </c>
      <c r="G71" s="10" t="str">
        <f>IF(K71&lt;&gt;"OK","",IF(E71="",IFERROR(INDEX(Extras!$E$9:$E$28,MATCH(LEFT(C71,4),Extras!$A$9:$A$28,0)),""),E71))</f>
        <v/>
      </c>
      <c r="H71" s="15" t="str">
        <f>IF(K71&lt;&gt;"OK","",IF(F71="pro Aufenthalt",1,IF(F71="pro Nacht",IFERROR(INDEX(Aufenthalte!$L$9:$L$108,MATCH(A71,Aufenthalte!$A$9:$A$108,0)),""),IF(F71="pro Person",IFERROR(INDEX(Aufenthalte!$F$9:$F$108,MATCH(A71,Aufenthalte!$A$9:$A$108,0)),""),IFERROR(INDEX(Aufenthalte!$L$9:$L$108,MATCH(A71,Aufenthalte!$A$9:$A$108,0)),"")*IFERROR(INDEX(Aufenthalte!$F$9:$F$108,MATCH(A71,Aufenthalte!$A$9:$A$108,0)),"")))))</f>
        <v/>
      </c>
      <c r="I71" s="10" t="str">
        <f t="shared" si="1"/>
        <v/>
      </c>
      <c r="J71" s="18"/>
      <c r="K71" s="3" t="str">
        <f>IF(COUNTA(A71,C71:E71,J71)=0,"",IF(A71="","Buchung wählen",IF(COUNTIF(Aufenthalte!$A$9:$A$108,A71)&lt;&gt;1,"Buchung-ID prüfen",IF(OR(IFERROR(INDEX(Aufenthalte!$B$9:$B$108,MATCH(A71,Aufenthalte!$A$9:$A$108,0)),"")="",NOT(ISNUMBER(IFERROR(INDEX(Aufenthalte!$L$9:$L$108,MATCH(A71,Aufenthalte!$A$9:$A$108,0)),"")))),"Aufenthalt unvollständig",IF(C71="","Extra wählen",IF(IFERROR(INDEX(Extras!$G$9:$G$28,MATCH(LEFT(C71,4),Extras!$A$9:$A$28,0)),"")&lt;&gt;"OK","Extra-Stammdaten prüfen",IF(AND(D71&lt;&gt;"",OR(NOT(ISNUMBER(D71)),D71&lt;=0)),"Menge prüfen",IF(AND(E71&lt;&gt;"",OR(NOT(ISNUMBER(E71)),E71&lt;0)),"Einzelpreis prüfen",IF(AND(OR(IFERROR(INDEX(Extras!$D$9:$D$28,MATCH(LEFT(C71,4),Extras!$A$9:$A$28,0)),"")="pro Person",IFERROR(INDEX(Extras!$D$9:$D$28,MATCH(LEFT(C71,4),Extras!$A$9:$A$28,0)),"")="pro Person/Nacht"),OR(NOT(ISNUMBER(IFERROR(INDEX(Aufenthalte!$F$9:$F$108,MATCH(A71,Aufenthalte!$A$9:$A$108,0)),""))),IFERROR(INDEX(Aufenthalte!$F$9:$F$108,MATCH(A71,Aufenthalte!$A$9:$A$108,0)),"")&lt;=0)),"Personen prüfen","OK")))))))))</f>
        <v/>
      </c>
    </row>
    <row r="72" spans="1:11" ht="31" customHeight="1">
      <c r="A72" s="23"/>
      <c r="B72" s="3" t="str">
        <f>IF(A72="","",IF(IFERROR(INDEX(Aufenthalte!$B$9:$B$108,MATCH(A72,Aufenthalte!$A$9:$A$108,0)),"")="","",IFERROR(INDEX(Aufenthalte!$B$9:$B$108,MATCH(A72,Aufenthalte!$A$9:$A$108,0)),"")&amp;" / "&amp;TEXT(IFERROR(INDEX(Aufenthalte!$D$9:$D$108,MATCH(A72,Aufenthalte!$A$9:$A$108,0)),""),"dd"".""mm"".""yyyy")))</f>
        <v/>
      </c>
      <c r="C72" s="18"/>
      <c r="D72" s="24"/>
      <c r="E72" s="21"/>
      <c r="F72" s="3" t="str">
        <f>IF(K72&lt;&gt;"OK","",IFERROR(INDEX(Extras!$D$9:$D$28,MATCH(LEFT(C72,4),Extras!$A$9:$A$28,0)),""))</f>
        <v/>
      </c>
      <c r="G72" s="10" t="str">
        <f>IF(K72&lt;&gt;"OK","",IF(E72="",IFERROR(INDEX(Extras!$E$9:$E$28,MATCH(LEFT(C72,4),Extras!$A$9:$A$28,0)),""),E72))</f>
        <v/>
      </c>
      <c r="H72" s="15" t="str">
        <f>IF(K72&lt;&gt;"OK","",IF(F72="pro Aufenthalt",1,IF(F72="pro Nacht",IFERROR(INDEX(Aufenthalte!$L$9:$L$108,MATCH(A72,Aufenthalte!$A$9:$A$108,0)),""),IF(F72="pro Person",IFERROR(INDEX(Aufenthalte!$F$9:$F$108,MATCH(A72,Aufenthalte!$A$9:$A$108,0)),""),IFERROR(INDEX(Aufenthalte!$L$9:$L$108,MATCH(A72,Aufenthalte!$A$9:$A$108,0)),"")*IFERROR(INDEX(Aufenthalte!$F$9:$F$108,MATCH(A72,Aufenthalte!$A$9:$A$108,0)),"")))))</f>
        <v/>
      </c>
      <c r="I72" s="10" t="str">
        <f t="shared" si="1"/>
        <v/>
      </c>
      <c r="J72" s="18"/>
      <c r="K72" s="3" t="str">
        <f>IF(COUNTA(A72,C72:E72,J72)=0,"",IF(A72="","Buchung wählen",IF(COUNTIF(Aufenthalte!$A$9:$A$108,A72)&lt;&gt;1,"Buchung-ID prüfen",IF(OR(IFERROR(INDEX(Aufenthalte!$B$9:$B$108,MATCH(A72,Aufenthalte!$A$9:$A$108,0)),"")="",NOT(ISNUMBER(IFERROR(INDEX(Aufenthalte!$L$9:$L$108,MATCH(A72,Aufenthalte!$A$9:$A$108,0)),"")))),"Aufenthalt unvollständig",IF(C72="","Extra wählen",IF(IFERROR(INDEX(Extras!$G$9:$G$28,MATCH(LEFT(C72,4),Extras!$A$9:$A$28,0)),"")&lt;&gt;"OK","Extra-Stammdaten prüfen",IF(AND(D72&lt;&gt;"",OR(NOT(ISNUMBER(D72)),D72&lt;=0)),"Menge prüfen",IF(AND(E72&lt;&gt;"",OR(NOT(ISNUMBER(E72)),E72&lt;0)),"Einzelpreis prüfen",IF(AND(OR(IFERROR(INDEX(Extras!$D$9:$D$28,MATCH(LEFT(C72,4),Extras!$A$9:$A$28,0)),"")="pro Person",IFERROR(INDEX(Extras!$D$9:$D$28,MATCH(LEFT(C72,4),Extras!$A$9:$A$28,0)),"")="pro Person/Nacht"),OR(NOT(ISNUMBER(IFERROR(INDEX(Aufenthalte!$F$9:$F$108,MATCH(A72,Aufenthalte!$A$9:$A$108,0)),""))),IFERROR(INDEX(Aufenthalte!$F$9:$F$108,MATCH(A72,Aufenthalte!$A$9:$A$108,0)),"")&lt;=0)),"Personen prüfen","OK")))))))))</f>
        <v/>
      </c>
    </row>
    <row r="73" spans="1:11" ht="31" customHeight="1">
      <c r="A73" s="23"/>
      <c r="B73" s="3" t="str">
        <f>IF(A73="","",IF(IFERROR(INDEX(Aufenthalte!$B$9:$B$108,MATCH(A73,Aufenthalte!$A$9:$A$108,0)),"")="","",IFERROR(INDEX(Aufenthalte!$B$9:$B$108,MATCH(A73,Aufenthalte!$A$9:$A$108,0)),"")&amp;" / "&amp;TEXT(IFERROR(INDEX(Aufenthalte!$D$9:$D$108,MATCH(A73,Aufenthalte!$A$9:$A$108,0)),""),"dd"".""mm"".""yyyy")))</f>
        <v/>
      </c>
      <c r="C73" s="18"/>
      <c r="D73" s="24"/>
      <c r="E73" s="21"/>
      <c r="F73" s="3" t="str">
        <f>IF(K73&lt;&gt;"OK","",IFERROR(INDEX(Extras!$D$9:$D$28,MATCH(LEFT(C73,4),Extras!$A$9:$A$28,0)),""))</f>
        <v/>
      </c>
      <c r="G73" s="10" t="str">
        <f>IF(K73&lt;&gt;"OK","",IF(E73="",IFERROR(INDEX(Extras!$E$9:$E$28,MATCH(LEFT(C73,4),Extras!$A$9:$A$28,0)),""),E73))</f>
        <v/>
      </c>
      <c r="H73" s="15" t="str">
        <f>IF(K73&lt;&gt;"OK","",IF(F73="pro Aufenthalt",1,IF(F73="pro Nacht",IFERROR(INDEX(Aufenthalte!$L$9:$L$108,MATCH(A73,Aufenthalte!$A$9:$A$108,0)),""),IF(F73="pro Person",IFERROR(INDEX(Aufenthalte!$F$9:$F$108,MATCH(A73,Aufenthalte!$A$9:$A$108,0)),""),IFERROR(INDEX(Aufenthalte!$L$9:$L$108,MATCH(A73,Aufenthalte!$A$9:$A$108,0)),"")*IFERROR(INDEX(Aufenthalte!$F$9:$F$108,MATCH(A73,Aufenthalte!$A$9:$A$108,0)),"")))))</f>
        <v/>
      </c>
      <c r="I73" s="10" t="str">
        <f t="shared" ref="I73:I104" si="2">IF(K73&lt;&gt;"OK","",ROUND(IF(D73="",1,D73)*G73*H73,2))</f>
        <v/>
      </c>
      <c r="J73" s="18"/>
      <c r="K73" s="3" t="str">
        <f>IF(COUNTA(A73,C73:E73,J73)=0,"",IF(A73="","Buchung wählen",IF(COUNTIF(Aufenthalte!$A$9:$A$108,A73)&lt;&gt;1,"Buchung-ID prüfen",IF(OR(IFERROR(INDEX(Aufenthalte!$B$9:$B$108,MATCH(A73,Aufenthalte!$A$9:$A$108,0)),"")="",NOT(ISNUMBER(IFERROR(INDEX(Aufenthalte!$L$9:$L$108,MATCH(A73,Aufenthalte!$A$9:$A$108,0)),"")))),"Aufenthalt unvollständig",IF(C73="","Extra wählen",IF(IFERROR(INDEX(Extras!$G$9:$G$28,MATCH(LEFT(C73,4),Extras!$A$9:$A$28,0)),"")&lt;&gt;"OK","Extra-Stammdaten prüfen",IF(AND(D73&lt;&gt;"",OR(NOT(ISNUMBER(D73)),D73&lt;=0)),"Menge prüfen",IF(AND(E73&lt;&gt;"",OR(NOT(ISNUMBER(E73)),E73&lt;0)),"Einzelpreis prüfen",IF(AND(OR(IFERROR(INDEX(Extras!$D$9:$D$28,MATCH(LEFT(C73,4),Extras!$A$9:$A$28,0)),"")="pro Person",IFERROR(INDEX(Extras!$D$9:$D$28,MATCH(LEFT(C73,4),Extras!$A$9:$A$28,0)),"")="pro Person/Nacht"),OR(NOT(ISNUMBER(IFERROR(INDEX(Aufenthalte!$F$9:$F$108,MATCH(A73,Aufenthalte!$A$9:$A$108,0)),""))),IFERROR(INDEX(Aufenthalte!$F$9:$F$108,MATCH(A73,Aufenthalte!$A$9:$A$108,0)),"")&lt;=0)),"Personen prüfen","OK")))))))))</f>
        <v/>
      </c>
    </row>
    <row r="74" spans="1:11" ht="31" customHeight="1">
      <c r="A74" s="23"/>
      <c r="B74" s="3" t="str">
        <f>IF(A74="","",IF(IFERROR(INDEX(Aufenthalte!$B$9:$B$108,MATCH(A74,Aufenthalte!$A$9:$A$108,0)),"")="","",IFERROR(INDEX(Aufenthalte!$B$9:$B$108,MATCH(A74,Aufenthalte!$A$9:$A$108,0)),"")&amp;" / "&amp;TEXT(IFERROR(INDEX(Aufenthalte!$D$9:$D$108,MATCH(A74,Aufenthalte!$A$9:$A$108,0)),""),"dd"".""mm"".""yyyy")))</f>
        <v/>
      </c>
      <c r="C74" s="18"/>
      <c r="D74" s="24"/>
      <c r="E74" s="21"/>
      <c r="F74" s="3" t="str">
        <f>IF(K74&lt;&gt;"OK","",IFERROR(INDEX(Extras!$D$9:$D$28,MATCH(LEFT(C74,4),Extras!$A$9:$A$28,0)),""))</f>
        <v/>
      </c>
      <c r="G74" s="10" t="str">
        <f>IF(K74&lt;&gt;"OK","",IF(E74="",IFERROR(INDEX(Extras!$E$9:$E$28,MATCH(LEFT(C74,4),Extras!$A$9:$A$28,0)),""),E74))</f>
        <v/>
      </c>
      <c r="H74" s="15" t="str">
        <f>IF(K74&lt;&gt;"OK","",IF(F74="pro Aufenthalt",1,IF(F74="pro Nacht",IFERROR(INDEX(Aufenthalte!$L$9:$L$108,MATCH(A74,Aufenthalte!$A$9:$A$108,0)),""),IF(F74="pro Person",IFERROR(INDEX(Aufenthalte!$F$9:$F$108,MATCH(A74,Aufenthalte!$A$9:$A$108,0)),""),IFERROR(INDEX(Aufenthalte!$L$9:$L$108,MATCH(A74,Aufenthalte!$A$9:$A$108,0)),"")*IFERROR(INDEX(Aufenthalte!$F$9:$F$108,MATCH(A74,Aufenthalte!$A$9:$A$108,0)),"")))))</f>
        <v/>
      </c>
      <c r="I74" s="10" t="str">
        <f t="shared" si="2"/>
        <v/>
      </c>
      <c r="J74" s="18"/>
      <c r="K74" s="3" t="str">
        <f>IF(COUNTA(A74,C74:E74,J74)=0,"",IF(A74="","Buchung wählen",IF(COUNTIF(Aufenthalte!$A$9:$A$108,A74)&lt;&gt;1,"Buchung-ID prüfen",IF(OR(IFERROR(INDEX(Aufenthalte!$B$9:$B$108,MATCH(A74,Aufenthalte!$A$9:$A$108,0)),"")="",NOT(ISNUMBER(IFERROR(INDEX(Aufenthalte!$L$9:$L$108,MATCH(A74,Aufenthalte!$A$9:$A$108,0)),"")))),"Aufenthalt unvollständig",IF(C74="","Extra wählen",IF(IFERROR(INDEX(Extras!$G$9:$G$28,MATCH(LEFT(C74,4),Extras!$A$9:$A$28,0)),"")&lt;&gt;"OK","Extra-Stammdaten prüfen",IF(AND(D74&lt;&gt;"",OR(NOT(ISNUMBER(D74)),D74&lt;=0)),"Menge prüfen",IF(AND(E74&lt;&gt;"",OR(NOT(ISNUMBER(E74)),E74&lt;0)),"Einzelpreis prüfen",IF(AND(OR(IFERROR(INDEX(Extras!$D$9:$D$28,MATCH(LEFT(C74,4),Extras!$A$9:$A$28,0)),"")="pro Person",IFERROR(INDEX(Extras!$D$9:$D$28,MATCH(LEFT(C74,4),Extras!$A$9:$A$28,0)),"")="pro Person/Nacht"),OR(NOT(ISNUMBER(IFERROR(INDEX(Aufenthalte!$F$9:$F$108,MATCH(A74,Aufenthalte!$A$9:$A$108,0)),""))),IFERROR(INDEX(Aufenthalte!$F$9:$F$108,MATCH(A74,Aufenthalte!$A$9:$A$108,0)),"")&lt;=0)),"Personen prüfen","OK")))))))))</f>
        <v/>
      </c>
    </row>
    <row r="75" spans="1:11" ht="31" customHeight="1">
      <c r="A75" s="23"/>
      <c r="B75" s="3" t="str">
        <f>IF(A75="","",IF(IFERROR(INDEX(Aufenthalte!$B$9:$B$108,MATCH(A75,Aufenthalte!$A$9:$A$108,0)),"")="","",IFERROR(INDEX(Aufenthalte!$B$9:$B$108,MATCH(A75,Aufenthalte!$A$9:$A$108,0)),"")&amp;" / "&amp;TEXT(IFERROR(INDEX(Aufenthalte!$D$9:$D$108,MATCH(A75,Aufenthalte!$A$9:$A$108,0)),""),"dd"".""mm"".""yyyy")))</f>
        <v/>
      </c>
      <c r="C75" s="18"/>
      <c r="D75" s="24"/>
      <c r="E75" s="21"/>
      <c r="F75" s="3" t="str">
        <f>IF(K75&lt;&gt;"OK","",IFERROR(INDEX(Extras!$D$9:$D$28,MATCH(LEFT(C75,4),Extras!$A$9:$A$28,0)),""))</f>
        <v/>
      </c>
      <c r="G75" s="10" t="str">
        <f>IF(K75&lt;&gt;"OK","",IF(E75="",IFERROR(INDEX(Extras!$E$9:$E$28,MATCH(LEFT(C75,4),Extras!$A$9:$A$28,0)),""),E75))</f>
        <v/>
      </c>
      <c r="H75" s="15" t="str">
        <f>IF(K75&lt;&gt;"OK","",IF(F75="pro Aufenthalt",1,IF(F75="pro Nacht",IFERROR(INDEX(Aufenthalte!$L$9:$L$108,MATCH(A75,Aufenthalte!$A$9:$A$108,0)),""),IF(F75="pro Person",IFERROR(INDEX(Aufenthalte!$F$9:$F$108,MATCH(A75,Aufenthalte!$A$9:$A$108,0)),""),IFERROR(INDEX(Aufenthalte!$L$9:$L$108,MATCH(A75,Aufenthalte!$A$9:$A$108,0)),"")*IFERROR(INDEX(Aufenthalte!$F$9:$F$108,MATCH(A75,Aufenthalte!$A$9:$A$108,0)),"")))))</f>
        <v/>
      </c>
      <c r="I75" s="10" t="str">
        <f t="shared" si="2"/>
        <v/>
      </c>
      <c r="J75" s="18"/>
      <c r="K75" s="3" t="str">
        <f>IF(COUNTA(A75,C75:E75,J75)=0,"",IF(A75="","Buchung wählen",IF(COUNTIF(Aufenthalte!$A$9:$A$108,A75)&lt;&gt;1,"Buchung-ID prüfen",IF(OR(IFERROR(INDEX(Aufenthalte!$B$9:$B$108,MATCH(A75,Aufenthalte!$A$9:$A$108,0)),"")="",NOT(ISNUMBER(IFERROR(INDEX(Aufenthalte!$L$9:$L$108,MATCH(A75,Aufenthalte!$A$9:$A$108,0)),"")))),"Aufenthalt unvollständig",IF(C75="","Extra wählen",IF(IFERROR(INDEX(Extras!$G$9:$G$28,MATCH(LEFT(C75,4),Extras!$A$9:$A$28,0)),"")&lt;&gt;"OK","Extra-Stammdaten prüfen",IF(AND(D75&lt;&gt;"",OR(NOT(ISNUMBER(D75)),D75&lt;=0)),"Menge prüfen",IF(AND(E75&lt;&gt;"",OR(NOT(ISNUMBER(E75)),E75&lt;0)),"Einzelpreis prüfen",IF(AND(OR(IFERROR(INDEX(Extras!$D$9:$D$28,MATCH(LEFT(C75,4),Extras!$A$9:$A$28,0)),"")="pro Person",IFERROR(INDEX(Extras!$D$9:$D$28,MATCH(LEFT(C75,4),Extras!$A$9:$A$28,0)),"")="pro Person/Nacht"),OR(NOT(ISNUMBER(IFERROR(INDEX(Aufenthalte!$F$9:$F$108,MATCH(A75,Aufenthalte!$A$9:$A$108,0)),""))),IFERROR(INDEX(Aufenthalte!$F$9:$F$108,MATCH(A75,Aufenthalte!$A$9:$A$108,0)),"")&lt;=0)),"Personen prüfen","OK")))))))))</f>
        <v/>
      </c>
    </row>
    <row r="76" spans="1:11" ht="31" customHeight="1">
      <c r="A76" s="23"/>
      <c r="B76" s="3" t="str">
        <f>IF(A76="","",IF(IFERROR(INDEX(Aufenthalte!$B$9:$B$108,MATCH(A76,Aufenthalte!$A$9:$A$108,0)),"")="","",IFERROR(INDEX(Aufenthalte!$B$9:$B$108,MATCH(A76,Aufenthalte!$A$9:$A$108,0)),"")&amp;" / "&amp;TEXT(IFERROR(INDEX(Aufenthalte!$D$9:$D$108,MATCH(A76,Aufenthalte!$A$9:$A$108,0)),""),"dd"".""mm"".""yyyy")))</f>
        <v/>
      </c>
      <c r="C76" s="18"/>
      <c r="D76" s="24"/>
      <c r="E76" s="21"/>
      <c r="F76" s="3" t="str">
        <f>IF(K76&lt;&gt;"OK","",IFERROR(INDEX(Extras!$D$9:$D$28,MATCH(LEFT(C76,4),Extras!$A$9:$A$28,0)),""))</f>
        <v/>
      </c>
      <c r="G76" s="10" t="str">
        <f>IF(K76&lt;&gt;"OK","",IF(E76="",IFERROR(INDEX(Extras!$E$9:$E$28,MATCH(LEFT(C76,4),Extras!$A$9:$A$28,0)),""),E76))</f>
        <v/>
      </c>
      <c r="H76" s="15" t="str">
        <f>IF(K76&lt;&gt;"OK","",IF(F76="pro Aufenthalt",1,IF(F76="pro Nacht",IFERROR(INDEX(Aufenthalte!$L$9:$L$108,MATCH(A76,Aufenthalte!$A$9:$A$108,0)),""),IF(F76="pro Person",IFERROR(INDEX(Aufenthalte!$F$9:$F$108,MATCH(A76,Aufenthalte!$A$9:$A$108,0)),""),IFERROR(INDEX(Aufenthalte!$L$9:$L$108,MATCH(A76,Aufenthalte!$A$9:$A$108,0)),"")*IFERROR(INDEX(Aufenthalte!$F$9:$F$108,MATCH(A76,Aufenthalte!$A$9:$A$108,0)),"")))))</f>
        <v/>
      </c>
      <c r="I76" s="10" t="str">
        <f t="shared" si="2"/>
        <v/>
      </c>
      <c r="J76" s="18"/>
      <c r="K76" s="3" t="str">
        <f>IF(COUNTA(A76,C76:E76,J76)=0,"",IF(A76="","Buchung wählen",IF(COUNTIF(Aufenthalte!$A$9:$A$108,A76)&lt;&gt;1,"Buchung-ID prüfen",IF(OR(IFERROR(INDEX(Aufenthalte!$B$9:$B$108,MATCH(A76,Aufenthalte!$A$9:$A$108,0)),"")="",NOT(ISNUMBER(IFERROR(INDEX(Aufenthalte!$L$9:$L$108,MATCH(A76,Aufenthalte!$A$9:$A$108,0)),"")))),"Aufenthalt unvollständig",IF(C76="","Extra wählen",IF(IFERROR(INDEX(Extras!$G$9:$G$28,MATCH(LEFT(C76,4),Extras!$A$9:$A$28,0)),"")&lt;&gt;"OK","Extra-Stammdaten prüfen",IF(AND(D76&lt;&gt;"",OR(NOT(ISNUMBER(D76)),D76&lt;=0)),"Menge prüfen",IF(AND(E76&lt;&gt;"",OR(NOT(ISNUMBER(E76)),E76&lt;0)),"Einzelpreis prüfen",IF(AND(OR(IFERROR(INDEX(Extras!$D$9:$D$28,MATCH(LEFT(C76,4),Extras!$A$9:$A$28,0)),"")="pro Person",IFERROR(INDEX(Extras!$D$9:$D$28,MATCH(LEFT(C76,4),Extras!$A$9:$A$28,0)),"")="pro Person/Nacht"),OR(NOT(ISNUMBER(IFERROR(INDEX(Aufenthalte!$F$9:$F$108,MATCH(A76,Aufenthalte!$A$9:$A$108,0)),""))),IFERROR(INDEX(Aufenthalte!$F$9:$F$108,MATCH(A76,Aufenthalte!$A$9:$A$108,0)),"")&lt;=0)),"Personen prüfen","OK")))))))))</f>
        <v/>
      </c>
    </row>
    <row r="77" spans="1:11" ht="31" customHeight="1">
      <c r="A77" s="23"/>
      <c r="B77" s="3" t="str">
        <f>IF(A77="","",IF(IFERROR(INDEX(Aufenthalte!$B$9:$B$108,MATCH(A77,Aufenthalte!$A$9:$A$108,0)),"")="","",IFERROR(INDEX(Aufenthalte!$B$9:$B$108,MATCH(A77,Aufenthalte!$A$9:$A$108,0)),"")&amp;" / "&amp;TEXT(IFERROR(INDEX(Aufenthalte!$D$9:$D$108,MATCH(A77,Aufenthalte!$A$9:$A$108,0)),""),"dd"".""mm"".""yyyy")))</f>
        <v/>
      </c>
      <c r="C77" s="18"/>
      <c r="D77" s="24"/>
      <c r="E77" s="21"/>
      <c r="F77" s="3" t="str">
        <f>IF(K77&lt;&gt;"OK","",IFERROR(INDEX(Extras!$D$9:$D$28,MATCH(LEFT(C77,4),Extras!$A$9:$A$28,0)),""))</f>
        <v/>
      </c>
      <c r="G77" s="10" t="str">
        <f>IF(K77&lt;&gt;"OK","",IF(E77="",IFERROR(INDEX(Extras!$E$9:$E$28,MATCH(LEFT(C77,4),Extras!$A$9:$A$28,0)),""),E77))</f>
        <v/>
      </c>
      <c r="H77" s="15" t="str">
        <f>IF(K77&lt;&gt;"OK","",IF(F77="pro Aufenthalt",1,IF(F77="pro Nacht",IFERROR(INDEX(Aufenthalte!$L$9:$L$108,MATCH(A77,Aufenthalte!$A$9:$A$108,0)),""),IF(F77="pro Person",IFERROR(INDEX(Aufenthalte!$F$9:$F$108,MATCH(A77,Aufenthalte!$A$9:$A$108,0)),""),IFERROR(INDEX(Aufenthalte!$L$9:$L$108,MATCH(A77,Aufenthalte!$A$9:$A$108,0)),"")*IFERROR(INDEX(Aufenthalte!$F$9:$F$108,MATCH(A77,Aufenthalte!$A$9:$A$108,0)),"")))))</f>
        <v/>
      </c>
      <c r="I77" s="10" t="str">
        <f t="shared" si="2"/>
        <v/>
      </c>
      <c r="J77" s="18"/>
      <c r="K77" s="3" t="str">
        <f>IF(COUNTA(A77,C77:E77,J77)=0,"",IF(A77="","Buchung wählen",IF(COUNTIF(Aufenthalte!$A$9:$A$108,A77)&lt;&gt;1,"Buchung-ID prüfen",IF(OR(IFERROR(INDEX(Aufenthalte!$B$9:$B$108,MATCH(A77,Aufenthalte!$A$9:$A$108,0)),"")="",NOT(ISNUMBER(IFERROR(INDEX(Aufenthalte!$L$9:$L$108,MATCH(A77,Aufenthalte!$A$9:$A$108,0)),"")))),"Aufenthalt unvollständig",IF(C77="","Extra wählen",IF(IFERROR(INDEX(Extras!$G$9:$G$28,MATCH(LEFT(C77,4),Extras!$A$9:$A$28,0)),"")&lt;&gt;"OK","Extra-Stammdaten prüfen",IF(AND(D77&lt;&gt;"",OR(NOT(ISNUMBER(D77)),D77&lt;=0)),"Menge prüfen",IF(AND(E77&lt;&gt;"",OR(NOT(ISNUMBER(E77)),E77&lt;0)),"Einzelpreis prüfen",IF(AND(OR(IFERROR(INDEX(Extras!$D$9:$D$28,MATCH(LEFT(C77,4),Extras!$A$9:$A$28,0)),"")="pro Person",IFERROR(INDEX(Extras!$D$9:$D$28,MATCH(LEFT(C77,4),Extras!$A$9:$A$28,0)),"")="pro Person/Nacht"),OR(NOT(ISNUMBER(IFERROR(INDEX(Aufenthalte!$F$9:$F$108,MATCH(A77,Aufenthalte!$A$9:$A$108,0)),""))),IFERROR(INDEX(Aufenthalte!$F$9:$F$108,MATCH(A77,Aufenthalte!$A$9:$A$108,0)),"")&lt;=0)),"Personen prüfen","OK")))))))))</f>
        <v/>
      </c>
    </row>
    <row r="78" spans="1:11" ht="31" customHeight="1">
      <c r="A78" s="23"/>
      <c r="B78" s="3" t="str">
        <f>IF(A78="","",IF(IFERROR(INDEX(Aufenthalte!$B$9:$B$108,MATCH(A78,Aufenthalte!$A$9:$A$108,0)),"")="","",IFERROR(INDEX(Aufenthalte!$B$9:$B$108,MATCH(A78,Aufenthalte!$A$9:$A$108,0)),"")&amp;" / "&amp;TEXT(IFERROR(INDEX(Aufenthalte!$D$9:$D$108,MATCH(A78,Aufenthalte!$A$9:$A$108,0)),""),"dd"".""mm"".""yyyy")))</f>
        <v/>
      </c>
      <c r="C78" s="18"/>
      <c r="D78" s="24"/>
      <c r="E78" s="21"/>
      <c r="F78" s="3" t="str">
        <f>IF(K78&lt;&gt;"OK","",IFERROR(INDEX(Extras!$D$9:$D$28,MATCH(LEFT(C78,4),Extras!$A$9:$A$28,0)),""))</f>
        <v/>
      </c>
      <c r="G78" s="10" t="str">
        <f>IF(K78&lt;&gt;"OK","",IF(E78="",IFERROR(INDEX(Extras!$E$9:$E$28,MATCH(LEFT(C78,4),Extras!$A$9:$A$28,0)),""),E78))</f>
        <v/>
      </c>
      <c r="H78" s="15" t="str">
        <f>IF(K78&lt;&gt;"OK","",IF(F78="pro Aufenthalt",1,IF(F78="pro Nacht",IFERROR(INDEX(Aufenthalte!$L$9:$L$108,MATCH(A78,Aufenthalte!$A$9:$A$108,0)),""),IF(F78="pro Person",IFERROR(INDEX(Aufenthalte!$F$9:$F$108,MATCH(A78,Aufenthalte!$A$9:$A$108,0)),""),IFERROR(INDEX(Aufenthalte!$L$9:$L$108,MATCH(A78,Aufenthalte!$A$9:$A$108,0)),"")*IFERROR(INDEX(Aufenthalte!$F$9:$F$108,MATCH(A78,Aufenthalte!$A$9:$A$108,0)),"")))))</f>
        <v/>
      </c>
      <c r="I78" s="10" t="str">
        <f t="shared" si="2"/>
        <v/>
      </c>
      <c r="J78" s="18"/>
      <c r="K78" s="3" t="str">
        <f>IF(COUNTA(A78,C78:E78,J78)=0,"",IF(A78="","Buchung wählen",IF(COUNTIF(Aufenthalte!$A$9:$A$108,A78)&lt;&gt;1,"Buchung-ID prüfen",IF(OR(IFERROR(INDEX(Aufenthalte!$B$9:$B$108,MATCH(A78,Aufenthalte!$A$9:$A$108,0)),"")="",NOT(ISNUMBER(IFERROR(INDEX(Aufenthalte!$L$9:$L$108,MATCH(A78,Aufenthalte!$A$9:$A$108,0)),"")))),"Aufenthalt unvollständig",IF(C78="","Extra wählen",IF(IFERROR(INDEX(Extras!$G$9:$G$28,MATCH(LEFT(C78,4),Extras!$A$9:$A$28,0)),"")&lt;&gt;"OK","Extra-Stammdaten prüfen",IF(AND(D78&lt;&gt;"",OR(NOT(ISNUMBER(D78)),D78&lt;=0)),"Menge prüfen",IF(AND(E78&lt;&gt;"",OR(NOT(ISNUMBER(E78)),E78&lt;0)),"Einzelpreis prüfen",IF(AND(OR(IFERROR(INDEX(Extras!$D$9:$D$28,MATCH(LEFT(C78,4),Extras!$A$9:$A$28,0)),"")="pro Person",IFERROR(INDEX(Extras!$D$9:$D$28,MATCH(LEFT(C78,4),Extras!$A$9:$A$28,0)),"")="pro Person/Nacht"),OR(NOT(ISNUMBER(IFERROR(INDEX(Aufenthalte!$F$9:$F$108,MATCH(A78,Aufenthalte!$A$9:$A$108,0)),""))),IFERROR(INDEX(Aufenthalte!$F$9:$F$108,MATCH(A78,Aufenthalte!$A$9:$A$108,0)),"")&lt;=0)),"Personen prüfen","OK")))))))))</f>
        <v/>
      </c>
    </row>
    <row r="79" spans="1:11" ht="31" customHeight="1">
      <c r="A79" s="23"/>
      <c r="B79" s="3" t="str">
        <f>IF(A79="","",IF(IFERROR(INDEX(Aufenthalte!$B$9:$B$108,MATCH(A79,Aufenthalte!$A$9:$A$108,0)),"")="","",IFERROR(INDEX(Aufenthalte!$B$9:$B$108,MATCH(A79,Aufenthalte!$A$9:$A$108,0)),"")&amp;" / "&amp;TEXT(IFERROR(INDEX(Aufenthalte!$D$9:$D$108,MATCH(A79,Aufenthalte!$A$9:$A$108,0)),""),"dd"".""mm"".""yyyy")))</f>
        <v/>
      </c>
      <c r="C79" s="18"/>
      <c r="D79" s="24"/>
      <c r="E79" s="21"/>
      <c r="F79" s="3" t="str">
        <f>IF(K79&lt;&gt;"OK","",IFERROR(INDEX(Extras!$D$9:$D$28,MATCH(LEFT(C79,4),Extras!$A$9:$A$28,0)),""))</f>
        <v/>
      </c>
      <c r="G79" s="10" t="str">
        <f>IF(K79&lt;&gt;"OK","",IF(E79="",IFERROR(INDEX(Extras!$E$9:$E$28,MATCH(LEFT(C79,4),Extras!$A$9:$A$28,0)),""),E79))</f>
        <v/>
      </c>
      <c r="H79" s="15" t="str">
        <f>IF(K79&lt;&gt;"OK","",IF(F79="pro Aufenthalt",1,IF(F79="pro Nacht",IFERROR(INDEX(Aufenthalte!$L$9:$L$108,MATCH(A79,Aufenthalte!$A$9:$A$108,0)),""),IF(F79="pro Person",IFERROR(INDEX(Aufenthalte!$F$9:$F$108,MATCH(A79,Aufenthalte!$A$9:$A$108,0)),""),IFERROR(INDEX(Aufenthalte!$L$9:$L$108,MATCH(A79,Aufenthalte!$A$9:$A$108,0)),"")*IFERROR(INDEX(Aufenthalte!$F$9:$F$108,MATCH(A79,Aufenthalte!$A$9:$A$108,0)),"")))))</f>
        <v/>
      </c>
      <c r="I79" s="10" t="str">
        <f t="shared" si="2"/>
        <v/>
      </c>
      <c r="J79" s="18"/>
      <c r="K79" s="3" t="str">
        <f>IF(COUNTA(A79,C79:E79,J79)=0,"",IF(A79="","Buchung wählen",IF(COUNTIF(Aufenthalte!$A$9:$A$108,A79)&lt;&gt;1,"Buchung-ID prüfen",IF(OR(IFERROR(INDEX(Aufenthalte!$B$9:$B$108,MATCH(A79,Aufenthalte!$A$9:$A$108,0)),"")="",NOT(ISNUMBER(IFERROR(INDEX(Aufenthalte!$L$9:$L$108,MATCH(A79,Aufenthalte!$A$9:$A$108,0)),"")))),"Aufenthalt unvollständig",IF(C79="","Extra wählen",IF(IFERROR(INDEX(Extras!$G$9:$G$28,MATCH(LEFT(C79,4),Extras!$A$9:$A$28,0)),"")&lt;&gt;"OK","Extra-Stammdaten prüfen",IF(AND(D79&lt;&gt;"",OR(NOT(ISNUMBER(D79)),D79&lt;=0)),"Menge prüfen",IF(AND(E79&lt;&gt;"",OR(NOT(ISNUMBER(E79)),E79&lt;0)),"Einzelpreis prüfen",IF(AND(OR(IFERROR(INDEX(Extras!$D$9:$D$28,MATCH(LEFT(C79,4),Extras!$A$9:$A$28,0)),"")="pro Person",IFERROR(INDEX(Extras!$D$9:$D$28,MATCH(LEFT(C79,4),Extras!$A$9:$A$28,0)),"")="pro Person/Nacht"),OR(NOT(ISNUMBER(IFERROR(INDEX(Aufenthalte!$F$9:$F$108,MATCH(A79,Aufenthalte!$A$9:$A$108,0)),""))),IFERROR(INDEX(Aufenthalte!$F$9:$F$108,MATCH(A79,Aufenthalte!$A$9:$A$108,0)),"")&lt;=0)),"Personen prüfen","OK")))))))))</f>
        <v/>
      </c>
    </row>
    <row r="80" spans="1:11" ht="31" customHeight="1">
      <c r="A80" s="23"/>
      <c r="B80" s="3" t="str">
        <f>IF(A80="","",IF(IFERROR(INDEX(Aufenthalte!$B$9:$B$108,MATCH(A80,Aufenthalte!$A$9:$A$108,0)),"")="","",IFERROR(INDEX(Aufenthalte!$B$9:$B$108,MATCH(A80,Aufenthalte!$A$9:$A$108,0)),"")&amp;" / "&amp;TEXT(IFERROR(INDEX(Aufenthalte!$D$9:$D$108,MATCH(A80,Aufenthalte!$A$9:$A$108,0)),""),"dd"".""mm"".""yyyy")))</f>
        <v/>
      </c>
      <c r="C80" s="18"/>
      <c r="D80" s="24"/>
      <c r="E80" s="21"/>
      <c r="F80" s="3" t="str">
        <f>IF(K80&lt;&gt;"OK","",IFERROR(INDEX(Extras!$D$9:$D$28,MATCH(LEFT(C80,4),Extras!$A$9:$A$28,0)),""))</f>
        <v/>
      </c>
      <c r="G80" s="10" t="str">
        <f>IF(K80&lt;&gt;"OK","",IF(E80="",IFERROR(INDEX(Extras!$E$9:$E$28,MATCH(LEFT(C80,4),Extras!$A$9:$A$28,0)),""),E80))</f>
        <v/>
      </c>
      <c r="H80" s="15" t="str">
        <f>IF(K80&lt;&gt;"OK","",IF(F80="pro Aufenthalt",1,IF(F80="pro Nacht",IFERROR(INDEX(Aufenthalte!$L$9:$L$108,MATCH(A80,Aufenthalte!$A$9:$A$108,0)),""),IF(F80="pro Person",IFERROR(INDEX(Aufenthalte!$F$9:$F$108,MATCH(A80,Aufenthalte!$A$9:$A$108,0)),""),IFERROR(INDEX(Aufenthalte!$L$9:$L$108,MATCH(A80,Aufenthalte!$A$9:$A$108,0)),"")*IFERROR(INDEX(Aufenthalte!$F$9:$F$108,MATCH(A80,Aufenthalte!$A$9:$A$108,0)),"")))))</f>
        <v/>
      </c>
      <c r="I80" s="10" t="str">
        <f t="shared" si="2"/>
        <v/>
      </c>
      <c r="J80" s="18"/>
      <c r="K80" s="3" t="str">
        <f>IF(COUNTA(A80,C80:E80,J80)=0,"",IF(A80="","Buchung wählen",IF(COUNTIF(Aufenthalte!$A$9:$A$108,A80)&lt;&gt;1,"Buchung-ID prüfen",IF(OR(IFERROR(INDEX(Aufenthalte!$B$9:$B$108,MATCH(A80,Aufenthalte!$A$9:$A$108,0)),"")="",NOT(ISNUMBER(IFERROR(INDEX(Aufenthalte!$L$9:$L$108,MATCH(A80,Aufenthalte!$A$9:$A$108,0)),"")))),"Aufenthalt unvollständig",IF(C80="","Extra wählen",IF(IFERROR(INDEX(Extras!$G$9:$G$28,MATCH(LEFT(C80,4),Extras!$A$9:$A$28,0)),"")&lt;&gt;"OK","Extra-Stammdaten prüfen",IF(AND(D80&lt;&gt;"",OR(NOT(ISNUMBER(D80)),D80&lt;=0)),"Menge prüfen",IF(AND(E80&lt;&gt;"",OR(NOT(ISNUMBER(E80)),E80&lt;0)),"Einzelpreis prüfen",IF(AND(OR(IFERROR(INDEX(Extras!$D$9:$D$28,MATCH(LEFT(C80,4),Extras!$A$9:$A$28,0)),"")="pro Person",IFERROR(INDEX(Extras!$D$9:$D$28,MATCH(LEFT(C80,4),Extras!$A$9:$A$28,0)),"")="pro Person/Nacht"),OR(NOT(ISNUMBER(IFERROR(INDEX(Aufenthalte!$F$9:$F$108,MATCH(A80,Aufenthalte!$A$9:$A$108,0)),""))),IFERROR(INDEX(Aufenthalte!$F$9:$F$108,MATCH(A80,Aufenthalte!$A$9:$A$108,0)),"")&lt;=0)),"Personen prüfen","OK")))))))))</f>
        <v/>
      </c>
    </row>
    <row r="81" spans="1:11" ht="31" customHeight="1">
      <c r="A81" s="23"/>
      <c r="B81" s="3" t="str">
        <f>IF(A81="","",IF(IFERROR(INDEX(Aufenthalte!$B$9:$B$108,MATCH(A81,Aufenthalte!$A$9:$A$108,0)),"")="","",IFERROR(INDEX(Aufenthalte!$B$9:$B$108,MATCH(A81,Aufenthalte!$A$9:$A$108,0)),"")&amp;" / "&amp;TEXT(IFERROR(INDEX(Aufenthalte!$D$9:$D$108,MATCH(A81,Aufenthalte!$A$9:$A$108,0)),""),"dd"".""mm"".""yyyy")))</f>
        <v/>
      </c>
      <c r="C81" s="18"/>
      <c r="D81" s="24"/>
      <c r="E81" s="21"/>
      <c r="F81" s="3" t="str">
        <f>IF(K81&lt;&gt;"OK","",IFERROR(INDEX(Extras!$D$9:$D$28,MATCH(LEFT(C81,4),Extras!$A$9:$A$28,0)),""))</f>
        <v/>
      </c>
      <c r="G81" s="10" t="str">
        <f>IF(K81&lt;&gt;"OK","",IF(E81="",IFERROR(INDEX(Extras!$E$9:$E$28,MATCH(LEFT(C81,4),Extras!$A$9:$A$28,0)),""),E81))</f>
        <v/>
      </c>
      <c r="H81" s="15" t="str">
        <f>IF(K81&lt;&gt;"OK","",IF(F81="pro Aufenthalt",1,IF(F81="pro Nacht",IFERROR(INDEX(Aufenthalte!$L$9:$L$108,MATCH(A81,Aufenthalte!$A$9:$A$108,0)),""),IF(F81="pro Person",IFERROR(INDEX(Aufenthalte!$F$9:$F$108,MATCH(A81,Aufenthalte!$A$9:$A$108,0)),""),IFERROR(INDEX(Aufenthalte!$L$9:$L$108,MATCH(A81,Aufenthalte!$A$9:$A$108,0)),"")*IFERROR(INDEX(Aufenthalte!$F$9:$F$108,MATCH(A81,Aufenthalte!$A$9:$A$108,0)),"")))))</f>
        <v/>
      </c>
      <c r="I81" s="10" t="str">
        <f t="shared" si="2"/>
        <v/>
      </c>
      <c r="J81" s="18"/>
      <c r="K81" s="3" t="str">
        <f>IF(COUNTA(A81,C81:E81,J81)=0,"",IF(A81="","Buchung wählen",IF(COUNTIF(Aufenthalte!$A$9:$A$108,A81)&lt;&gt;1,"Buchung-ID prüfen",IF(OR(IFERROR(INDEX(Aufenthalte!$B$9:$B$108,MATCH(A81,Aufenthalte!$A$9:$A$108,0)),"")="",NOT(ISNUMBER(IFERROR(INDEX(Aufenthalte!$L$9:$L$108,MATCH(A81,Aufenthalte!$A$9:$A$108,0)),"")))),"Aufenthalt unvollständig",IF(C81="","Extra wählen",IF(IFERROR(INDEX(Extras!$G$9:$G$28,MATCH(LEFT(C81,4),Extras!$A$9:$A$28,0)),"")&lt;&gt;"OK","Extra-Stammdaten prüfen",IF(AND(D81&lt;&gt;"",OR(NOT(ISNUMBER(D81)),D81&lt;=0)),"Menge prüfen",IF(AND(E81&lt;&gt;"",OR(NOT(ISNUMBER(E81)),E81&lt;0)),"Einzelpreis prüfen",IF(AND(OR(IFERROR(INDEX(Extras!$D$9:$D$28,MATCH(LEFT(C81,4),Extras!$A$9:$A$28,0)),"")="pro Person",IFERROR(INDEX(Extras!$D$9:$D$28,MATCH(LEFT(C81,4),Extras!$A$9:$A$28,0)),"")="pro Person/Nacht"),OR(NOT(ISNUMBER(IFERROR(INDEX(Aufenthalte!$F$9:$F$108,MATCH(A81,Aufenthalte!$A$9:$A$108,0)),""))),IFERROR(INDEX(Aufenthalte!$F$9:$F$108,MATCH(A81,Aufenthalte!$A$9:$A$108,0)),"")&lt;=0)),"Personen prüfen","OK")))))))))</f>
        <v/>
      </c>
    </row>
    <row r="82" spans="1:11" ht="31" customHeight="1">
      <c r="A82" s="23"/>
      <c r="B82" s="3" t="str">
        <f>IF(A82="","",IF(IFERROR(INDEX(Aufenthalte!$B$9:$B$108,MATCH(A82,Aufenthalte!$A$9:$A$108,0)),"")="","",IFERROR(INDEX(Aufenthalte!$B$9:$B$108,MATCH(A82,Aufenthalte!$A$9:$A$108,0)),"")&amp;" / "&amp;TEXT(IFERROR(INDEX(Aufenthalte!$D$9:$D$108,MATCH(A82,Aufenthalte!$A$9:$A$108,0)),""),"dd"".""mm"".""yyyy")))</f>
        <v/>
      </c>
      <c r="C82" s="18"/>
      <c r="D82" s="24"/>
      <c r="E82" s="21"/>
      <c r="F82" s="3" t="str">
        <f>IF(K82&lt;&gt;"OK","",IFERROR(INDEX(Extras!$D$9:$D$28,MATCH(LEFT(C82,4),Extras!$A$9:$A$28,0)),""))</f>
        <v/>
      </c>
      <c r="G82" s="10" t="str">
        <f>IF(K82&lt;&gt;"OK","",IF(E82="",IFERROR(INDEX(Extras!$E$9:$E$28,MATCH(LEFT(C82,4),Extras!$A$9:$A$28,0)),""),E82))</f>
        <v/>
      </c>
      <c r="H82" s="15" t="str">
        <f>IF(K82&lt;&gt;"OK","",IF(F82="pro Aufenthalt",1,IF(F82="pro Nacht",IFERROR(INDEX(Aufenthalte!$L$9:$L$108,MATCH(A82,Aufenthalte!$A$9:$A$108,0)),""),IF(F82="pro Person",IFERROR(INDEX(Aufenthalte!$F$9:$F$108,MATCH(A82,Aufenthalte!$A$9:$A$108,0)),""),IFERROR(INDEX(Aufenthalte!$L$9:$L$108,MATCH(A82,Aufenthalte!$A$9:$A$108,0)),"")*IFERROR(INDEX(Aufenthalte!$F$9:$F$108,MATCH(A82,Aufenthalte!$A$9:$A$108,0)),"")))))</f>
        <v/>
      </c>
      <c r="I82" s="10" t="str">
        <f t="shared" si="2"/>
        <v/>
      </c>
      <c r="J82" s="18"/>
      <c r="K82" s="3" t="str">
        <f>IF(COUNTA(A82,C82:E82,J82)=0,"",IF(A82="","Buchung wählen",IF(COUNTIF(Aufenthalte!$A$9:$A$108,A82)&lt;&gt;1,"Buchung-ID prüfen",IF(OR(IFERROR(INDEX(Aufenthalte!$B$9:$B$108,MATCH(A82,Aufenthalte!$A$9:$A$108,0)),"")="",NOT(ISNUMBER(IFERROR(INDEX(Aufenthalte!$L$9:$L$108,MATCH(A82,Aufenthalte!$A$9:$A$108,0)),"")))),"Aufenthalt unvollständig",IF(C82="","Extra wählen",IF(IFERROR(INDEX(Extras!$G$9:$G$28,MATCH(LEFT(C82,4),Extras!$A$9:$A$28,0)),"")&lt;&gt;"OK","Extra-Stammdaten prüfen",IF(AND(D82&lt;&gt;"",OR(NOT(ISNUMBER(D82)),D82&lt;=0)),"Menge prüfen",IF(AND(E82&lt;&gt;"",OR(NOT(ISNUMBER(E82)),E82&lt;0)),"Einzelpreis prüfen",IF(AND(OR(IFERROR(INDEX(Extras!$D$9:$D$28,MATCH(LEFT(C82,4),Extras!$A$9:$A$28,0)),"")="pro Person",IFERROR(INDEX(Extras!$D$9:$D$28,MATCH(LEFT(C82,4),Extras!$A$9:$A$28,0)),"")="pro Person/Nacht"),OR(NOT(ISNUMBER(IFERROR(INDEX(Aufenthalte!$F$9:$F$108,MATCH(A82,Aufenthalte!$A$9:$A$108,0)),""))),IFERROR(INDEX(Aufenthalte!$F$9:$F$108,MATCH(A82,Aufenthalte!$A$9:$A$108,0)),"")&lt;=0)),"Personen prüfen","OK")))))))))</f>
        <v/>
      </c>
    </row>
    <row r="83" spans="1:11" ht="31" customHeight="1">
      <c r="A83" s="23"/>
      <c r="B83" s="3" t="str">
        <f>IF(A83="","",IF(IFERROR(INDEX(Aufenthalte!$B$9:$B$108,MATCH(A83,Aufenthalte!$A$9:$A$108,0)),"")="","",IFERROR(INDEX(Aufenthalte!$B$9:$B$108,MATCH(A83,Aufenthalte!$A$9:$A$108,0)),"")&amp;" / "&amp;TEXT(IFERROR(INDEX(Aufenthalte!$D$9:$D$108,MATCH(A83,Aufenthalte!$A$9:$A$108,0)),""),"dd"".""mm"".""yyyy")))</f>
        <v/>
      </c>
      <c r="C83" s="18"/>
      <c r="D83" s="24"/>
      <c r="E83" s="21"/>
      <c r="F83" s="3" t="str">
        <f>IF(K83&lt;&gt;"OK","",IFERROR(INDEX(Extras!$D$9:$D$28,MATCH(LEFT(C83,4),Extras!$A$9:$A$28,0)),""))</f>
        <v/>
      </c>
      <c r="G83" s="10" t="str">
        <f>IF(K83&lt;&gt;"OK","",IF(E83="",IFERROR(INDEX(Extras!$E$9:$E$28,MATCH(LEFT(C83,4),Extras!$A$9:$A$28,0)),""),E83))</f>
        <v/>
      </c>
      <c r="H83" s="15" t="str">
        <f>IF(K83&lt;&gt;"OK","",IF(F83="pro Aufenthalt",1,IF(F83="pro Nacht",IFERROR(INDEX(Aufenthalte!$L$9:$L$108,MATCH(A83,Aufenthalte!$A$9:$A$108,0)),""),IF(F83="pro Person",IFERROR(INDEX(Aufenthalte!$F$9:$F$108,MATCH(A83,Aufenthalte!$A$9:$A$108,0)),""),IFERROR(INDEX(Aufenthalte!$L$9:$L$108,MATCH(A83,Aufenthalte!$A$9:$A$108,0)),"")*IFERROR(INDEX(Aufenthalte!$F$9:$F$108,MATCH(A83,Aufenthalte!$A$9:$A$108,0)),"")))))</f>
        <v/>
      </c>
      <c r="I83" s="10" t="str">
        <f t="shared" si="2"/>
        <v/>
      </c>
      <c r="J83" s="18"/>
      <c r="K83" s="3" t="str">
        <f>IF(COUNTA(A83,C83:E83,J83)=0,"",IF(A83="","Buchung wählen",IF(COUNTIF(Aufenthalte!$A$9:$A$108,A83)&lt;&gt;1,"Buchung-ID prüfen",IF(OR(IFERROR(INDEX(Aufenthalte!$B$9:$B$108,MATCH(A83,Aufenthalte!$A$9:$A$108,0)),"")="",NOT(ISNUMBER(IFERROR(INDEX(Aufenthalte!$L$9:$L$108,MATCH(A83,Aufenthalte!$A$9:$A$108,0)),"")))),"Aufenthalt unvollständig",IF(C83="","Extra wählen",IF(IFERROR(INDEX(Extras!$G$9:$G$28,MATCH(LEFT(C83,4),Extras!$A$9:$A$28,0)),"")&lt;&gt;"OK","Extra-Stammdaten prüfen",IF(AND(D83&lt;&gt;"",OR(NOT(ISNUMBER(D83)),D83&lt;=0)),"Menge prüfen",IF(AND(E83&lt;&gt;"",OR(NOT(ISNUMBER(E83)),E83&lt;0)),"Einzelpreis prüfen",IF(AND(OR(IFERROR(INDEX(Extras!$D$9:$D$28,MATCH(LEFT(C83,4),Extras!$A$9:$A$28,0)),"")="pro Person",IFERROR(INDEX(Extras!$D$9:$D$28,MATCH(LEFT(C83,4),Extras!$A$9:$A$28,0)),"")="pro Person/Nacht"),OR(NOT(ISNUMBER(IFERROR(INDEX(Aufenthalte!$F$9:$F$108,MATCH(A83,Aufenthalte!$A$9:$A$108,0)),""))),IFERROR(INDEX(Aufenthalte!$F$9:$F$108,MATCH(A83,Aufenthalte!$A$9:$A$108,0)),"")&lt;=0)),"Personen prüfen","OK")))))))))</f>
        <v/>
      </c>
    </row>
    <row r="84" spans="1:11" ht="31" customHeight="1">
      <c r="A84" s="23"/>
      <c r="B84" s="3" t="str">
        <f>IF(A84="","",IF(IFERROR(INDEX(Aufenthalte!$B$9:$B$108,MATCH(A84,Aufenthalte!$A$9:$A$108,0)),"")="","",IFERROR(INDEX(Aufenthalte!$B$9:$B$108,MATCH(A84,Aufenthalte!$A$9:$A$108,0)),"")&amp;" / "&amp;TEXT(IFERROR(INDEX(Aufenthalte!$D$9:$D$108,MATCH(A84,Aufenthalte!$A$9:$A$108,0)),""),"dd"".""mm"".""yyyy")))</f>
        <v/>
      </c>
      <c r="C84" s="18"/>
      <c r="D84" s="24"/>
      <c r="E84" s="21"/>
      <c r="F84" s="3" t="str">
        <f>IF(K84&lt;&gt;"OK","",IFERROR(INDEX(Extras!$D$9:$D$28,MATCH(LEFT(C84,4),Extras!$A$9:$A$28,0)),""))</f>
        <v/>
      </c>
      <c r="G84" s="10" t="str">
        <f>IF(K84&lt;&gt;"OK","",IF(E84="",IFERROR(INDEX(Extras!$E$9:$E$28,MATCH(LEFT(C84,4),Extras!$A$9:$A$28,0)),""),E84))</f>
        <v/>
      </c>
      <c r="H84" s="15" t="str">
        <f>IF(K84&lt;&gt;"OK","",IF(F84="pro Aufenthalt",1,IF(F84="pro Nacht",IFERROR(INDEX(Aufenthalte!$L$9:$L$108,MATCH(A84,Aufenthalte!$A$9:$A$108,0)),""),IF(F84="pro Person",IFERROR(INDEX(Aufenthalte!$F$9:$F$108,MATCH(A84,Aufenthalte!$A$9:$A$108,0)),""),IFERROR(INDEX(Aufenthalte!$L$9:$L$108,MATCH(A84,Aufenthalte!$A$9:$A$108,0)),"")*IFERROR(INDEX(Aufenthalte!$F$9:$F$108,MATCH(A84,Aufenthalte!$A$9:$A$108,0)),"")))))</f>
        <v/>
      </c>
      <c r="I84" s="10" t="str">
        <f t="shared" si="2"/>
        <v/>
      </c>
      <c r="J84" s="18"/>
      <c r="K84" s="3" t="str">
        <f>IF(COUNTA(A84,C84:E84,J84)=0,"",IF(A84="","Buchung wählen",IF(COUNTIF(Aufenthalte!$A$9:$A$108,A84)&lt;&gt;1,"Buchung-ID prüfen",IF(OR(IFERROR(INDEX(Aufenthalte!$B$9:$B$108,MATCH(A84,Aufenthalte!$A$9:$A$108,0)),"")="",NOT(ISNUMBER(IFERROR(INDEX(Aufenthalte!$L$9:$L$108,MATCH(A84,Aufenthalte!$A$9:$A$108,0)),"")))),"Aufenthalt unvollständig",IF(C84="","Extra wählen",IF(IFERROR(INDEX(Extras!$G$9:$G$28,MATCH(LEFT(C84,4),Extras!$A$9:$A$28,0)),"")&lt;&gt;"OK","Extra-Stammdaten prüfen",IF(AND(D84&lt;&gt;"",OR(NOT(ISNUMBER(D84)),D84&lt;=0)),"Menge prüfen",IF(AND(E84&lt;&gt;"",OR(NOT(ISNUMBER(E84)),E84&lt;0)),"Einzelpreis prüfen",IF(AND(OR(IFERROR(INDEX(Extras!$D$9:$D$28,MATCH(LEFT(C84,4),Extras!$A$9:$A$28,0)),"")="pro Person",IFERROR(INDEX(Extras!$D$9:$D$28,MATCH(LEFT(C84,4),Extras!$A$9:$A$28,0)),"")="pro Person/Nacht"),OR(NOT(ISNUMBER(IFERROR(INDEX(Aufenthalte!$F$9:$F$108,MATCH(A84,Aufenthalte!$A$9:$A$108,0)),""))),IFERROR(INDEX(Aufenthalte!$F$9:$F$108,MATCH(A84,Aufenthalte!$A$9:$A$108,0)),"")&lt;=0)),"Personen prüfen","OK")))))))))</f>
        <v/>
      </c>
    </row>
    <row r="85" spans="1:11" ht="31" customHeight="1">
      <c r="A85" s="23"/>
      <c r="B85" s="3" t="str">
        <f>IF(A85="","",IF(IFERROR(INDEX(Aufenthalte!$B$9:$B$108,MATCH(A85,Aufenthalte!$A$9:$A$108,0)),"")="","",IFERROR(INDEX(Aufenthalte!$B$9:$B$108,MATCH(A85,Aufenthalte!$A$9:$A$108,0)),"")&amp;" / "&amp;TEXT(IFERROR(INDEX(Aufenthalte!$D$9:$D$108,MATCH(A85,Aufenthalte!$A$9:$A$108,0)),""),"dd"".""mm"".""yyyy")))</f>
        <v/>
      </c>
      <c r="C85" s="18"/>
      <c r="D85" s="24"/>
      <c r="E85" s="21"/>
      <c r="F85" s="3" t="str">
        <f>IF(K85&lt;&gt;"OK","",IFERROR(INDEX(Extras!$D$9:$D$28,MATCH(LEFT(C85,4),Extras!$A$9:$A$28,0)),""))</f>
        <v/>
      </c>
      <c r="G85" s="10" t="str">
        <f>IF(K85&lt;&gt;"OK","",IF(E85="",IFERROR(INDEX(Extras!$E$9:$E$28,MATCH(LEFT(C85,4),Extras!$A$9:$A$28,0)),""),E85))</f>
        <v/>
      </c>
      <c r="H85" s="15" t="str">
        <f>IF(K85&lt;&gt;"OK","",IF(F85="pro Aufenthalt",1,IF(F85="pro Nacht",IFERROR(INDEX(Aufenthalte!$L$9:$L$108,MATCH(A85,Aufenthalte!$A$9:$A$108,0)),""),IF(F85="pro Person",IFERROR(INDEX(Aufenthalte!$F$9:$F$108,MATCH(A85,Aufenthalte!$A$9:$A$108,0)),""),IFERROR(INDEX(Aufenthalte!$L$9:$L$108,MATCH(A85,Aufenthalte!$A$9:$A$108,0)),"")*IFERROR(INDEX(Aufenthalte!$F$9:$F$108,MATCH(A85,Aufenthalte!$A$9:$A$108,0)),"")))))</f>
        <v/>
      </c>
      <c r="I85" s="10" t="str">
        <f t="shared" si="2"/>
        <v/>
      </c>
      <c r="J85" s="18"/>
      <c r="K85" s="3" t="str">
        <f>IF(COUNTA(A85,C85:E85,J85)=0,"",IF(A85="","Buchung wählen",IF(COUNTIF(Aufenthalte!$A$9:$A$108,A85)&lt;&gt;1,"Buchung-ID prüfen",IF(OR(IFERROR(INDEX(Aufenthalte!$B$9:$B$108,MATCH(A85,Aufenthalte!$A$9:$A$108,0)),"")="",NOT(ISNUMBER(IFERROR(INDEX(Aufenthalte!$L$9:$L$108,MATCH(A85,Aufenthalte!$A$9:$A$108,0)),"")))),"Aufenthalt unvollständig",IF(C85="","Extra wählen",IF(IFERROR(INDEX(Extras!$G$9:$G$28,MATCH(LEFT(C85,4),Extras!$A$9:$A$28,0)),"")&lt;&gt;"OK","Extra-Stammdaten prüfen",IF(AND(D85&lt;&gt;"",OR(NOT(ISNUMBER(D85)),D85&lt;=0)),"Menge prüfen",IF(AND(E85&lt;&gt;"",OR(NOT(ISNUMBER(E85)),E85&lt;0)),"Einzelpreis prüfen",IF(AND(OR(IFERROR(INDEX(Extras!$D$9:$D$28,MATCH(LEFT(C85,4),Extras!$A$9:$A$28,0)),"")="pro Person",IFERROR(INDEX(Extras!$D$9:$D$28,MATCH(LEFT(C85,4),Extras!$A$9:$A$28,0)),"")="pro Person/Nacht"),OR(NOT(ISNUMBER(IFERROR(INDEX(Aufenthalte!$F$9:$F$108,MATCH(A85,Aufenthalte!$A$9:$A$108,0)),""))),IFERROR(INDEX(Aufenthalte!$F$9:$F$108,MATCH(A85,Aufenthalte!$A$9:$A$108,0)),"")&lt;=0)),"Personen prüfen","OK")))))))))</f>
        <v/>
      </c>
    </row>
    <row r="86" spans="1:11" ht="31" customHeight="1">
      <c r="A86" s="23"/>
      <c r="B86" s="3" t="str">
        <f>IF(A86="","",IF(IFERROR(INDEX(Aufenthalte!$B$9:$B$108,MATCH(A86,Aufenthalte!$A$9:$A$108,0)),"")="","",IFERROR(INDEX(Aufenthalte!$B$9:$B$108,MATCH(A86,Aufenthalte!$A$9:$A$108,0)),"")&amp;" / "&amp;TEXT(IFERROR(INDEX(Aufenthalte!$D$9:$D$108,MATCH(A86,Aufenthalte!$A$9:$A$108,0)),""),"dd"".""mm"".""yyyy")))</f>
        <v/>
      </c>
      <c r="C86" s="18"/>
      <c r="D86" s="24"/>
      <c r="E86" s="21"/>
      <c r="F86" s="3" t="str">
        <f>IF(K86&lt;&gt;"OK","",IFERROR(INDEX(Extras!$D$9:$D$28,MATCH(LEFT(C86,4),Extras!$A$9:$A$28,0)),""))</f>
        <v/>
      </c>
      <c r="G86" s="10" t="str">
        <f>IF(K86&lt;&gt;"OK","",IF(E86="",IFERROR(INDEX(Extras!$E$9:$E$28,MATCH(LEFT(C86,4),Extras!$A$9:$A$28,0)),""),E86))</f>
        <v/>
      </c>
      <c r="H86" s="15" t="str">
        <f>IF(K86&lt;&gt;"OK","",IF(F86="pro Aufenthalt",1,IF(F86="pro Nacht",IFERROR(INDEX(Aufenthalte!$L$9:$L$108,MATCH(A86,Aufenthalte!$A$9:$A$108,0)),""),IF(F86="pro Person",IFERROR(INDEX(Aufenthalte!$F$9:$F$108,MATCH(A86,Aufenthalte!$A$9:$A$108,0)),""),IFERROR(INDEX(Aufenthalte!$L$9:$L$108,MATCH(A86,Aufenthalte!$A$9:$A$108,0)),"")*IFERROR(INDEX(Aufenthalte!$F$9:$F$108,MATCH(A86,Aufenthalte!$A$9:$A$108,0)),"")))))</f>
        <v/>
      </c>
      <c r="I86" s="10" t="str">
        <f t="shared" si="2"/>
        <v/>
      </c>
      <c r="J86" s="18"/>
      <c r="K86" s="3" t="str">
        <f>IF(COUNTA(A86,C86:E86,J86)=0,"",IF(A86="","Buchung wählen",IF(COUNTIF(Aufenthalte!$A$9:$A$108,A86)&lt;&gt;1,"Buchung-ID prüfen",IF(OR(IFERROR(INDEX(Aufenthalte!$B$9:$B$108,MATCH(A86,Aufenthalte!$A$9:$A$108,0)),"")="",NOT(ISNUMBER(IFERROR(INDEX(Aufenthalte!$L$9:$L$108,MATCH(A86,Aufenthalte!$A$9:$A$108,0)),"")))),"Aufenthalt unvollständig",IF(C86="","Extra wählen",IF(IFERROR(INDEX(Extras!$G$9:$G$28,MATCH(LEFT(C86,4),Extras!$A$9:$A$28,0)),"")&lt;&gt;"OK","Extra-Stammdaten prüfen",IF(AND(D86&lt;&gt;"",OR(NOT(ISNUMBER(D86)),D86&lt;=0)),"Menge prüfen",IF(AND(E86&lt;&gt;"",OR(NOT(ISNUMBER(E86)),E86&lt;0)),"Einzelpreis prüfen",IF(AND(OR(IFERROR(INDEX(Extras!$D$9:$D$28,MATCH(LEFT(C86,4),Extras!$A$9:$A$28,0)),"")="pro Person",IFERROR(INDEX(Extras!$D$9:$D$28,MATCH(LEFT(C86,4),Extras!$A$9:$A$28,0)),"")="pro Person/Nacht"),OR(NOT(ISNUMBER(IFERROR(INDEX(Aufenthalte!$F$9:$F$108,MATCH(A86,Aufenthalte!$A$9:$A$108,0)),""))),IFERROR(INDEX(Aufenthalte!$F$9:$F$108,MATCH(A86,Aufenthalte!$A$9:$A$108,0)),"")&lt;=0)),"Personen prüfen","OK")))))))))</f>
        <v/>
      </c>
    </row>
    <row r="87" spans="1:11" ht="31" customHeight="1">
      <c r="A87" s="23"/>
      <c r="B87" s="3" t="str">
        <f>IF(A87="","",IF(IFERROR(INDEX(Aufenthalte!$B$9:$B$108,MATCH(A87,Aufenthalte!$A$9:$A$108,0)),"")="","",IFERROR(INDEX(Aufenthalte!$B$9:$B$108,MATCH(A87,Aufenthalte!$A$9:$A$108,0)),"")&amp;" / "&amp;TEXT(IFERROR(INDEX(Aufenthalte!$D$9:$D$108,MATCH(A87,Aufenthalte!$A$9:$A$108,0)),""),"dd"".""mm"".""yyyy")))</f>
        <v/>
      </c>
      <c r="C87" s="18"/>
      <c r="D87" s="24"/>
      <c r="E87" s="21"/>
      <c r="F87" s="3" t="str">
        <f>IF(K87&lt;&gt;"OK","",IFERROR(INDEX(Extras!$D$9:$D$28,MATCH(LEFT(C87,4),Extras!$A$9:$A$28,0)),""))</f>
        <v/>
      </c>
      <c r="G87" s="10" t="str">
        <f>IF(K87&lt;&gt;"OK","",IF(E87="",IFERROR(INDEX(Extras!$E$9:$E$28,MATCH(LEFT(C87,4),Extras!$A$9:$A$28,0)),""),E87))</f>
        <v/>
      </c>
      <c r="H87" s="15" t="str">
        <f>IF(K87&lt;&gt;"OK","",IF(F87="pro Aufenthalt",1,IF(F87="pro Nacht",IFERROR(INDEX(Aufenthalte!$L$9:$L$108,MATCH(A87,Aufenthalte!$A$9:$A$108,0)),""),IF(F87="pro Person",IFERROR(INDEX(Aufenthalte!$F$9:$F$108,MATCH(A87,Aufenthalte!$A$9:$A$108,0)),""),IFERROR(INDEX(Aufenthalte!$L$9:$L$108,MATCH(A87,Aufenthalte!$A$9:$A$108,0)),"")*IFERROR(INDEX(Aufenthalte!$F$9:$F$108,MATCH(A87,Aufenthalte!$A$9:$A$108,0)),"")))))</f>
        <v/>
      </c>
      <c r="I87" s="10" t="str">
        <f t="shared" si="2"/>
        <v/>
      </c>
      <c r="J87" s="18"/>
      <c r="K87" s="3" t="str">
        <f>IF(COUNTA(A87,C87:E87,J87)=0,"",IF(A87="","Buchung wählen",IF(COUNTIF(Aufenthalte!$A$9:$A$108,A87)&lt;&gt;1,"Buchung-ID prüfen",IF(OR(IFERROR(INDEX(Aufenthalte!$B$9:$B$108,MATCH(A87,Aufenthalte!$A$9:$A$108,0)),"")="",NOT(ISNUMBER(IFERROR(INDEX(Aufenthalte!$L$9:$L$108,MATCH(A87,Aufenthalte!$A$9:$A$108,0)),"")))),"Aufenthalt unvollständig",IF(C87="","Extra wählen",IF(IFERROR(INDEX(Extras!$G$9:$G$28,MATCH(LEFT(C87,4),Extras!$A$9:$A$28,0)),"")&lt;&gt;"OK","Extra-Stammdaten prüfen",IF(AND(D87&lt;&gt;"",OR(NOT(ISNUMBER(D87)),D87&lt;=0)),"Menge prüfen",IF(AND(E87&lt;&gt;"",OR(NOT(ISNUMBER(E87)),E87&lt;0)),"Einzelpreis prüfen",IF(AND(OR(IFERROR(INDEX(Extras!$D$9:$D$28,MATCH(LEFT(C87,4),Extras!$A$9:$A$28,0)),"")="pro Person",IFERROR(INDEX(Extras!$D$9:$D$28,MATCH(LEFT(C87,4),Extras!$A$9:$A$28,0)),"")="pro Person/Nacht"),OR(NOT(ISNUMBER(IFERROR(INDEX(Aufenthalte!$F$9:$F$108,MATCH(A87,Aufenthalte!$A$9:$A$108,0)),""))),IFERROR(INDEX(Aufenthalte!$F$9:$F$108,MATCH(A87,Aufenthalte!$A$9:$A$108,0)),"")&lt;=0)),"Personen prüfen","OK")))))))))</f>
        <v/>
      </c>
    </row>
    <row r="88" spans="1:11" ht="31" customHeight="1">
      <c r="A88" s="23"/>
      <c r="B88" s="3" t="str">
        <f>IF(A88="","",IF(IFERROR(INDEX(Aufenthalte!$B$9:$B$108,MATCH(A88,Aufenthalte!$A$9:$A$108,0)),"")="","",IFERROR(INDEX(Aufenthalte!$B$9:$B$108,MATCH(A88,Aufenthalte!$A$9:$A$108,0)),"")&amp;" / "&amp;TEXT(IFERROR(INDEX(Aufenthalte!$D$9:$D$108,MATCH(A88,Aufenthalte!$A$9:$A$108,0)),""),"dd"".""mm"".""yyyy")))</f>
        <v/>
      </c>
      <c r="C88" s="18"/>
      <c r="D88" s="24"/>
      <c r="E88" s="21"/>
      <c r="F88" s="3" t="str">
        <f>IF(K88&lt;&gt;"OK","",IFERROR(INDEX(Extras!$D$9:$D$28,MATCH(LEFT(C88,4),Extras!$A$9:$A$28,0)),""))</f>
        <v/>
      </c>
      <c r="G88" s="10" t="str">
        <f>IF(K88&lt;&gt;"OK","",IF(E88="",IFERROR(INDEX(Extras!$E$9:$E$28,MATCH(LEFT(C88,4),Extras!$A$9:$A$28,0)),""),E88))</f>
        <v/>
      </c>
      <c r="H88" s="15" t="str">
        <f>IF(K88&lt;&gt;"OK","",IF(F88="pro Aufenthalt",1,IF(F88="pro Nacht",IFERROR(INDEX(Aufenthalte!$L$9:$L$108,MATCH(A88,Aufenthalte!$A$9:$A$108,0)),""),IF(F88="pro Person",IFERROR(INDEX(Aufenthalte!$F$9:$F$108,MATCH(A88,Aufenthalte!$A$9:$A$108,0)),""),IFERROR(INDEX(Aufenthalte!$L$9:$L$108,MATCH(A88,Aufenthalte!$A$9:$A$108,0)),"")*IFERROR(INDEX(Aufenthalte!$F$9:$F$108,MATCH(A88,Aufenthalte!$A$9:$A$108,0)),"")))))</f>
        <v/>
      </c>
      <c r="I88" s="10" t="str">
        <f t="shared" si="2"/>
        <v/>
      </c>
      <c r="J88" s="18"/>
      <c r="K88" s="3" t="str">
        <f>IF(COUNTA(A88,C88:E88,J88)=0,"",IF(A88="","Buchung wählen",IF(COUNTIF(Aufenthalte!$A$9:$A$108,A88)&lt;&gt;1,"Buchung-ID prüfen",IF(OR(IFERROR(INDEX(Aufenthalte!$B$9:$B$108,MATCH(A88,Aufenthalte!$A$9:$A$108,0)),"")="",NOT(ISNUMBER(IFERROR(INDEX(Aufenthalte!$L$9:$L$108,MATCH(A88,Aufenthalte!$A$9:$A$108,0)),"")))),"Aufenthalt unvollständig",IF(C88="","Extra wählen",IF(IFERROR(INDEX(Extras!$G$9:$G$28,MATCH(LEFT(C88,4),Extras!$A$9:$A$28,0)),"")&lt;&gt;"OK","Extra-Stammdaten prüfen",IF(AND(D88&lt;&gt;"",OR(NOT(ISNUMBER(D88)),D88&lt;=0)),"Menge prüfen",IF(AND(E88&lt;&gt;"",OR(NOT(ISNUMBER(E88)),E88&lt;0)),"Einzelpreis prüfen",IF(AND(OR(IFERROR(INDEX(Extras!$D$9:$D$28,MATCH(LEFT(C88,4),Extras!$A$9:$A$28,0)),"")="pro Person",IFERROR(INDEX(Extras!$D$9:$D$28,MATCH(LEFT(C88,4),Extras!$A$9:$A$28,0)),"")="pro Person/Nacht"),OR(NOT(ISNUMBER(IFERROR(INDEX(Aufenthalte!$F$9:$F$108,MATCH(A88,Aufenthalte!$A$9:$A$108,0)),""))),IFERROR(INDEX(Aufenthalte!$F$9:$F$108,MATCH(A88,Aufenthalte!$A$9:$A$108,0)),"")&lt;=0)),"Personen prüfen","OK")))))))))</f>
        <v/>
      </c>
    </row>
    <row r="89" spans="1:11" ht="31" customHeight="1">
      <c r="A89" s="23"/>
      <c r="B89" s="3" t="str">
        <f>IF(A89="","",IF(IFERROR(INDEX(Aufenthalte!$B$9:$B$108,MATCH(A89,Aufenthalte!$A$9:$A$108,0)),"")="","",IFERROR(INDEX(Aufenthalte!$B$9:$B$108,MATCH(A89,Aufenthalte!$A$9:$A$108,0)),"")&amp;" / "&amp;TEXT(IFERROR(INDEX(Aufenthalte!$D$9:$D$108,MATCH(A89,Aufenthalte!$A$9:$A$108,0)),""),"dd"".""mm"".""yyyy")))</f>
        <v/>
      </c>
      <c r="C89" s="18"/>
      <c r="D89" s="24"/>
      <c r="E89" s="21"/>
      <c r="F89" s="3" t="str">
        <f>IF(K89&lt;&gt;"OK","",IFERROR(INDEX(Extras!$D$9:$D$28,MATCH(LEFT(C89,4),Extras!$A$9:$A$28,0)),""))</f>
        <v/>
      </c>
      <c r="G89" s="10" t="str">
        <f>IF(K89&lt;&gt;"OK","",IF(E89="",IFERROR(INDEX(Extras!$E$9:$E$28,MATCH(LEFT(C89,4),Extras!$A$9:$A$28,0)),""),E89))</f>
        <v/>
      </c>
      <c r="H89" s="15" t="str">
        <f>IF(K89&lt;&gt;"OK","",IF(F89="pro Aufenthalt",1,IF(F89="pro Nacht",IFERROR(INDEX(Aufenthalte!$L$9:$L$108,MATCH(A89,Aufenthalte!$A$9:$A$108,0)),""),IF(F89="pro Person",IFERROR(INDEX(Aufenthalte!$F$9:$F$108,MATCH(A89,Aufenthalte!$A$9:$A$108,0)),""),IFERROR(INDEX(Aufenthalte!$L$9:$L$108,MATCH(A89,Aufenthalte!$A$9:$A$108,0)),"")*IFERROR(INDEX(Aufenthalte!$F$9:$F$108,MATCH(A89,Aufenthalte!$A$9:$A$108,0)),"")))))</f>
        <v/>
      </c>
      <c r="I89" s="10" t="str">
        <f t="shared" si="2"/>
        <v/>
      </c>
      <c r="J89" s="18"/>
      <c r="K89" s="3" t="str">
        <f>IF(COUNTA(A89,C89:E89,J89)=0,"",IF(A89="","Buchung wählen",IF(COUNTIF(Aufenthalte!$A$9:$A$108,A89)&lt;&gt;1,"Buchung-ID prüfen",IF(OR(IFERROR(INDEX(Aufenthalte!$B$9:$B$108,MATCH(A89,Aufenthalte!$A$9:$A$108,0)),"")="",NOT(ISNUMBER(IFERROR(INDEX(Aufenthalte!$L$9:$L$108,MATCH(A89,Aufenthalte!$A$9:$A$108,0)),"")))),"Aufenthalt unvollständig",IF(C89="","Extra wählen",IF(IFERROR(INDEX(Extras!$G$9:$G$28,MATCH(LEFT(C89,4),Extras!$A$9:$A$28,0)),"")&lt;&gt;"OK","Extra-Stammdaten prüfen",IF(AND(D89&lt;&gt;"",OR(NOT(ISNUMBER(D89)),D89&lt;=0)),"Menge prüfen",IF(AND(E89&lt;&gt;"",OR(NOT(ISNUMBER(E89)),E89&lt;0)),"Einzelpreis prüfen",IF(AND(OR(IFERROR(INDEX(Extras!$D$9:$D$28,MATCH(LEFT(C89,4),Extras!$A$9:$A$28,0)),"")="pro Person",IFERROR(INDEX(Extras!$D$9:$D$28,MATCH(LEFT(C89,4),Extras!$A$9:$A$28,0)),"")="pro Person/Nacht"),OR(NOT(ISNUMBER(IFERROR(INDEX(Aufenthalte!$F$9:$F$108,MATCH(A89,Aufenthalte!$A$9:$A$108,0)),""))),IFERROR(INDEX(Aufenthalte!$F$9:$F$108,MATCH(A89,Aufenthalte!$A$9:$A$108,0)),"")&lt;=0)),"Personen prüfen","OK")))))))))</f>
        <v/>
      </c>
    </row>
    <row r="90" spans="1:11" ht="31" customHeight="1">
      <c r="A90" s="23"/>
      <c r="B90" s="3" t="str">
        <f>IF(A90="","",IF(IFERROR(INDEX(Aufenthalte!$B$9:$B$108,MATCH(A90,Aufenthalte!$A$9:$A$108,0)),"")="","",IFERROR(INDEX(Aufenthalte!$B$9:$B$108,MATCH(A90,Aufenthalte!$A$9:$A$108,0)),"")&amp;" / "&amp;TEXT(IFERROR(INDEX(Aufenthalte!$D$9:$D$108,MATCH(A90,Aufenthalte!$A$9:$A$108,0)),""),"dd"".""mm"".""yyyy")))</f>
        <v/>
      </c>
      <c r="C90" s="18"/>
      <c r="D90" s="24"/>
      <c r="E90" s="21"/>
      <c r="F90" s="3" t="str">
        <f>IF(K90&lt;&gt;"OK","",IFERROR(INDEX(Extras!$D$9:$D$28,MATCH(LEFT(C90,4),Extras!$A$9:$A$28,0)),""))</f>
        <v/>
      </c>
      <c r="G90" s="10" t="str">
        <f>IF(K90&lt;&gt;"OK","",IF(E90="",IFERROR(INDEX(Extras!$E$9:$E$28,MATCH(LEFT(C90,4),Extras!$A$9:$A$28,0)),""),E90))</f>
        <v/>
      </c>
      <c r="H90" s="15" t="str">
        <f>IF(K90&lt;&gt;"OK","",IF(F90="pro Aufenthalt",1,IF(F90="pro Nacht",IFERROR(INDEX(Aufenthalte!$L$9:$L$108,MATCH(A90,Aufenthalte!$A$9:$A$108,0)),""),IF(F90="pro Person",IFERROR(INDEX(Aufenthalte!$F$9:$F$108,MATCH(A90,Aufenthalte!$A$9:$A$108,0)),""),IFERROR(INDEX(Aufenthalte!$L$9:$L$108,MATCH(A90,Aufenthalte!$A$9:$A$108,0)),"")*IFERROR(INDEX(Aufenthalte!$F$9:$F$108,MATCH(A90,Aufenthalte!$A$9:$A$108,0)),"")))))</f>
        <v/>
      </c>
      <c r="I90" s="10" t="str">
        <f t="shared" si="2"/>
        <v/>
      </c>
      <c r="J90" s="18"/>
      <c r="K90" s="3" t="str">
        <f>IF(COUNTA(A90,C90:E90,J90)=0,"",IF(A90="","Buchung wählen",IF(COUNTIF(Aufenthalte!$A$9:$A$108,A90)&lt;&gt;1,"Buchung-ID prüfen",IF(OR(IFERROR(INDEX(Aufenthalte!$B$9:$B$108,MATCH(A90,Aufenthalte!$A$9:$A$108,0)),"")="",NOT(ISNUMBER(IFERROR(INDEX(Aufenthalte!$L$9:$L$108,MATCH(A90,Aufenthalte!$A$9:$A$108,0)),"")))),"Aufenthalt unvollständig",IF(C90="","Extra wählen",IF(IFERROR(INDEX(Extras!$G$9:$G$28,MATCH(LEFT(C90,4),Extras!$A$9:$A$28,0)),"")&lt;&gt;"OK","Extra-Stammdaten prüfen",IF(AND(D90&lt;&gt;"",OR(NOT(ISNUMBER(D90)),D90&lt;=0)),"Menge prüfen",IF(AND(E90&lt;&gt;"",OR(NOT(ISNUMBER(E90)),E90&lt;0)),"Einzelpreis prüfen",IF(AND(OR(IFERROR(INDEX(Extras!$D$9:$D$28,MATCH(LEFT(C90,4),Extras!$A$9:$A$28,0)),"")="pro Person",IFERROR(INDEX(Extras!$D$9:$D$28,MATCH(LEFT(C90,4),Extras!$A$9:$A$28,0)),"")="pro Person/Nacht"),OR(NOT(ISNUMBER(IFERROR(INDEX(Aufenthalte!$F$9:$F$108,MATCH(A90,Aufenthalte!$A$9:$A$108,0)),""))),IFERROR(INDEX(Aufenthalte!$F$9:$F$108,MATCH(A90,Aufenthalte!$A$9:$A$108,0)),"")&lt;=0)),"Personen prüfen","OK")))))))))</f>
        <v/>
      </c>
    </row>
    <row r="91" spans="1:11" ht="31" customHeight="1">
      <c r="A91" s="23"/>
      <c r="B91" s="3" t="str">
        <f>IF(A91="","",IF(IFERROR(INDEX(Aufenthalte!$B$9:$B$108,MATCH(A91,Aufenthalte!$A$9:$A$108,0)),"")="","",IFERROR(INDEX(Aufenthalte!$B$9:$B$108,MATCH(A91,Aufenthalte!$A$9:$A$108,0)),"")&amp;" / "&amp;TEXT(IFERROR(INDEX(Aufenthalte!$D$9:$D$108,MATCH(A91,Aufenthalte!$A$9:$A$108,0)),""),"dd"".""mm"".""yyyy")))</f>
        <v/>
      </c>
      <c r="C91" s="18"/>
      <c r="D91" s="24"/>
      <c r="E91" s="21"/>
      <c r="F91" s="3" t="str">
        <f>IF(K91&lt;&gt;"OK","",IFERROR(INDEX(Extras!$D$9:$D$28,MATCH(LEFT(C91,4),Extras!$A$9:$A$28,0)),""))</f>
        <v/>
      </c>
      <c r="G91" s="10" t="str">
        <f>IF(K91&lt;&gt;"OK","",IF(E91="",IFERROR(INDEX(Extras!$E$9:$E$28,MATCH(LEFT(C91,4),Extras!$A$9:$A$28,0)),""),E91))</f>
        <v/>
      </c>
      <c r="H91" s="15" t="str">
        <f>IF(K91&lt;&gt;"OK","",IF(F91="pro Aufenthalt",1,IF(F91="pro Nacht",IFERROR(INDEX(Aufenthalte!$L$9:$L$108,MATCH(A91,Aufenthalte!$A$9:$A$108,0)),""),IF(F91="pro Person",IFERROR(INDEX(Aufenthalte!$F$9:$F$108,MATCH(A91,Aufenthalte!$A$9:$A$108,0)),""),IFERROR(INDEX(Aufenthalte!$L$9:$L$108,MATCH(A91,Aufenthalte!$A$9:$A$108,0)),"")*IFERROR(INDEX(Aufenthalte!$F$9:$F$108,MATCH(A91,Aufenthalte!$A$9:$A$108,0)),"")))))</f>
        <v/>
      </c>
      <c r="I91" s="10" t="str">
        <f t="shared" si="2"/>
        <v/>
      </c>
      <c r="J91" s="18"/>
      <c r="K91" s="3" t="str">
        <f>IF(COUNTA(A91,C91:E91,J91)=0,"",IF(A91="","Buchung wählen",IF(COUNTIF(Aufenthalte!$A$9:$A$108,A91)&lt;&gt;1,"Buchung-ID prüfen",IF(OR(IFERROR(INDEX(Aufenthalte!$B$9:$B$108,MATCH(A91,Aufenthalte!$A$9:$A$108,0)),"")="",NOT(ISNUMBER(IFERROR(INDEX(Aufenthalte!$L$9:$L$108,MATCH(A91,Aufenthalte!$A$9:$A$108,0)),"")))),"Aufenthalt unvollständig",IF(C91="","Extra wählen",IF(IFERROR(INDEX(Extras!$G$9:$G$28,MATCH(LEFT(C91,4),Extras!$A$9:$A$28,0)),"")&lt;&gt;"OK","Extra-Stammdaten prüfen",IF(AND(D91&lt;&gt;"",OR(NOT(ISNUMBER(D91)),D91&lt;=0)),"Menge prüfen",IF(AND(E91&lt;&gt;"",OR(NOT(ISNUMBER(E91)),E91&lt;0)),"Einzelpreis prüfen",IF(AND(OR(IFERROR(INDEX(Extras!$D$9:$D$28,MATCH(LEFT(C91,4),Extras!$A$9:$A$28,0)),"")="pro Person",IFERROR(INDEX(Extras!$D$9:$D$28,MATCH(LEFT(C91,4),Extras!$A$9:$A$28,0)),"")="pro Person/Nacht"),OR(NOT(ISNUMBER(IFERROR(INDEX(Aufenthalte!$F$9:$F$108,MATCH(A91,Aufenthalte!$A$9:$A$108,0)),""))),IFERROR(INDEX(Aufenthalte!$F$9:$F$108,MATCH(A91,Aufenthalte!$A$9:$A$108,0)),"")&lt;=0)),"Personen prüfen","OK")))))))))</f>
        <v/>
      </c>
    </row>
    <row r="92" spans="1:11" ht="31" customHeight="1">
      <c r="A92" s="23"/>
      <c r="B92" s="3" t="str">
        <f>IF(A92="","",IF(IFERROR(INDEX(Aufenthalte!$B$9:$B$108,MATCH(A92,Aufenthalte!$A$9:$A$108,0)),"")="","",IFERROR(INDEX(Aufenthalte!$B$9:$B$108,MATCH(A92,Aufenthalte!$A$9:$A$108,0)),"")&amp;" / "&amp;TEXT(IFERROR(INDEX(Aufenthalte!$D$9:$D$108,MATCH(A92,Aufenthalte!$A$9:$A$108,0)),""),"dd"".""mm"".""yyyy")))</f>
        <v/>
      </c>
      <c r="C92" s="18"/>
      <c r="D92" s="24"/>
      <c r="E92" s="21"/>
      <c r="F92" s="3" t="str">
        <f>IF(K92&lt;&gt;"OK","",IFERROR(INDEX(Extras!$D$9:$D$28,MATCH(LEFT(C92,4),Extras!$A$9:$A$28,0)),""))</f>
        <v/>
      </c>
      <c r="G92" s="10" t="str">
        <f>IF(K92&lt;&gt;"OK","",IF(E92="",IFERROR(INDEX(Extras!$E$9:$E$28,MATCH(LEFT(C92,4),Extras!$A$9:$A$28,0)),""),E92))</f>
        <v/>
      </c>
      <c r="H92" s="15" t="str">
        <f>IF(K92&lt;&gt;"OK","",IF(F92="pro Aufenthalt",1,IF(F92="pro Nacht",IFERROR(INDEX(Aufenthalte!$L$9:$L$108,MATCH(A92,Aufenthalte!$A$9:$A$108,0)),""),IF(F92="pro Person",IFERROR(INDEX(Aufenthalte!$F$9:$F$108,MATCH(A92,Aufenthalte!$A$9:$A$108,0)),""),IFERROR(INDEX(Aufenthalte!$L$9:$L$108,MATCH(A92,Aufenthalte!$A$9:$A$108,0)),"")*IFERROR(INDEX(Aufenthalte!$F$9:$F$108,MATCH(A92,Aufenthalte!$A$9:$A$108,0)),"")))))</f>
        <v/>
      </c>
      <c r="I92" s="10" t="str">
        <f t="shared" si="2"/>
        <v/>
      </c>
      <c r="J92" s="18"/>
      <c r="K92" s="3" t="str">
        <f>IF(COUNTA(A92,C92:E92,J92)=0,"",IF(A92="","Buchung wählen",IF(COUNTIF(Aufenthalte!$A$9:$A$108,A92)&lt;&gt;1,"Buchung-ID prüfen",IF(OR(IFERROR(INDEX(Aufenthalte!$B$9:$B$108,MATCH(A92,Aufenthalte!$A$9:$A$108,0)),"")="",NOT(ISNUMBER(IFERROR(INDEX(Aufenthalte!$L$9:$L$108,MATCH(A92,Aufenthalte!$A$9:$A$108,0)),"")))),"Aufenthalt unvollständig",IF(C92="","Extra wählen",IF(IFERROR(INDEX(Extras!$G$9:$G$28,MATCH(LEFT(C92,4),Extras!$A$9:$A$28,0)),"")&lt;&gt;"OK","Extra-Stammdaten prüfen",IF(AND(D92&lt;&gt;"",OR(NOT(ISNUMBER(D92)),D92&lt;=0)),"Menge prüfen",IF(AND(E92&lt;&gt;"",OR(NOT(ISNUMBER(E92)),E92&lt;0)),"Einzelpreis prüfen",IF(AND(OR(IFERROR(INDEX(Extras!$D$9:$D$28,MATCH(LEFT(C92,4),Extras!$A$9:$A$28,0)),"")="pro Person",IFERROR(INDEX(Extras!$D$9:$D$28,MATCH(LEFT(C92,4),Extras!$A$9:$A$28,0)),"")="pro Person/Nacht"),OR(NOT(ISNUMBER(IFERROR(INDEX(Aufenthalte!$F$9:$F$108,MATCH(A92,Aufenthalte!$A$9:$A$108,0)),""))),IFERROR(INDEX(Aufenthalte!$F$9:$F$108,MATCH(A92,Aufenthalte!$A$9:$A$108,0)),"")&lt;=0)),"Personen prüfen","OK")))))))))</f>
        <v/>
      </c>
    </row>
    <row r="93" spans="1:11" ht="31" customHeight="1">
      <c r="A93" s="23"/>
      <c r="B93" s="3" t="str">
        <f>IF(A93="","",IF(IFERROR(INDEX(Aufenthalte!$B$9:$B$108,MATCH(A93,Aufenthalte!$A$9:$A$108,0)),"")="","",IFERROR(INDEX(Aufenthalte!$B$9:$B$108,MATCH(A93,Aufenthalte!$A$9:$A$108,0)),"")&amp;" / "&amp;TEXT(IFERROR(INDEX(Aufenthalte!$D$9:$D$108,MATCH(A93,Aufenthalte!$A$9:$A$108,0)),""),"dd"".""mm"".""yyyy")))</f>
        <v/>
      </c>
      <c r="C93" s="18"/>
      <c r="D93" s="24"/>
      <c r="E93" s="21"/>
      <c r="F93" s="3" t="str">
        <f>IF(K93&lt;&gt;"OK","",IFERROR(INDEX(Extras!$D$9:$D$28,MATCH(LEFT(C93,4),Extras!$A$9:$A$28,0)),""))</f>
        <v/>
      </c>
      <c r="G93" s="10" t="str">
        <f>IF(K93&lt;&gt;"OK","",IF(E93="",IFERROR(INDEX(Extras!$E$9:$E$28,MATCH(LEFT(C93,4),Extras!$A$9:$A$28,0)),""),E93))</f>
        <v/>
      </c>
      <c r="H93" s="15" t="str">
        <f>IF(K93&lt;&gt;"OK","",IF(F93="pro Aufenthalt",1,IF(F93="pro Nacht",IFERROR(INDEX(Aufenthalte!$L$9:$L$108,MATCH(A93,Aufenthalte!$A$9:$A$108,0)),""),IF(F93="pro Person",IFERROR(INDEX(Aufenthalte!$F$9:$F$108,MATCH(A93,Aufenthalte!$A$9:$A$108,0)),""),IFERROR(INDEX(Aufenthalte!$L$9:$L$108,MATCH(A93,Aufenthalte!$A$9:$A$108,0)),"")*IFERROR(INDEX(Aufenthalte!$F$9:$F$108,MATCH(A93,Aufenthalte!$A$9:$A$108,0)),"")))))</f>
        <v/>
      </c>
      <c r="I93" s="10" t="str">
        <f t="shared" si="2"/>
        <v/>
      </c>
      <c r="J93" s="18"/>
      <c r="K93" s="3" t="str">
        <f>IF(COUNTA(A93,C93:E93,J93)=0,"",IF(A93="","Buchung wählen",IF(COUNTIF(Aufenthalte!$A$9:$A$108,A93)&lt;&gt;1,"Buchung-ID prüfen",IF(OR(IFERROR(INDEX(Aufenthalte!$B$9:$B$108,MATCH(A93,Aufenthalte!$A$9:$A$108,0)),"")="",NOT(ISNUMBER(IFERROR(INDEX(Aufenthalte!$L$9:$L$108,MATCH(A93,Aufenthalte!$A$9:$A$108,0)),"")))),"Aufenthalt unvollständig",IF(C93="","Extra wählen",IF(IFERROR(INDEX(Extras!$G$9:$G$28,MATCH(LEFT(C93,4),Extras!$A$9:$A$28,0)),"")&lt;&gt;"OK","Extra-Stammdaten prüfen",IF(AND(D93&lt;&gt;"",OR(NOT(ISNUMBER(D93)),D93&lt;=0)),"Menge prüfen",IF(AND(E93&lt;&gt;"",OR(NOT(ISNUMBER(E93)),E93&lt;0)),"Einzelpreis prüfen",IF(AND(OR(IFERROR(INDEX(Extras!$D$9:$D$28,MATCH(LEFT(C93,4),Extras!$A$9:$A$28,0)),"")="pro Person",IFERROR(INDEX(Extras!$D$9:$D$28,MATCH(LEFT(C93,4),Extras!$A$9:$A$28,0)),"")="pro Person/Nacht"),OR(NOT(ISNUMBER(IFERROR(INDEX(Aufenthalte!$F$9:$F$108,MATCH(A93,Aufenthalte!$A$9:$A$108,0)),""))),IFERROR(INDEX(Aufenthalte!$F$9:$F$108,MATCH(A93,Aufenthalte!$A$9:$A$108,0)),"")&lt;=0)),"Personen prüfen","OK")))))))))</f>
        <v/>
      </c>
    </row>
    <row r="94" spans="1:11" ht="31" customHeight="1">
      <c r="A94" s="23"/>
      <c r="B94" s="3" t="str">
        <f>IF(A94="","",IF(IFERROR(INDEX(Aufenthalte!$B$9:$B$108,MATCH(A94,Aufenthalte!$A$9:$A$108,0)),"")="","",IFERROR(INDEX(Aufenthalte!$B$9:$B$108,MATCH(A94,Aufenthalte!$A$9:$A$108,0)),"")&amp;" / "&amp;TEXT(IFERROR(INDEX(Aufenthalte!$D$9:$D$108,MATCH(A94,Aufenthalte!$A$9:$A$108,0)),""),"dd"".""mm"".""yyyy")))</f>
        <v/>
      </c>
      <c r="C94" s="18"/>
      <c r="D94" s="24"/>
      <c r="E94" s="21"/>
      <c r="F94" s="3" t="str">
        <f>IF(K94&lt;&gt;"OK","",IFERROR(INDEX(Extras!$D$9:$D$28,MATCH(LEFT(C94,4),Extras!$A$9:$A$28,0)),""))</f>
        <v/>
      </c>
      <c r="G94" s="10" t="str">
        <f>IF(K94&lt;&gt;"OK","",IF(E94="",IFERROR(INDEX(Extras!$E$9:$E$28,MATCH(LEFT(C94,4),Extras!$A$9:$A$28,0)),""),E94))</f>
        <v/>
      </c>
      <c r="H94" s="15" t="str">
        <f>IF(K94&lt;&gt;"OK","",IF(F94="pro Aufenthalt",1,IF(F94="pro Nacht",IFERROR(INDEX(Aufenthalte!$L$9:$L$108,MATCH(A94,Aufenthalte!$A$9:$A$108,0)),""),IF(F94="pro Person",IFERROR(INDEX(Aufenthalte!$F$9:$F$108,MATCH(A94,Aufenthalte!$A$9:$A$108,0)),""),IFERROR(INDEX(Aufenthalte!$L$9:$L$108,MATCH(A94,Aufenthalte!$A$9:$A$108,0)),"")*IFERROR(INDEX(Aufenthalte!$F$9:$F$108,MATCH(A94,Aufenthalte!$A$9:$A$108,0)),"")))))</f>
        <v/>
      </c>
      <c r="I94" s="10" t="str">
        <f t="shared" si="2"/>
        <v/>
      </c>
      <c r="J94" s="18"/>
      <c r="K94" s="3" t="str">
        <f>IF(COUNTA(A94,C94:E94,J94)=0,"",IF(A94="","Buchung wählen",IF(COUNTIF(Aufenthalte!$A$9:$A$108,A94)&lt;&gt;1,"Buchung-ID prüfen",IF(OR(IFERROR(INDEX(Aufenthalte!$B$9:$B$108,MATCH(A94,Aufenthalte!$A$9:$A$108,0)),"")="",NOT(ISNUMBER(IFERROR(INDEX(Aufenthalte!$L$9:$L$108,MATCH(A94,Aufenthalte!$A$9:$A$108,0)),"")))),"Aufenthalt unvollständig",IF(C94="","Extra wählen",IF(IFERROR(INDEX(Extras!$G$9:$G$28,MATCH(LEFT(C94,4),Extras!$A$9:$A$28,0)),"")&lt;&gt;"OK","Extra-Stammdaten prüfen",IF(AND(D94&lt;&gt;"",OR(NOT(ISNUMBER(D94)),D94&lt;=0)),"Menge prüfen",IF(AND(E94&lt;&gt;"",OR(NOT(ISNUMBER(E94)),E94&lt;0)),"Einzelpreis prüfen",IF(AND(OR(IFERROR(INDEX(Extras!$D$9:$D$28,MATCH(LEFT(C94,4),Extras!$A$9:$A$28,0)),"")="pro Person",IFERROR(INDEX(Extras!$D$9:$D$28,MATCH(LEFT(C94,4),Extras!$A$9:$A$28,0)),"")="pro Person/Nacht"),OR(NOT(ISNUMBER(IFERROR(INDEX(Aufenthalte!$F$9:$F$108,MATCH(A94,Aufenthalte!$A$9:$A$108,0)),""))),IFERROR(INDEX(Aufenthalte!$F$9:$F$108,MATCH(A94,Aufenthalte!$A$9:$A$108,0)),"")&lt;=0)),"Personen prüfen","OK")))))))))</f>
        <v/>
      </c>
    </row>
    <row r="95" spans="1:11" ht="31" customHeight="1">
      <c r="A95" s="23"/>
      <c r="B95" s="3" t="str">
        <f>IF(A95="","",IF(IFERROR(INDEX(Aufenthalte!$B$9:$B$108,MATCH(A95,Aufenthalte!$A$9:$A$108,0)),"")="","",IFERROR(INDEX(Aufenthalte!$B$9:$B$108,MATCH(A95,Aufenthalte!$A$9:$A$108,0)),"")&amp;" / "&amp;TEXT(IFERROR(INDEX(Aufenthalte!$D$9:$D$108,MATCH(A95,Aufenthalte!$A$9:$A$108,0)),""),"dd"".""mm"".""yyyy")))</f>
        <v/>
      </c>
      <c r="C95" s="18"/>
      <c r="D95" s="24"/>
      <c r="E95" s="21"/>
      <c r="F95" s="3" t="str">
        <f>IF(K95&lt;&gt;"OK","",IFERROR(INDEX(Extras!$D$9:$D$28,MATCH(LEFT(C95,4),Extras!$A$9:$A$28,0)),""))</f>
        <v/>
      </c>
      <c r="G95" s="10" t="str">
        <f>IF(K95&lt;&gt;"OK","",IF(E95="",IFERROR(INDEX(Extras!$E$9:$E$28,MATCH(LEFT(C95,4),Extras!$A$9:$A$28,0)),""),E95))</f>
        <v/>
      </c>
      <c r="H95" s="15" t="str">
        <f>IF(K95&lt;&gt;"OK","",IF(F95="pro Aufenthalt",1,IF(F95="pro Nacht",IFERROR(INDEX(Aufenthalte!$L$9:$L$108,MATCH(A95,Aufenthalte!$A$9:$A$108,0)),""),IF(F95="pro Person",IFERROR(INDEX(Aufenthalte!$F$9:$F$108,MATCH(A95,Aufenthalte!$A$9:$A$108,0)),""),IFERROR(INDEX(Aufenthalte!$L$9:$L$108,MATCH(A95,Aufenthalte!$A$9:$A$108,0)),"")*IFERROR(INDEX(Aufenthalte!$F$9:$F$108,MATCH(A95,Aufenthalte!$A$9:$A$108,0)),"")))))</f>
        <v/>
      </c>
      <c r="I95" s="10" t="str">
        <f t="shared" si="2"/>
        <v/>
      </c>
      <c r="J95" s="18"/>
      <c r="K95" s="3" t="str">
        <f>IF(COUNTA(A95,C95:E95,J95)=0,"",IF(A95="","Buchung wählen",IF(COUNTIF(Aufenthalte!$A$9:$A$108,A95)&lt;&gt;1,"Buchung-ID prüfen",IF(OR(IFERROR(INDEX(Aufenthalte!$B$9:$B$108,MATCH(A95,Aufenthalte!$A$9:$A$108,0)),"")="",NOT(ISNUMBER(IFERROR(INDEX(Aufenthalte!$L$9:$L$108,MATCH(A95,Aufenthalte!$A$9:$A$108,0)),"")))),"Aufenthalt unvollständig",IF(C95="","Extra wählen",IF(IFERROR(INDEX(Extras!$G$9:$G$28,MATCH(LEFT(C95,4),Extras!$A$9:$A$28,0)),"")&lt;&gt;"OK","Extra-Stammdaten prüfen",IF(AND(D95&lt;&gt;"",OR(NOT(ISNUMBER(D95)),D95&lt;=0)),"Menge prüfen",IF(AND(E95&lt;&gt;"",OR(NOT(ISNUMBER(E95)),E95&lt;0)),"Einzelpreis prüfen",IF(AND(OR(IFERROR(INDEX(Extras!$D$9:$D$28,MATCH(LEFT(C95,4),Extras!$A$9:$A$28,0)),"")="pro Person",IFERROR(INDEX(Extras!$D$9:$D$28,MATCH(LEFT(C95,4),Extras!$A$9:$A$28,0)),"")="pro Person/Nacht"),OR(NOT(ISNUMBER(IFERROR(INDEX(Aufenthalte!$F$9:$F$108,MATCH(A95,Aufenthalte!$A$9:$A$108,0)),""))),IFERROR(INDEX(Aufenthalte!$F$9:$F$108,MATCH(A95,Aufenthalte!$A$9:$A$108,0)),"")&lt;=0)),"Personen prüfen","OK")))))))))</f>
        <v/>
      </c>
    </row>
    <row r="96" spans="1:11" ht="31" customHeight="1">
      <c r="A96" s="23"/>
      <c r="B96" s="3" t="str">
        <f>IF(A96="","",IF(IFERROR(INDEX(Aufenthalte!$B$9:$B$108,MATCH(A96,Aufenthalte!$A$9:$A$108,0)),"")="","",IFERROR(INDEX(Aufenthalte!$B$9:$B$108,MATCH(A96,Aufenthalte!$A$9:$A$108,0)),"")&amp;" / "&amp;TEXT(IFERROR(INDEX(Aufenthalte!$D$9:$D$108,MATCH(A96,Aufenthalte!$A$9:$A$108,0)),""),"dd"".""mm"".""yyyy")))</f>
        <v/>
      </c>
      <c r="C96" s="18"/>
      <c r="D96" s="24"/>
      <c r="E96" s="21"/>
      <c r="F96" s="3" t="str">
        <f>IF(K96&lt;&gt;"OK","",IFERROR(INDEX(Extras!$D$9:$D$28,MATCH(LEFT(C96,4),Extras!$A$9:$A$28,0)),""))</f>
        <v/>
      </c>
      <c r="G96" s="10" t="str">
        <f>IF(K96&lt;&gt;"OK","",IF(E96="",IFERROR(INDEX(Extras!$E$9:$E$28,MATCH(LEFT(C96,4),Extras!$A$9:$A$28,0)),""),E96))</f>
        <v/>
      </c>
      <c r="H96" s="15" t="str">
        <f>IF(K96&lt;&gt;"OK","",IF(F96="pro Aufenthalt",1,IF(F96="pro Nacht",IFERROR(INDEX(Aufenthalte!$L$9:$L$108,MATCH(A96,Aufenthalte!$A$9:$A$108,0)),""),IF(F96="pro Person",IFERROR(INDEX(Aufenthalte!$F$9:$F$108,MATCH(A96,Aufenthalte!$A$9:$A$108,0)),""),IFERROR(INDEX(Aufenthalte!$L$9:$L$108,MATCH(A96,Aufenthalte!$A$9:$A$108,0)),"")*IFERROR(INDEX(Aufenthalte!$F$9:$F$108,MATCH(A96,Aufenthalte!$A$9:$A$108,0)),"")))))</f>
        <v/>
      </c>
      <c r="I96" s="10" t="str">
        <f t="shared" si="2"/>
        <v/>
      </c>
      <c r="J96" s="18"/>
      <c r="K96" s="3" t="str">
        <f>IF(COUNTA(A96,C96:E96,J96)=0,"",IF(A96="","Buchung wählen",IF(COUNTIF(Aufenthalte!$A$9:$A$108,A96)&lt;&gt;1,"Buchung-ID prüfen",IF(OR(IFERROR(INDEX(Aufenthalte!$B$9:$B$108,MATCH(A96,Aufenthalte!$A$9:$A$108,0)),"")="",NOT(ISNUMBER(IFERROR(INDEX(Aufenthalte!$L$9:$L$108,MATCH(A96,Aufenthalte!$A$9:$A$108,0)),"")))),"Aufenthalt unvollständig",IF(C96="","Extra wählen",IF(IFERROR(INDEX(Extras!$G$9:$G$28,MATCH(LEFT(C96,4),Extras!$A$9:$A$28,0)),"")&lt;&gt;"OK","Extra-Stammdaten prüfen",IF(AND(D96&lt;&gt;"",OR(NOT(ISNUMBER(D96)),D96&lt;=0)),"Menge prüfen",IF(AND(E96&lt;&gt;"",OR(NOT(ISNUMBER(E96)),E96&lt;0)),"Einzelpreis prüfen",IF(AND(OR(IFERROR(INDEX(Extras!$D$9:$D$28,MATCH(LEFT(C96,4),Extras!$A$9:$A$28,0)),"")="pro Person",IFERROR(INDEX(Extras!$D$9:$D$28,MATCH(LEFT(C96,4),Extras!$A$9:$A$28,0)),"")="pro Person/Nacht"),OR(NOT(ISNUMBER(IFERROR(INDEX(Aufenthalte!$F$9:$F$108,MATCH(A96,Aufenthalte!$A$9:$A$108,0)),""))),IFERROR(INDEX(Aufenthalte!$F$9:$F$108,MATCH(A96,Aufenthalte!$A$9:$A$108,0)),"")&lt;=0)),"Personen prüfen","OK")))))))))</f>
        <v/>
      </c>
    </row>
    <row r="97" spans="1:11" ht="31" customHeight="1">
      <c r="A97" s="23"/>
      <c r="B97" s="3" t="str">
        <f>IF(A97="","",IF(IFERROR(INDEX(Aufenthalte!$B$9:$B$108,MATCH(A97,Aufenthalte!$A$9:$A$108,0)),"")="","",IFERROR(INDEX(Aufenthalte!$B$9:$B$108,MATCH(A97,Aufenthalte!$A$9:$A$108,0)),"")&amp;" / "&amp;TEXT(IFERROR(INDEX(Aufenthalte!$D$9:$D$108,MATCH(A97,Aufenthalte!$A$9:$A$108,0)),""),"dd"".""mm"".""yyyy")))</f>
        <v/>
      </c>
      <c r="C97" s="18"/>
      <c r="D97" s="24"/>
      <c r="E97" s="21"/>
      <c r="F97" s="3" t="str">
        <f>IF(K97&lt;&gt;"OK","",IFERROR(INDEX(Extras!$D$9:$D$28,MATCH(LEFT(C97,4),Extras!$A$9:$A$28,0)),""))</f>
        <v/>
      </c>
      <c r="G97" s="10" t="str">
        <f>IF(K97&lt;&gt;"OK","",IF(E97="",IFERROR(INDEX(Extras!$E$9:$E$28,MATCH(LEFT(C97,4),Extras!$A$9:$A$28,0)),""),E97))</f>
        <v/>
      </c>
      <c r="H97" s="15" t="str">
        <f>IF(K97&lt;&gt;"OK","",IF(F97="pro Aufenthalt",1,IF(F97="pro Nacht",IFERROR(INDEX(Aufenthalte!$L$9:$L$108,MATCH(A97,Aufenthalte!$A$9:$A$108,0)),""),IF(F97="pro Person",IFERROR(INDEX(Aufenthalte!$F$9:$F$108,MATCH(A97,Aufenthalte!$A$9:$A$108,0)),""),IFERROR(INDEX(Aufenthalte!$L$9:$L$108,MATCH(A97,Aufenthalte!$A$9:$A$108,0)),"")*IFERROR(INDEX(Aufenthalte!$F$9:$F$108,MATCH(A97,Aufenthalte!$A$9:$A$108,0)),"")))))</f>
        <v/>
      </c>
      <c r="I97" s="10" t="str">
        <f t="shared" si="2"/>
        <v/>
      </c>
      <c r="J97" s="18"/>
      <c r="K97" s="3" t="str">
        <f>IF(COUNTA(A97,C97:E97,J97)=0,"",IF(A97="","Buchung wählen",IF(COUNTIF(Aufenthalte!$A$9:$A$108,A97)&lt;&gt;1,"Buchung-ID prüfen",IF(OR(IFERROR(INDEX(Aufenthalte!$B$9:$B$108,MATCH(A97,Aufenthalte!$A$9:$A$108,0)),"")="",NOT(ISNUMBER(IFERROR(INDEX(Aufenthalte!$L$9:$L$108,MATCH(A97,Aufenthalte!$A$9:$A$108,0)),"")))),"Aufenthalt unvollständig",IF(C97="","Extra wählen",IF(IFERROR(INDEX(Extras!$G$9:$G$28,MATCH(LEFT(C97,4),Extras!$A$9:$A$28,0)),"")&lt;&gt;"OK","Extra-Stammdaten prüfen",IF(AND(D97&lt;&gt;"",OR(NOT(ISNUMBER(D97)),D97&lt;=0)),"Menge prüfen",IF(AND(E97&lt;&gt;"",OR(NOT(ISNUMBER(E97)),E97&lt;0)),"Einzelpreis prüfen",IF(AND(OR(IFERROR(INDEX(Extras!$D$9:$D$28,MATCH(LEFT(C97,4),Extras!$A$9:$A$28,0)),"")="pro Person",IFERROR(INDEX(Extras!$D$9:$D$28,MATCH(LEFT(C97,4),Extras!$A$9:$A$28,0)),"")="pro Person/Nacht"),OR(NOT(ISNUMBER(IFERROR(INDEX(Aufenthalte!$F$9:$F$108,MATCH(A97,Aufenthalte!$A$9:$A$108,0)),""))),IFERROR(INDEX(Aufenthalte!$F$9:$F$108,MATCH(A97,Aufenthalte!$A$9:$A$108,0)),"")&lt;=0)),"Personen prüfen","OK")))))))))</f>
        <v/>
      </c>
    </row>
    <row r="98" spans="1:11" ht="31" customHeight="1">
      <c r="A98" s="23"/>
      <c r="B98" s="3" t="str">
        <f>IF(A98="","",IF(IFERROR(INDEX(Aufenthalte!$B$9:$B$108,MATCH(A98,Aufenthalte!$A$9:$A$108,0)),"")="","",IFERROR(INDEX(Aufenthalte!$B$9:$B$108,MATCH(A98,Aufenthalte!$A$9:$A$108,0)),"")&amp;" / "&amp;TEXT(IFERROR(INDEX(Aufenthalte!$D$9:$D$108,MATCH(A98,Aufenthalte!$A$9:$A$108,0)),""),"dd"".""mm"".""yyyy")))</f>
        <v/>
      </c>
      <c r="C98" s="18"/>
      <c r="D98" s="24"/>
      <c r="E98" s="21"/>
      <c r="F98" s="3" t="str">
        <f>IF(K98&lt;&gt;"OK","",IFERROR(INDEX(Extras!$D$9:$D$28,MATCH(LEFT(C98,4),Extras!$A$9:$A$28,0)),""))</f>
        <v/>
      </c>
      <c r="G98" s="10" t="str">
        <f>IF(K98&lt;&gt;"OK","",IF(E98="",IFERROR(INDEX(Extras!$E$9:$E$28,MATCH(LEFT(C98,4),Extras!$A$9:$A$28,0)),""),E98))</f>
        <v/>
      </c>
      <c r="H98" s="15" t="str">
        <f>IF(K98&lt;&gt;"OK","",IF(F98="pro Aufenthalt",1,IF(F98="pro Nacht",IFERROR(INDEX(Aufenthalte!$L$9:$L$108,MATCH(A98,Aufenthalte!$A$9:$A$108,0)),""),IF(F98="pro Person",IFERROR(INDEX(Aufenthalte!$F$9:$F$108,MATCH(A98,Aufenthalte!$A$9:$A$108,0)),""),IFERROR(INDEX(Aufenthalte!$L$9:$L$108,MATCH(A98,Aufenthalte!$A$9:$A$108,0)),"")*IFERROR(INDEX(Aufenthalte!$F$9:$F$108,MATCH(A98,Aufenthalte!$A$9:$A$108,0)),"")))))</f>
        <v/>
      </c>
      <c r="I98" s="10" t="str">
        <f t="shared" si="2"/>
        <v/>
      </c>
      <c r="J98" s="18"/>
      <c r="K98" s="3" t="str">
        <f>IF(COUNTA(A98,C98:E98,J98)=0,"",IF(A98="","Buchung wählen",IF(COUNTIF(Aufenthalte!$A$9:$A$108,A98)&lt;&gt;1,"Buchung-ID prüfen",IF(OR(IFERROR(INDEX(Aufenthalte!$B$9:$B$108,MATCH(A98,Aufenthalte!$A$9:$A$108,0)),"")="",NOT(ISNUMBER(IFERROR(INDEX(Aufenthalte!$L$9:$L$108,MATCH(A98,Aufenthalte!$A$9:$A$108,0)),"")))),"Aufenthalt unvollständig",IF(C98="","Extra wählen",IF(IFERROR(INDEX(Extras!$G$9:$G$28,MATCH(LEFT(C98,4),Extras!$A$9:$A$28,0)),"")&lt;&gt;"OK","Extra-Stammdaten prüfen",IF(AND(D98&lt;&gt;"",OR(NOT(ISNUMBER(D98)),D98&lt;=0)),"Menge prüfen",IF(AND(E98&lt;&gt;"",OR(NOT(ISNUMBER(E98)),E98&lt;0)),"Einzelpreis prüfen",IF(AND(OR(IFERROR(INDEX(Extras!$D$9:$D$28,MATCH(LEFT(C98,4),Extras!$A$9:$A$28,0)),"")="pro Person",IFERROR(INDEX(Extras!$D$9:$D$28,MATCH(LEFT(C98,4),Extras!$A$9:$A$28,0)),"")="pro Person/Nacht"),OR(NOT(ISNUMBER(IFERROR(INDEX(Aufenthalte!$F$9:$F$108,MATCH(A98,Aufenthalte!$A$9:$A$108,0)),""))),IFERROR(INDEX(Aufenthalte!$F$9:$F$108,MATCH(A98,Aufenthalte!$A$9:$A$108,0)),"")&lt;=0)),"Personen prüfen","OK")))))))))</f>
        <v/>
      </c>
    </row>
    <row r="99" spans="1:11" ht="31" customHeight="1">
      <c r="A99" s="23"/>
      <c r="B99" s="3" t="str">
        <f>IF(A99="","",IF(IFERROR(INDEX(Aufenthalte!$B$9:$B$108,MATCH(A99,Aufenthalte!$A$9:$A$108,0)),"")="","",IFERROR(INDEX(Aufenthalte!$B$9:$B$108,MATCH(A99,Aufenthalte!$A$9:$A$108,0)),"")&amp;" / "&amp;TEXT(IFERROR(INDEX(Aufenthalte!$D$9:$D$108,MATCH(A99,Aufenthalte!$A$9:$A$108,0)),""),"dd"".""mm"".""yyyy")))</f>
        <v/>
      </c>
      <c r="C99" s="18"/>
      <c r="D99" s="24"/>
      <c r="E99" s="21"/>
      <c r="F99" s="3" t="str">
        <f>IF(K99&lt;&gt;"OK","",IFERROR(INDEX(Extras!$D$9:$D$28,MATCH(LEFT(C99,4),Extras!$A$9:$A$28,0)),""))</f>
        <v/>
      </c>
      <c r="G99" s="10" t="str">
        <f>IF(K99&lt;&gt;"OK","",IF(E99="",IFERROR(INDEX(Extras!$E$9:$E$28,MATCH(LEFT(C99,4),Extras!$A$9:$A$28,0)),""),E99))</f>
        <v/>
      </c>
      <c r="H99" s="15" t="str">
        <f>IF(K99&lt;&gt;"OK","",IF(F99="pro Aufenthalt",1,IF(F99="pro Nacht",IFERROR(INDEX(Aufenthalte!$L$9:$L$108,MATCH(A99,Aufenthalte!$A$9:$A$108,0)),""),IF(F99="pro Person",IFERROR(INDEX(Aufenthalte!$F$9:$F$108,MATCH(A99,Aufenthalte!$A$9:$A$108,0)),""),IFERROR(INDEX(Aufenthalte!$L$9:$L$108,MATCH(A99,Aufenthalte!$A$9:$A$108,0)),"")*IFERROR(INDEX(Aufenthalte!$F$9:$F$108,MATCH(A99,Aufenthalte!$A$9:$A$108,0)),"")))))</f>
        <v/>
      </c>
      <c r="I99" s="10" t="str">
        <f t="shared" si="2"/>
        <v/>
      </c>
      <c r="J99" s="18"/>
      <c r="K99" s="3" t="str">
        <f>IF(COUNTA(A99,C99:E99,J99)=0,"",IF(A99="","Buchung wählen",IF(COUNTIF(Aufenthalte!$A$9:$A$108,A99)&lt;&gt;1,"Buchung-ID prüfen",IF(OR(IFERROR(INDEX(Aufenthalte!$B$9:$B$108,MATCH(A99,Aufenthalte!$A$9:$A$108,0)),"")="",NOT(ISNUMBER(IFERROR(INDEX(Aufenthalte!$L$9:$L$108,MATCH(A99,Aufenthalte!$A$9:$A$108,0)),"")))),"Aufenthalt unvollständig",IF(C99="","Extra wählen",IF(IFERROR(INDEX(Extras!$G$9:$G$28,MATCH(LEFT(C99,4),Extras!$A$9:$A$28,0)),"")&lt;&gt;"OK","Extra-Stammdaten prüfen",IF(AND(D99&lt;&gt;"",OR(NOT(ISNUMBER(D99)),D99&lt;=0)),"Menge prüfen",IF(AND(E99&lt;&gt;"",OR(NOT(ISNUMBER(E99)),E99&lt;0)),"Einzelpreis prüfen",IF(AND(OR(IFERROR(INDEX(Extras!$D$9:$D$28,MATCH(LEFT(C99,4),Extras!$A$9:$A$28,0)),"")="pro Person",IFERROR(INDEX(Extras!$D$9:$D$28,MATCH(LEFT(C99,4),Extras!$A$9:$A$28,0)),"")="pro Person/Nacht"),OR(NOT(ISNUMBER(IFERROR(INDEX(Aufenthalte!$F$9:$F$108,MATCH(A99,Aufenthalte!$A$9:$A$108,0)),""))),IFERROR(INDEX(Aufenthalte!$F$9:$F$108,MATCH(A99,Aufenthalte!$A$9:$A$108,0)),"")&lt;=0)),"Personen prüfen","OK")))))))))</f>
        <v/>
      </c>
    </row>
    <row r="100" spans="1:11" ht="31" customHeight="1">
      <c r="A100" s="23"/>
      <c r="B100" s="3" t="str">
        <f>IF(A100="","",IF(IFERROR(INDEX(Aufenthalte!$B$9:$B$108,MATCH(A100,Aufenthalte!$A$9:$A$108,0)),"")="","",IFERROR(INDEX(Aufenthalte!$B$9:$B$108,MATCH(A100,Aufenthalte!$A$9:$A$108,0)),"")&amp;" / "&amp;TEXT(IFERROR(INDEX(Aufenthalte!$D$9:$D$108,MATCH(A100,Aufenthalte!$A$9:$A$108,0)),""),"dd"".""mm"".""yyyy")))</f>
        <v/>
      </c>
      <c r="C100" s="18"/>
      <c r="D100" s="24"/>
      <c r="E100" s="21"/>
      <c r="F100" s="3" t="str">
        <f>IF(K100&lt;&gt;"OK","",IFERROR(INDEX(Extras!$D$9:$D$28,MATCH(LEFT(C100,4),Extras!$A$9:$A$28,0)),""))</f>
        <v/>
      </c>
      <c r="G100" s="10" t="str">
        <f>IF(K100&lt;&gt;"OK","",IF(E100="",IFERROR(INDEX(Extras!$E$9:$E$28,MATCH(LEFT(C100,4),Extras!$A$9:$A$28,0)),""),E100))</f>
        <v/>
      </c>
      <c r="H100" s="15" t="str">
        <f>IF(K100&lt;&gt;"OK","",IF(F100="pro Aufenthalt",1,IF(F100="pro Nacht",IFERROR(INDEX(Aufenthalte!$L$9:$L$108,MATCH(A100,Aufenthalte!$A$9:$A$108,0)),""),IF(F100="pro Person",IFERROR(INDEX(Aufenthalte!$F$9:$F$108,MATCH(A100,Aufenthalte!$A$9:$A$108,0)),""),IFERROR(INDEX(Aufenthalte!$L$9:$L$108,MATCH(A100,Aufenthalte!$A$9:$A$108,0)),"")*IFERROR(INDEX(Aufenthalte!$F$9:$F$108,MATCH(A100,Aufenthalte!$A$9:$A$108,0)),"")))))</f>
        <v/>
      </c>
      <c r="I100" s="10" t="str">
        <f t="shared" si="2"/>
        <v/>
      </c>
      <c r="J100" s="18"/>
      <c r="K100" s="3" t="str">
        <f>IF(COUNTA(A100,C100:E100,J100)=0,"",IF(A100="","Buchung wählen",IF(COUNTIF(Aufenthalte!$A$9:$A$108,A100)&lt;&gt;1,"Buchung-ID prüfen",IF(OR(IFERROR(INDEX(Aufenthalte!$B$9:$B$108,MATCH(A100,Aufenthalte!$A$9:$A$108,0)),"")="",NOT(ISNUMBER(IFERROR(INDEX(Aufenthalte!$L$9:$L$108,MATCH(A100,Aufenthalte!$A$9:$A$108,0)),"")))),"Aufenthalt unvollständig",IF(C100="","Extra wählen",IF(IFERROR(INDEX(Extras!$G$9:$G$28,MATCH(LEFT(C100,4),Extras!$A$9:$A$28,0)),"")&lt;&gt;"OK","Extra-Stammdaten prüfen",IF(AND(D100&lt;&gt;"",OR(NOT(ISNUMBER(D100)),D100&lt;=0)),"Menge prüfen",IF(AND(E100&lt;&gt;"",OR(NOT(ISNUMBER(E100)),E100&lt;0)),"Einzelpreis prüfen",IF(AND(OR(IFERROR(INDEX(Extras!$D$9:$D$28,MATCH(LEFT(C100,4),Extras!$A$9:$A$28,0)),"")="pro Person",IFERROR(INDEX(Extras!$D$9:$D$28,MATCH(LEFT(C100,4),Extras!$A$9:$A$28,0)),"")="pro Person/Nacht"),OR(NOT(ISNUMBER(IFERROR(INDEX(Aufenthalte!$F$9:$F$108,MATCH(A100,Aufenthalte!$A$9:$A$108,0)),""))),IFERROR(INDEX(Aufenthalte!$F$9:$F$108,MATCH(A100,Aufenthalte!$A$9:$A$108,0)),"")&lt;=0)),"Personen prüfen","OK")))))))))</f>
        <v/>
      </c>
    </row>
    <row r="101" spans="1:11" ht="31" customHeight="1">
      <c r="A101" s="23"/>
      <c r="B101" s="3" t="str">
        <f>IF(A101="","",IF(IFERROR(INDEX(Aufenthalte!$B$9:$B$108,MATCH(A101,Aufenthalte!$A$9:$A$108,0)),"")="","",IFERROR(INDEX(Aufenthalte!$B$9:$B$108,MATCH(A101,Aufenthalte!$A$9:$A$108,0)),"")&amp;" / "&amp;TEXT(IFERROR(INDEX(Aufenthalte!$D$9:$D$108,MATCH(A101,Aufenthalte!$A$9:$A$108,0)),""),"dd"".""mm"".""yyyy")))</f>
        <v/>
      </c>
      <c r="C101" s="18"/>
      <c r="D101" s="24"/>
      <c r="E101" s="21"/>
      <c r="F101" s="3" t="str">
        <f>IF(K101&lt;&gt;"OK","",IFERROR(INDEX(Extras!$D$9:$D$28,MATCH(LEFT(C101,4),Extras!$A$9:$A$28,0)),""))</f>
        <v/>
      </c>
      <c r="G101" s="10" t="str">
        <f>IF(K101&lt;&gt;"OK","",IF(E101="",IFERROR(INDEX(Extras!$E$9:$E$28,MATCH(LEFT(C101,4),Extras!$A$9:$A$28,0)),""),E101))</f>
        <v/>
      </c>
      <c r="H101" s="15" t="str">
        <f>IF(K101&lt;&gt;"OK","",IF(F101="pro Aufenthalt",1,IF(F101="pro Nacht",IFERROR(INDEX(Aufenthalte!$L$9:$L$108,MATCH(A101,Aufenthalte!$A$9:$A$108,0)),""),IF(F101="pro Person",IFERROR(INDEX(Aufenthalte!$F$9:$F$108,MATCH(A101,Aufenthalte!$A$9:$A$108,0)),""),IFERROR(INDEX(Aufenthalte!$L$9:$L$108,MATCH(A101,Aufenthalte!$A$9:$A$108,0)),"")*IFERROR(INDEX(Aufenthalte!$F$9:$F$108,MATCH(A101,Aufenthalte!$A$9:$A$108,0)),"")))))</f>
        <v/>
      </c>
      <c r="I101" s="10" t="str">
        <f t="shared" si="2"/>
        <v/>
      </c>
      <c r="J101" s="18"/>
      <c r="K101" s="3" t="str">
        <f>IF(COUNTA(A101,C101:E101,J101)=0,"",IF(A101="","Buchung wählen",IF(COUNTIF(Aufenthalte!$A$9:$A$108,A101)&lt;&gt;1,"Buchung-ID prüfen",IF(OR(IFERROR(INDEX(Aufenthalte!$B$9:$B$108,MATCH(A101,Aufenthalte!$A$9:$A$108,0)),"")="",NOT(ISNUMBER(IFERROR(INDEX(Aufenthalte!$L$9:$L$108,MATCH(A101,Aufenthalte!$A$9:$A$108,0)),"")))),"Aufenthalt unvollständig",IF(C101="","Extra wählen",IF(IFERROR(INDEX(Extras!$G$9:$G$28,MATCH(LEFT(C101,4),Extras!$A$9:$A$28,0)),"")&lt;&gt;"OK","Extra-Stammdaten prüfen",IF(AND(D101&lt;&gt;"",OR(NOT(ISNUMBER(D101)),D101&lt;=0)),"Menge prüfen",IF(AND(E101&lt;&gt;"",OR(NOT(ISNUMBER(E101)),E101&lt;0)),"Einzelpreis prüfen",IF(AND(OR(IFERROR(INDEX(Extras!$D$9:$D$28,MATCH(LEFT(C101,4),Extras!$A$9:$A$28,0)),"")="pro Person",IFERROR(INDEX(Extras!$D$9:$D$28,MATCH(LEFT(C101,4),Extras!$A$9:$A$28,0)),"")="pro Person/Nacht"),OR(NOT(ISNUMBER(IFERROR(INDEX(Aufenthalte!$F$9:$F$108,MATCH(A101,Aufenthalte!$A$9:$A$108,0)),""))),IFERROR(INDEX(Aufenthalte!$F$9:$F$108,MATCH(A101,Aufenthalte!$A$9:$A$108,0)),"")&lt;=0)),"Personen prüfen","OK")))))))))</f>
        <v/>
      </c>
    </row>
    <row r="102" spans="1:11" ht="31" customHeight="1">
      <c r="A102" s="23"/>
      <c r="B102" s="3" t="str">
        <f>IF(A102="","",IF(IFERROR(INDEX(Aufenthalte!$B$9:$B$108,MATCH(A102,Aufenthalte!$A$9:$A$108,0)),"")="","",IFERROR(INDEX(Aufenthalte!$B$9:$B$108,MATCH(A102,Aufenthalte!$A$9:$A$108,0)),"")&amp;" / "&amp;TEXT(IFERROR(INDEX(Aufenthalte!$D$9:$D$108,MATCH(A102,Aufenthalte!$A$9:$A$108,0)),""),"dd"".""mm"".""yyyy")))</f>
        <v/>
      </c>
      <c r="C102" s="18"/>
      <c r="D102" s="24"/>
      <c r="E102" s="21"/>
      <c r="F102" s="3" t="str">
        <f>IF(K102&lt;&gt;"OK","",IFERROR(INDEX(Extras!$D$9:$D$28,MATCH(LEFT(C102,4),Extras!$A$9:$A$28,0)),""))</f>
        <v/>
      </c>
      <c r="G102" s="10" t="str">
        <f>IF(K102&lt;&gt;"OK","",IF(E102="",IFERROR(INDEX(Extras!$E$9:$E$28,MATCH(LEFT(C102,4),Extras!$A$9:$A$28,0)),""),E102))</f>
        <v/>
      </c>
      <c r="H102" s="15" t="str">
        <f>IF(K102&lt;&gt;"OK","",IF(F102="pro Aufenthalt",1,IF(F102="pro Nacht",IFERROR(INDEX(Aufenthalte!$L$9:$L$108,MATCH(A102,Aufenthalte!$A$9:$A$108,0)),""),IF(F102="pro Person",IFERROR(INDEX(Aufenthalte!$F$9:$F$108,MATCH(A102,Aufenthalte!$A$9:$A$108,0)),""),IFERROR(INDEX(Aufenthalte!$L$9:$L$108,MATCH(A102,Aufenthalte!$A$9:$A$108,0)),"")*IFERROR(INDEX(Aufenthalte!$F$9:$F$108,MATCH(A102,Aufenthalte!$A$9:$A$108,0)),"")))))</f>
        <v/>
      </c>
      <c r="I102" s="10" t="str">
        <f t="shared" si="2"/>
        <v/>
      </c>
      <c r="J102" s="18"/>
      <c r="K102" s="3" t="str">
        <f>IF(COUNTA(A102,C102:E102,J102)=0,"",IF(A102="","Buchung wählen",IF(COUNTIF(Aufenthalte!$A$9:$A$108,A102)&lt;&gt;1,"Buchung-ID prüfen",IF(OR(IFERROR(INDEX(Aufenthalte!$B$9:$B$108,MATCH(A102,Aufenthalte!$A$9:$A$108,0)),"")="",NOT(ISNUMBER(IFERROR(INDEX(Aufenthalte!$L$9:$L$108,MATCH(A102,Aufenthalte!$A$9:$A$108,0)),"")))),"Aufenthalt unvollständig",IF(C102="","Extra wählen",IF(IFERROR(INDEX(Extras!$G$9:$G$28,MATCH(LEFT(C102,4),Extras!$A$9:$A$28,0)),"")&lt;&gt;"OK","Extra-Stammdaten prüfen",IF(AND(D102&lt;&gt;"",OR(NOT(ISNUMBER(D102)),D102&lt;=0)),"Menge prüfen",IF(AND(E102&lt;&gt;"",OR(NOT(ISNUMBER(E102)),E102&lt;0)),"Einzelpreis prüfen",IF(AND(OR(IFERROR(INDEX(Extras!$D$9:$D$28,MATCH(LEFT(C102,4),Extras!$A$9:$A$28,0)),"")="pro Person",IFERROR(INDEX(Extras!$D$9:$D$28,MATCH(LEFT(C102,4),Extras!$A$9:$A$28,0)),"")="pro Person/Nacht"),OR(NOT(ISNUMBER(IFERROR(INDEX(Aufenthalte!$F$9:$F$108,MATCH(A102,Aufenthalte!$A$9:$A$108,0)),""))),IFERROR(INDEX(Aufenthalte!$F$9:$F$108,MATCH(A102,Aufenthalte!$A$9:$A$108,0)),"")&lt;=0)),"Personen prüfen","OK")))))))))</f>
        <v/>
      </c>
    </row>
    <row r="103" spans="1:11" ht="31" customHeight="1">
      <c r="A103" s="23"/>
      <c r="B103" s="3" t="str">
        <f>IF(A103="","",IF(IFERROR(INDEX(Aufenthalte!$B$9:$B$108,MATCH(A103,Aufenthalte!$A$9:$A$108,0)),"")="","",IFERROR(INDEX(Aufenthalte!$B$9:$B$108,MATCH(A103,Aufenthalte!$A$9:$A$108,0)),"")&amp;" / "&amp;TEXT(IFERROR(INDEX(Aufenthalte!$D$9:$D$108,MATCH(A103,Aufenthalte!$A$9:$A$108,0)),""),"dd"".""mm"".""yyyy")))</f>
        <v/>
      </c>
      <c r="C103" s="18"/>
      <c r="D103" s="24"/>
      <c r="E103" s="21"/>
      <c r="F103" s="3" t="str">
        <f>IF(K103&lt;&gt;"OK","",IFERROR(INDEX(Extras!$D$9:$D$28,MATCH(LEFT(C103,4),Extras!$A$9:$A$28,0)),""))</f>
        <v/>
      </c>
      <c r="G103" s="10" t="str">
        <f>IF(K103&lt;&gt;"OK","",IF(E103="",IFERROR(INDEX(Extras!$E$9:$E$28,MATCH(LEFT(C103,4),Extras!$A$9:$A$28,0)),""),E103))</f>
        <v/>
      </c>
      <c r="H103" s="15" t="str">
        <f>IF(K103&lt;&gt;"OK","",IF(F103="pro Aufenthalt",1,IF(F103="pro Nacht",IFERROR(INDEX(Aufenthalte!$L$9:$L$108,MATCH(A103,Aufenthalte!$A$9:$A$108,0)),""),IF(F103="pro Person",IFERROR(INDEX(Aufenthalte!$F$9:$F$108,MATCH(A103,Aufenthalte!$A$9:$A$108,0)),""),IFERROR(INDEX(Aufenthalte!$L$9:$L$108,MATCH(A103,Aufenthalte!$A$9:$A$108,0)),"")*IFERROR(INDEX(Aufenthalte!$F$9:$F$108,MATCH(A103,Aufenthalte!$A$9:$A$108,0)),"")))))</f>
        <v/>
      </c>
      <c r="I103" s="10" t="str">
        <f t="shared" si="2"/>
        <v/>
      </c>
      <c r="J103" s="18"/>
      <c r="K103" s="3" t="str">
        <f>IF(COUNTA(A103,C103:E103,J103)=0,"",IF(A103="","Buchung wählen",IF(COUNTIF(Aufenthalte!$A$9:$A$108,A103)&lt;&gt;1,"Buchung-ID prüfen",IF(OR(IFERROR(INDEX(Aufenthalte!$B$9:$B$108,MATCH(A103,Aufenthalte!$A$9:$A$108,0)),"")="",NOT(ISNUMBER(IFERROR(INDEX(Aufenthalte!$L$9:$L$108,MATCH(A103,Aufenthalte!$A$9:$A$108,0)),"")))),"Aufenthalt unvollständig",IF(C103="","Extra wählen",IF(IFERROR(INDEX(Extras!$G$9:$G$28,MATCH(LEFT(C103,4),Extras!$A$9:$A$28,0)),"")&lt;&gt;"OK","Extra-Stammdaten prüfen",IF(AND(D103&lt;&gt;"",OR(NOT(ISNUMBER(D103)),D103&lt;=0)),"Menge prüfen",IF(AND(E103&lt;&gt;"",OR(NOT(ISNUMBER(E103)),E103&lt;0)),"Einzelpreis prüfen",IF(AND(OR(IFERROR(INDEX(Extras!$D$9:$D$28,MATCH(LEFT(C103,4),Extras!$A$9:$A$28,0)),"")="pro Person",IFERROR(INDEX(Extras!$D$9:$D$28,MATCH(LEFT(C103,4),Extras!$A$9:$A$28,0)),"")="pro Person/Nacht"),OR(NOT(ISNUMBER(IFERROR(INDEX(Aufenthalte!$F$9:$F$108,MATCH(A103,Aufenthalte!$A$9:$A$108,0)),""))),IFERROR(INDEX(Aufenthalte!$F$9:$F$108,MATCH(A103,Aufenthalte!$A$9:$A$108,0)),"")&lt;=0)),"Personen prüfen","OK")))))))))</f>
        <v/>
      </c>
    </row>
    <row r="104" spans="1:11" ht="31" customHeight="1">
      <c r="A104" s="23"/>
      <c r="B104" s="3" t="str">
        <f>IF(A104="","",IF(IFERROR(INDEX(Aufenthalte!$B$9:$B$108,MATCH(A104,Aufenthalte!$A$9:$A$108,0)),"")="","",IFERROR(INDEX(Aufenthalte!$B$9:$B$108,MATCH(A104,Aufenthalte!$A$9:$A$108,0)),"")&amp;" / "&amp;TEXT(IFERROR(INDEX(Aufenthalte!$D$9:$D$108,MATCH(A104,Aufenthalte!$A$9:$A$108,0)),""),"dd"".""mm"".""yyyy")))</f>
        <v/>
      </c>
      <c r="C104" s="18"/>
      <c r="D104" s="24"/>
      <c r="E104" s="21"/>
      <c r="F104" s="3" t="str">
        <f>IF(K104&lt;&gt;"OK","",IFERROR(INDEX(Extras!$D$9:$D$28,MATCH(LEFT(C104,4),Extras!$A$9:$A$28,0)),""))</f>
        <v/>
      </c>
      <c r="G104" s="10" t="str">
        <f>IF(K104&lt;&gt;"OK","",IF(E104="",IFERROR(INDEX(Extras!$E$9:$E$28,MATCH(LEFT(C104,4),Extras!$A$9:$A$28,0)),""),E104))</f>
        <v/>
      </c>
      <c r="H104" s="15" t="str">
        <f>IF(K104&lt;&gt;"OK","",IF(F104="pro Aufenthalt",1,IF(F104="pro Nacht",IFERROR(INDEX(Aufenthalte!$L$9:$L$108,MATCH(A104,Aufenthalte!$A$9:$A$108,0)),""),IF(F104="pro Person",IFERROR(INDEX(Aufenthalte!$F$9:$F$108,MATCH(A104,Aufenthalte!$A$9:$A$108,0)),""),IFERROR(INDEX(Aufenthalte!$L$9:$L$108,MATCH(A104,Aufenthalte!$A$9:$A$108,0)),"")*IFERROR(INDEX(Aufenthalte!$F$9:$F$108,MATCH(A104,Aufenthalte!$A$9:$A$108,0)),"")))))</f>
        <v/>
      </c>
      <c r="I104" s="10" t="str">
        <f t="shared" si="2"/>
        <v/>
      </c>
      <c r="J104" s="18"/>
      <c r="K104" s="3" t="str">
        <f>IF(COUNTA(A104,C104:E104,J104)=0,"",IF(A104="","Buchung wählen",IF(COUNTIF(Aufenthalte!$A$9:$A$108,A104)&lt;&gt;1,"Buchung-ID prüfen",IF(OR(IFERROR(INDEX(Aufenthalte!$B$9:$B$108,MATCH(A104,Aufenthalte!$A$9:$A$108,0)),"")="",NOT(ISNUMBER(IFERROR(INDEX(Aufenthalte!$L$9:$L$108,MATCH(A104,Aufenthalte!$A$9:$A$108,0)),"")))),"Aufenthalt unvollständig",IF(C104="","Extra wählen",IF(IFERROR(INDEX(Extras!$G$9:$G$28,MATCH(LEFT(C104,4),Extras!$A$9:$A$28,0)),"")&lt;&gt;"OK","Extra-Stammdaten prüfen",IF(AND(D104&lt;&gt;"",OR(NOT(ISNUMBER(D104)),D104&lt;=0)),"Menge prüfen",IF(AND(E104&lt;&gt;"",OR(NOT(ISNUMBER(E104)),E104&lt;0)),"Einzelpreis prüfen",IF(AND(OR(IFERROR(INDEX(Extras!$D$9:$D$28,MATCH(LEFT(C104,4),Extras!$A$9:$A$28,0)),"")="pro Person",IFERROR(INDEX(Extras!$D$9:$D$28,MATCH(LEFT(C104,4),Extras!$A$9:$A$28,0)),"")="pro Person/Nacht"),OR(NOT(ISNUMBER(IFERROR(INDEX(Aufenthalte!$F$9:$F$108,MATCH(A104,Aufenthalte!$A$9:$A$108,0)),""))),IFERROR(INDEX(Aufenthalte!$F$9:$F$108,MATCH(A104,Aufenthalte!$A$9:$A$108,0)),"")&lt;=0)),"Personen prüfen","OK")))))))))</f>
        <v/>
      </c>
    </row>
    <row r="105" spans="1:11" ht="31" customHeight="1">
      <c r="A105" s="23"/>
      <c r="B105" s="3" t="str">
        <f>IF(A105="","",IF(IFERROR(INDEX(Aufenthalte!$B$9:$B$108,MATCH(A105,Aufenthalte!$A$9:$A$108,0)),"")="","",IFERROR(INDEX(Aufenthalte!$B$9:$B$108,MATCH(A105,Aufenthalte!$A$9:$A$108,0)),"")&amp;" / "&amp;TEXT(IFERROR(INDEX(Aufenthalte!$D$9:$D$108,MATCH(A105,Aufenthalte!$A$9:$A$108,0)),""),"dd"".""mm"".""yyyy")))</f>
        <v/>
      </c>
      <c r="C105" s="18"/>
      <c r="D105" s="24"/>
      <c r="E105" s="21"/>
      <c r="F105" s="3" t="str">
        <f>IF(K105&lt;&gt;"OK","",IFERROR(INDEX(Extras!$D$9:$D$28,MATCH(LEFT(C105,4),Extras!$A$9:$A$28,0)),""))</f>
        <v/>
      </c>
      <c r="G105" s="10" t="str">
        <f>IF(K105&lt;&gt;"OK","",IF(E105="",IFERROR(INDEX(Extras!$E$9:$E$28,MATCH(LEFT(C105,4),Extras!$A$9:$A$28,0)),""),E105))</f>
        <v/>
      </c>
      <c r="H105" s="15" t="str">
        <f>IF(K105&lt;&gt;"OK","",IF(F105="pro Aufenthalt",1,IF(F105="pro Nacht",IFERROR(INDEX(Aufenthalte!$L$9:$L$108,MATCH(A105,Aufenthalte!$A$9:$A$108,0)),""),IF(F105="pro Person",IFERROR(INDEX(Aufenthalte!$F$9:$F$108,MATCH(A105,Aufenthalte!$A$9:$A$108,0)),""),IFERROR(INDEX(Aufenthalte!$L$9:$L$108,MATCH(A105,Aufenthalte!$A$9:$A$108,0)),"")*IFERROR(INDEX(Aufenthalte!$F$9:$F$108,MATCH(A105,Aufenthalte!$A$9:$A$108,0)),"")))))</f>
        <v/>
      </c>
      <c r="I105" s="10" t="str">
        <f t="shared" ref="I105:I136" si="3">IF(K105&lt;&gt;"OK","",ROUND(IF(D105="",1,D105)*G105*H105,2))</f>
        <v/>
      </c>
      <c r="J105" s="18"/>
      <c r="K105" s="3" t="str">
        <f>IF(COUNTA(A105,C105:E105,J105)=0,"",IF(A105="","Buchung wählen",IF(COUNTIF(Aufenthalte!$A$9:$A$108,A105)&lt;&gt;1,"Buchung-ID prüfen",IF(OR(IFERROR(INDEX(Aufenthalte!$B$9:$B$108,MATCH(A105,Aufenthalte!$A$9:$A$108,0)),"")="",NOT(ISNUMBER(IFERROR(INDEX(Aufenthalte!$L$9:$L$108,MATCH(A105,Aufenthalte!$A$9:$A$108,0)),"")))),"Aufenthalt unvollständig",IF(C105="","Extra wählen",IF(IFERROR(INDEX(Extras!$G$9:$G$28,MATCH(LEFT(C105,4),Extras!$A$9:$A$28,0)),"")&lt;&gt;"OK","Extra-Stammdaten prüfen",IF(AND(D105&lt;&gt;"",OR(NOT(ISNUMBER(D105)),D105&lt;=0)),"Menge prüfen",IF(AND(E105&lt;&gt;"",OR(NOT(ISNUMBER(E105)),E105&lt;0)),"Einzelpreis prüfen",IF(AND(OR(IFERROR(INDEX(Extras!$D$9:$D$28,MATCH(LEFT(C105,4),Extras!$A$9:$A$28,0)),"")="pro Person",IFERROR(INDEX(Extras!$D$9:$D$28,MATCH(LEFT(C105,4),Extras!$A$9:$A$28,0)),"")="pro Person/Nacht"),OR(NOT(ISNUMBER(IFERROR(INDEX(Aufenthalte!$F$9:$F$108,MATCH(A105,Aufenthalte!$A$9:$A$108,0)),""))),IFERROR(INDEX(Aufenthalte!$F$9:$F$108,MATCH(A105,Aufenthalte!$A$9:$A$108,0)),"")&lt;=0)),"Personen prüfen","OK")))))))))</f>
        <v/>
      </c>
    </row>
    <row r="106" spans="1:11" ht="31" customHeight="1">
      <c r="A106" s="23"/>
      <c r="B106" s="3" t="str">
        <f>IF(A106="","",IF(IFERROR(INDEX(Aufenthalte!$B$9:$B$108,MATCH(A106,Aufenthalte!$A$9:$A$108,0)),"")="","",IFERROR(INDEX(Aufenthalte!$B$9:$B$108,MATCH(A106,Aufenthalte!$A$9:$A$108,0)),"")&amp;" / "&amp;TEXT(IFERROR(INDEX(Aufenthalte!$D$9:$D$108,MATCH(A106,Aufenthalte!$A$9:$A$108,0)),""),"dd"".""mm"".""yyyy")))</f>
        <v/>
      </c>
      <c r="C106" s="18"/>
      <c r="D106" s="24"/>
      <c r="E106" s="21"/>
      <c r="F106" s="3" t="str">
        <f>IF(K106&lt;&gt;"OK","",IFERROR(INDEX(Extras!$D$9:$D$28,MATCH(LEFT(C106,4),Extras!$A$9:$A$28,0)),""))</f>
        <v/>
      </c>
      <c r="G106" s="10" t="str">
        <f>IF(K106&lt;&gt;"OK","",IF(E106="",IFERROR(INDEX(Extras!$E$9:$E$28,MATCH(LEFT(C106,4),Extras!$A$9:$A$28,0)),""),E106))</f>
        <v/>
      </c>
      <c r="H106" s="15" t="str">
        <f>IF(K106&lt;&gt;"OK","",IF(F106="pro Aufenthalt",1,IF(F106="pro Nacht",IFERROR(INDEX(Aufenthalte!$L$9:$L$108,MATCH(A106,Aufenthalte!$A$9:$A$108,0)),""),IF(F106="pro Person",IFERROR(INDEX(Aufenthalte!$F$9:$F$108,MATCH(A106,Aufenthalte!$A$9:$A$108,0)),""),IFERROR(INDEX(Aufenthalte!$L$9:$L$108,MATCH(A106,Aufenthalte!$A$9:$A$108,0)),"")*IFERROR(INDEX(Aufenthalte!$F$9:$F$108,MATCH(A106,Aufenthalte!$A$9:$A$108,0)),"")))))</f>
        <v/>
      </c>
      <c r="I106" s="10" t="str">
        <f t="shared" si="3"/>
        <v/>
      </c>
      <c r="J106" s="18"/>
      <c r="K106" s="3" t="str">
        <f>IF(COUNTA(A106,C106:E106,J106)=0,"",IF(A106="","Buchung wählen",IF(COUNTIF(Aufenthalte!$A$9:$A$108,A106)&lt;&gt;1,"Buchung-ID prüfen",IF(OR(IFERROR(INDEX(Aufenthalte!$B$9:$B$108,MATCH(A106,Aufenthalte!$A$9:$A$108,0)),"")="",NOT(ISNUMBER(IFERROR(INDEX(Aufenthalte!$L$9:$L$108,MATCH(A106,Aufenthalte!$A$9:$A$108,0)),"")))),"Aufenthalt unvollständig",IF(C106="","Extra wählen",IF(IFERROR(INDEX(Extras!$G$9:$G$28,MATCH(LEFT(C106,4),Extras!$A$9:$A$28,0)),"")&lt;&gt;"OK","Extra-Stammdaten prüfen",IF(AND(D106&lt;&gt;"",OR(NOT(ISNUMBER(D106)),D106&lt;=0)),"Menge prüfen",IF(AND(E106&lt;&gt;"",OR(NOT(ISNUMBER(E106)),E106&lt;0)),"Einzelpreis prüfen",IF(AND(OR(IFERROR(INDEX(Extras!$D$9:$D$28,MATCH(LEFT(C106,4),Extras!$A$9:$A$28,0)),"")="pro Person",IFERROR(INDEX(Extras!$D$9:$D$28,MATCH(LEFT(C106,4),Extras!$A$9:$A$28,0)),"")="pro Person/Nacht"),OR(NOT(ISNUMBER(IFERROR(INDEX(Aufenthalte!$F$9:$F$108,MATCH(A106,Aufenthalte!$A$9:$A$108,0)),""))),IFERROR(INDEX(Aufenthalte!$F$9:$F$108,MATCH(A106,Aufenthalte!$A$9:$A$108,0)),"")&lt;=0)),"Personen prüfen","OK")))))))))</f>
        <v/>
      </c>
    </row>
    <row r="107" spans="1:11" ht="31" customHeight="1">
      <c r="A107" s="23"/>
      <c r="B107" s="3" t="str">
        <f>IF(A107="","",IF(IFERROR(INDEX(Aufenthalte!$B$9:$B$108,MATCH(A107,Aufenthalte!$A$9:$A$108,0)),"")="","",IFERROR(INDEX(Aufenthalte!$B$9:$B$108,MATCH(A107,Aufenthalte!$A$9:$A$108,0)),"")&amp;" / "&amp;TEXT(IFERROR(INDEX(Aufenthalte!$D$9:$D$108,MATCH(A107,Aufenthalte!$A$9:$A$108,0)),""),"dd"".""mm"".""yyyy")))</f>
        <v/>
      </c>
      <c r="C107" s="18"/>
      <c r="D107" s="24"/>
      <c r="E107" s="21"/>
      <c r="F107" s="3" t="str">
        <f>IF(K107&lt;&gt;"OK","",IFERROR(INDEX(Extras!$D$9:$D$28,MATCH(LEFT(C107,4),Extras!$A$9:$A$28,0)),""))</f>
        <v/>
      </c>
      <c r="G107" s="10" t="str">
        <f>IF(K107&lt;&gt;"OK","",IF(E107="",IFERROR(INDEX(Extras!$E$9:$E$28,MATCH(LEFT(C107,4),Extras!$A$9:$A$28,0)),""),E107))</f>
        <v/>
      </c>
      <c r="H107" s="15" t="str">
        <f>IF(K107&lt;&gt;"OK","",IF(F107="pro Aufenthalt",1,IF(F107="pro Nacht",IFERROR(INDEX(Aufenthalte!$L$9:$L$108,MATCH(A107,Aufenthalte!$A$9:$A$108,0)),""),IF(F107="pro Person",IFERROR(INDEX(Aufenthalte!$F$9:$F$108,MATCH(A107,Aufenthalte!$A$9:$A$108,0)),""),IFERROR(INDEX(Aufenthalte!$L$9:$L$108,MATCH(A107,Aufenthalte!$A$9:$A$108,0)),"")*IFERROR(INDEX(Aufenthalte!$F$9:$F$108,MATCH(A107,Aufenthalte!$A$9:$A$108,0)),"")))))</f>
        <v/>
      </c>
      <c r="I107" s="10" t="str">
        <f t="shared" si="3"/>
        <v/>
      </c>
      <c r="J107" s="18"/>
      <c r="K107" s="3" t="str">
        <f>IF(COUNTA(A107,C107:E107,J107)=0,"",IF(A107="","Buchung wählen",IF(COUNTIF(Aufenthalte!$A$9:$A$108,A107)&lt;&gt;1,"Buchung-ID prüfen",IF(OR(IFERROR(INDEX(Aufenthalte!$B$9:$B$108,MATCH(A107,Aufenthalte!$A$9:$A$108,0)),"")="",NOT(ISNUMBER(IFERROR(INDEX(Aufenthalte!$L$9:$L$108,MATCH(A107,Aufenthalte!$A$9:$A$108,0)),"")))),"Aufenthalt unvollständig",IF(C107="","Extra wählen",IF(IFERROR(INDEX(Extras!$G$9:$G$28,MATCH(LEFT(C107,4),Extras!$A$9:$A$28,0)),"")&lt;&gt;"OK","Extra-Stammdaten prüfen",IF(AND(D107&lt;&gt;"",OR(NOT(ISNUMBER(D107)),D107&lt;=0)),"Menge prüfen",IF(AND(E107&lt;&gt;"",OR(NOT(ISNUMBER(E107)),E107&lt;0)),"Einzelpreis prüfen",IF(AND(OR(IFERROR(INDEX(Extras!$D$9:$D$28,MATCH(LEFT(C107,4),Extras!$A$9:$A$28,0)),"")="pro Person",IFERROR(INDEX(Extras!$D$9:$D$28,MATCH(LEFT(C107,4),Extras!$A$9:$A$28,0)),"")="pro Person/Nacht"),OR(NOT(ISNUMBER(IFERROR(INDEX(Aufenthalte!$F$9:$F$108,MATCH(A107,Aufenthalte!$A$9:$A$108,0)),""))),IFERROR(INDEX(Aufenthalte!$F$9:$F$108,MATCH(A107,Aufenthalte!$A$9:$A$108,0)),"")&lt;=0)),"Personen prüfen","OK")))))))))</f>
        <v/>
      </c>
    </row>
    <row r="108" spans="1:11" ht="31" customHeight="1">
      <c r="A108" s="23"/>
      <c r="B108" s="3" t="str">
        <f>IF(A108="","",IF(IFERROR(INDEX(Aufenthalte!$B$9:$B$108,MATCH(A108,Aufenthalte!$A$9:$A$108,0)),"")="","",IFERROR(INDEX(Aufenthalte!$B$9:$B$108,MATCH(A108,Aufenthalte!$A$9:$A$108,0)),"")&amp;" / "&amp;TEXT(IFERROR(INDEX(Aufenthalte!$D$9:$D$108,MATCH(A108,Aufenthalte!$A$9:$A$108,0)),""),"dd"".""mm"".""yyyy")))</f>
        <v/>
      </c>
      <c r="C108" s="18"/>
      <c r="D108" s="24"/>
      <c r="E108" s="21"/>
      <c r="F108" s="3" t="str">
        <f>IF(K108&lt;&gt;"OK","",IFERROR(INDEX(Extras!$D$9:$D$28,MATCH(LEFT(C108,4),Extras!$A$9:$A$28,0)),""))</f>
        <v/>
      </c>
      <c r="G108" s="10" t="str">
        <f>IF(K108&lt;&gt;"OK","",IF(E108="",IFERROR(INDEX(Extras!$E$9:$E$28,MATCH(LEFT(C108,4),Extras!$A$9:$A$28,0)),""),E108))</f>
        <v/>
      </c>
      <c r="H108" s="15" t="str">
        <f>IF(K108&lt;&gt;"OK","",IF(F108="pro Aufenthalt",1,IF(F108="pro Nacht",IFERROR(INDEX(Aufenthalte!$L$9:$L$108,MATCH(A108,Aufenthalte!$A$9:$A$108,0)),""),IF(F108="pro Person",IFERROR(INDEX(Aufenthalte!$F$9:$F$108,MATCH(A108,Aufenthalte!$A$9:$A$108,0)),""),IFERROR(INDEX(Aufenthalte!$L$9:$L$108,MATCH(A108,Aufenthalte!$A$9:$A$108,0)),"")*IFERROR(INDEX(Aufenthalte!$F$9:$F$108,MATCH(A108,Aufenthalte!$A$9:$A$108,0)),"")))))</f>
        <v/>
      </c>
      <c r="I108" s="10" t="str">
        <f t="shared" si="3"/>
        <v/>
      </c>
      <c r="J108" s="18"/>
      <c r="K108" s="3" t="str">
        <f>IF(COUNTA(A108,C108:E108,J108)=0,"",IF(A108="","Buchung wählen",IF(COUNTIF(Aufenthalte!$A$9:$A$108,A108)&lt;&gt;1,"Buchung-ID prüfen",IF(OR(IFERROR(INDEX(Aufenthalte!$B$9:$B$108,MATCH(A108,Aufenthalte!$A$9:$A$108,0)),"")="",NOT(ISNUMBER(IFERROR(INDEX(Aufenthalte!$L$9:$L$108,MATCH(A108,Aufenthalte!$A$9:$A$108,0)),"")))),"Aufenthalt unvollständig",IF(C108="","Extra wählen",IF(IFERROR(INDEX(Extras!$G$9:$G$28,MATCH(LEFT(C108,4),Extras!$A$9:$A$28,0)),"")&lt;&gt;"OK","Extra-Stammdaten prüfen",IF(AND(D108&lt;&gt;"",OR(NOT(ISNUMBER(D108)),D108&lt;=0)),"Menge prüfen",IF(AND(E108&lt;&gt;"",OR(NOT(ISNUMBER(E108)),E108&lt;0)),"Einzelpreis prüfen",IF(AND(OR(IFERROR(INDEX(Extras!$D$9:$D$28,MATCH(LEFT(C108,4),Extras!$A$9:$A$28,0)),"")="pro Person",IFERROR(INDEX(Extras!$D$9:$D$28,MATCH(LEFT(C108,4),Extras!$A$9:$A$28,0)),"")="pro Person/Nacht"),OR(NOT(ISNUMBER(IFERROR(INDEX(Aufenthalte!$F$9:$F$108,MATCH(A108,Aufenthalte!$A$9:$A$108,0)),""))),IFERROR(INDEX(Aufenthalte!$F$9:$F$108,MATCH(A108,Aufenthalte!$A$9:$A$108,0)),"")&lt;=0)),"Personen prüfen","OK")))))))))</f>
        <v/>
      </c>
    </row>
    <row r="109" spans="1:11" ht="31" customHeight="1">
      <c r="A109" s="23"/>
      <c r="B109" s="3" t="str">
        <f>IF(A109="","",IF(IFERROR(INDEX(Aufenthalte!$B$9:$B$108,MATCH(A109,Aufenthalte!$A$9:$A$108,0)),"")="","",IFERROR(INDEX(Aufenthalte!$B$9:$B$108,MATCH(A109,Aufenthalte!$A$9:$A$108,0)),"")&amp;" / "&amp;TEXT(IFERROR(INDEX(Aufenthalte!$D$9:$D$108,MATCH(A109,Aufenthalte!$A$9:$A$108,0)),""),"dd"".""mm"".""yyyy")))</f>
        <v/>
      </c>
      <c r="C109" s="18"/>
      <c r="D109" s="24"/>
      <c r="E109" s="21"/>
      <c r="F109" s="3" t="str">
        <f>IF(K109&lt;&gt;"OK","",IFERROR(INDEX(Extras!$D$9:$D$28,MATCH(LEFT(C109,4),Extras!$A$9:$A$28,0)),""))</f>
        <v/>
      </c>
      <c r="G109" s="10" t="str">
        <f>IF(K109&lt;&gt;"OK","",IF(E109="",IFERROR(INDEX(Extras!$E$9:$E$28,MATCH(LEFT(C109,4),Extras!$A$9:$A$28,0)),""),E109))</f>
        <v/>
      </c>
      <c r="H109" s="15" t="str">
        <f>IF(K109&lt;&gt;"OK","",IF(F109="pro Aufenthalt",1,IF(F109="pro Nacht",IFERROR(INDEX(Aufenthalte!$L$9:$L$108,MATCH(A109,Aufenthalte!$A$9:$A$108,0)),""),IF(F109="pro Person",IFERROR(INDEX(Aufenthalte!$F$9:$F$108,MATCH(A109,Aufenthalte!$A$9:$A$108,0)),""),IFERROR(INDEX(Aufenthalte!$L$9:$L$108,MATCH(A109,Aufenthalte!$A$9:$A$108,0)),"")*IFERROR(INDEX(Aufenthalte!$F$9:$F$108,MATCH(A109,Aufenthalte!$A$9:$A$108,0)),"")))))</f>
        <v/>
      </c>
      <c r="I109" s="10" t="str">
        <f t="shared" si="3"/>
        <v/>
      </c>
      <c r="J109" s="18"/>
      <c r="K109" s="3" t="str">
        <f>IF(COUNTA(A109,C109:E109,J109)=0,"",IF(A109="","Buchung wählen",IF(COUNTIF(Aufenthalte!$A$9:$A$108,A109)&lt;&gt;1,"Buchung-ID prüfen",IF(OR(IFERROR(INDEX(Aufenthalte!$B$9:$B$108,MATCH(A109,Aufenthalte!$A$9:$A$108,0)),"")="",NOT(ISNUMBER(IFERROR(INDEX(Aufenthalte!$L$9:$L$108,MATCH(A109,Aufenthalte!$A$9:$A$108,0)),"")))),"Aufenthalt unvollständig",IF(C109="","Extra wählen",IF(IFERROR(INDEX(Extras!$G$9:$G$28,MATCH(LEFT(C109,4),Extras!$A$9:$A$28,0)),"")&lt;&gt;"OK","Extra-Stammdaten prüfen",IF(AND(D109&lt;&gt;"",OR(NOT(ISNUMBER(D109)),D109&lt;=0)),"Menge prüfen",IF(AND(E109&lt;&gt;"",OR(NOT(ISNUMBER(E109)),E109&lt;0)),"Einzelpreis prüfen",IF(AND(OR(IFERROR(INDEX(Extras!$D$9:$D$28,MATCH(LEFT(C109,4),Extras!$A$9:$A$28,0)),"")="pro Person",IFERROR(INDEX(Extras!$D$9:$D$28,MATCH(LEFT(C109,4),Extras!$A$9:$A$28,0)),"")="pro Person/Nacht"),OR(NOT(ISNUMBER(IFERROR(INDEX(Aufenthalte!$F$9:$F$108,MATCH(A109,Aufenthalte!$A$9:$A$108,0)),""))),IFERROR(INDEX(Aufenthalte!$F$9:$F$108,MATCH(A109,Aufenthalte!$A$9:$A$108,0)),"")&lt;=0)),"Personen prüfen","OK")))))))))</f>
        <v/>
      </c>
    </row>
    <row r="110" spans="1:11" ht="31" customHeight="1">
      <c r="A110" s="23"/>
      <c r="B110" s="3" t="str">
        <f>IF(A110="","",IF(IFERROR(INDEX(Aufenthalte!$B$9:$B$108,MATCH(A110,Aufenthalte!$A$9:$A$108,0)),"")="","",IFERROR(INDEX(Aufenthalte!$B$9:$B$108,MATCH(A110,Aufenthalte!$A$9:$A$108,0)),"")&amp;" / "&amp;TEXT(IFERROR(INDEX(Aufenthalte!$D$9:$D$108,MATCH(A110,Aufenthalte!$A$9:$A$108,0)),""),"dd"".""mm"".""yyyy")))</f>
        <v/>
      </c>
      <c r="C110" s="18"/>
      <c r="D110" s="24"/>
      <c r="E110" s="21"/>
      <c r="F110" s="3" t="str">
        <f>IF(K110&lt;&gt;"OK","",IFERROR(INDEX(Extras!$D$9:$D$28,MATCH(LEFT(C110,4),Extras!$A$9:$A$28,0)),""))</f>
        <v/>
      </c>
      <c r="G110" s="10" t="str">
        <f>IF(K110&lt;&gt;"OK","",IF(E110="",IFERROR(INDEX(Extras!$E$9:$E$28,MATCH(LEFT(C110,4),Extras!$A$9:$A$28,0)),""),E110))</f>
        <v/>
      </c>
      <c r="H110" s="15" t="str">
        <f>IF(K110&lt;&gt;"OK","",IF(F110="pro Aufenthalt",1,IF(F110="pro Nacht",IFERROR(INDEX(Aufenthalte!$L$9:$L$108,MATCH(A110,Aufenthalte!$A$9:$A$108,0)),""),IF(F110="pro Person",IFERROR(INDEX(Aufenthalte!$F$9:$F$108,MATCH(A110,Aufenthalte!$A$9:$A$108,0)),""),IFERROR(INDEX(Aufenthalte!$L$9:$L$108,MATCH(A110,Aufenthalte!$A$9:$A$108,0)),"")*IFERROR(INDEX(Aufenthalte!$F$9:$F$108,MATCH(A110,Aufenthalte!$A$9:$A$108,0)),"")))))</f>
        <v/>
      </c>
      <c r="I110" s="10" t="str">
        <f t="shared" si="3"/>
        <v/>
      </c>
      <c r="J110" s="18"/>
      <c r="K110" s="3" t="str">
        <f>IF(COUNTA(A110,C110:E110,J110)=0,"",IF(A110="","Buchung wählen",IF(COUNTIF(Aufenthalte!$A$9:$A$108,A110)&lt;&gt;1,"Buchung-ID prüfen",IF(OR(IFERROR(INDEX(Aufenthalte!$B$9:$B$108,MATCH(A110,Aufenthalte!$A$9:$A$108,0)),"")="",NOT(ISNUMBER(IFERROR(INDEX(Aufenthalte!$L$9:$L$108,MATCH(A110,Aufenthalte!$A$9:$A$108,0)),"")))),"Aufenthalt unvollständig",IF(C110="","Extra wählen",IF(IFERROR(INDEX(Extras!$G$9:$G$28,MATCH(LEFT(C110,4),Extras!$A$9:$A$28,0)),"")&lt;&gt;"OK","Extra-Stammdaten prüfen",IF(AND(D110&lt;&gt;"",OR(NOT(ISNUMBER(D110)),D110&lt;=0)),"Menge prüfen",IF(AND(E110&lt;&gt;"",OR(NOT(ISNUMBER(E110)),E110&lt;0)),"Einzelpreis prüfen",IF(AND(OR(IFERROR(INDEX(Extras!$D$9:$D$28,MATCH(LEFT(C110,4),Extras!$A$9:$A$28,0)),"")="pro Person",IFERROR(INDEX(Extras!$D$9:$D$28,MATCH(LEFT(C110,4),Extras!$A$9:$A$28,0)),"")="pro Person/Nacht"),OR(NOT(ISNUMBER(IFERROR(INDEX(Aufenthalte!$F$9:$F$108,MATCH(A110,Aufenthalte!$A$9:$A$108,0)),""))),IFERROR(INDEX(Aufenthalte!$F$9:$F$108,MATCH(A110,Aufenthalte!$A$9:$A$108,0)),"")&lt;=0)),"Personen prüfen","OK")))))))))</f>
        <v/>
      </c>
    </row>
    <row r="111" spans="1:11" ht="31" customHeight="1">
      <c r="A111" s="23"/>
      <c r="B111" s="3" t="str">
        <f>IF(A111="","",IF(IFERROR(INDEX(Aufenthalte!$B$9:$B$108,MATCH(A111,Aufenthalte!$A$9:$A$108,0)),"")="","",IFERROR(INDEX(Aufenthalte!$B$9:$B$108,MATCH(A111,Aufenthalte!$A$9:$A$108,0)),"")&amp;" / "&amp;TEXT(IFERROR(INDEX(Aufenthalte!$D$9:$D$108,MATCH(A111,Aufenthalte!$A$9:$A$108,0)),""),"dd"".""mm"".""yyyy")))</f>
        <v/>
      </c>
      <c r="C111" s="18"/>
      <c r="D111" s="24"/>
      <c r="E111" s="21"/>
      <c r="F111" s="3" t="str">
        <f>IF(K111&lt;&gt;"OK","",IFERROR(INDEX(Extras!$D$9:$D$28,MATCH(LEFT(C111,4),Extras!$A$9:$A$28,0)),""))</f>
        <v/>
      </c>
      <c r="G111" s="10" t="str">
        <f>IF(K111&lt;&gt;"OK","",IF(E111="",IFERROR(INDEX(Extras!$E$9:$E$28,MATCH(LEFT(C111,4),Extras!$A$9:$A$28,0)),""),E111))</f>
        <v/>
      </c>
      <c r="H111" s="15" t="str">
        <f>IF(K111&lt;&gt;"OK","",IF(F111="pro Aufenthalt",1,IF(F111="pro Nacht",IFERROR(INDEX(Aufenthalte!$L$9:$L$108,MATCH(A111,Aufenthalte!$A$9:$A$108,0)),""),IF(F111="pro Person",IFERROR(INDEX(Aufenthalte!$F$9:$F$108,MATCH(A111,Aufenthalte!$A$9:$A$108,0)),""),IFERROR(INDEX(Aufenthalte!$L$9:$L$108,MATCH(A111,Aufenthalte!$A$9:$A$108,0)),"")*IFERROR(INDEX(Aufenthalte!$F$9:$F$108,MATCH(A111,Aufenthalte!$A$9:$A$108,0)),"")))))</f>
        <v/>
      </c>
      <c r="I111" s="10" t="str">
        <f t="shared" si="3"/>
        <v/>
      </c>
      <c r="J111" s="18"/>
      <c r="K111" s="3" t="str">
        <f>IF(COUNTA(A111,C111:E111,J111)=0,"",IF(A111="","Buchung wählen",IF(COUNTIF(Aufenthalte!$A$9:$A$108,A111)&lt;&gt;1,"Buchung-ID prüfen",IF(OR(IFERROR(INDEX(Aufenthalte!$B$9:$B$108,MATCH(A111,Aufenthalte!$A$9:$A$108,0)),"")="",NOT(ISNUMBER(IFERROR(INDEX(Aufenthalte!$L$9:$L$108,MATCH(A111,Aufenthalte!$A$9:$A$108,0)),"")))),"Aufenthalt unvollständig",IF(C111="","Extra wählen",IF(IFERROR(INDEX(Extras!$G$9:$G$28,MATCH(LEFT(C111,4),Extras!$A$9:$A$28,0)),"")&lt;&gt;"OK","Extra-Stammdaten prüfen",IF(AND(D111&lt;&gt;"",OR(NOT(ISNUMBER(D111)),D111&lt;=0)),"Menge prüfen",IF(AND(E111&lt;&gt;"",OR(NOT(ISNUMBER(E111)),E111&lt;0)),"Einzelpreis prüfen",IF(AND(OR(IFERROR(INDEX(Extras!$D$9:$D$28,MATCH(LEFT(C111,4),Extras!$A$9:$A$28,0)),"")="pro Person",IFERROR(INDEX(Extras!$D$9:$D$28,MATCH(LEFT(C111,4),Extras!$A$9:$A$28,0)),"")="pro Person/Nacht"),OR(NOT(ISNUMBER(IFERROR(INDEX(Aufenthalte!$F$9:$F$108,MATCH(A111,Aufenthalte!$A$9:$A$108,0)),""))),IFERROR(INDEX(Aufenthalte!$F$9:$F$108,MATCH(A111,Aufenthalte!$A$9:$A$108,0)),"")&lt;=0)),"Personen prüfen","OK")))))))))</f>
        <v/>
      </c>
    </row>
    <row r="112" spans="1:11" ht="31" customHeight="1">
      <c r="A112" s="23"/>
      <c r="B112" s="3" t="str">
        <f>IF(A112="","",IF(IFERROR(INDEX(Aufenthalte!$B$9:$B$108,MATCH(A112,Aufenthalte!$A$9:$A$108,0)),"")="","",IFERROR(INDEX(Aufenthalte!$B$9:$B$108,MATCH(A112,Aufenthalte!$A$9:$A$108,0)),"")&amp;" / "&amp;TEXT(IFERROR(INDEX(Aufenthalte!$D$9:$D$108,MATCH(A112,Aufenthalte!$A$9:$A$108,0)),""),"dd"".""mm"".""yyyy")))</f>
        <v/>
      </c>
      <c r="C112" s="18"/>
      <c r="D112" s="24"/>
      <c r="E112" s="21"/>
      <c r="F112" s="3" t="str">
        <f>IF(K112&lt;&gt;"OK","",IFERROR(INDEX(Extras!$D$9:$D$28,MATCH(LEFT(C112,4),Extras!$A$9:$A$28,0)),""))</f>
        <v/>
      </c>
      <c r="G112" s="10" t="str">
        <f>IF(K112&lt;&gt;"OK","",IF(E112="",IFERROR(INDEX(Extras!$E$9:$E$28,MATCH(LEFT(C112,4),Extras!$A$9:$A$28,0)),""),E112))</f>
        <v/>
      </c>
      <c r="H112" s="15" t="str">
        <f>IF(K112&lt;&gt;"OK","",IF(F112="pro Aufenthalt",1,IF(F112="pro Nacht",IFERROR(INDEX(Aufenthalte!$L$9:$L$108,MATCH(A112,Aufenthalte!$A$9:$A$108,0)),""),IF(F112="pro Person",IFERROR(INDEX(Aufenthalte!$F$9:$F$108,MATCH(A112,Aufenthalte!$A$9:$A$108,0)),""),IFERROR(INDEX(Aufenthalte!$L$9:$L$108,MATCH(A112,Aufenthalte!$A$9:$A$108,0)),"")*IFERROR(INDEX(Aufenthalte!$F$9:$F$108,MATCH(A112,Aufenthalte!$A$9:$A$108,0)),"")))))</f>
        <v/>
      </c>
      <c r="I112" s="10" t="str">
        <f t="shared" si="3"/>
        <v/>
      </c>
      <c r="J112" s="18"/>
      <c r="K112" s="3" t="str">
        <f>IF(COUNTA(A112,C112:E112,J112)=0,"",IF(A112="","Buchung wählen",IF(COUNTIF(Aufenthalte!$A$9:$A$108,A112)&lt;&gt;1,"Buchung-ID prüfen",IF(OR(IFERROR(INDEX(Aufenthalte!$B$9:$B$108,MATCH(A112,Aufenthalte!$A$9:$A$108,0)),"")="",NOT(ISNUMBER(IFERROR(INDEX(Aufenthalte!$L$9:$L$108,MATCH(A112,Aufenthalte!$A$9:$A$108,0)),"")))),"Aufenthalt unvollständig",IF(C112="","Extra wählen",IF(IFERROR(INDEX(Extras!$G$9:$G$28,MATCH(LEFT(C112,4),Extras!$A$9:$A$28,0)),"")&lt;&gt;"OK","Extra-Stammdaten prüfen",IF(AND(D112&lt;&gt;"",OR(NOT(ISNUMBER(D112)),D112&lt;=0)),"Menge prüfen",IF(AND(E112&lt;&gt;"",OR(NOT(ISNUMBER(E112)),E112&lt;0)),"Einzelpreis prüfen",IF(AND(OR(IFERROR(INDEX(Extras!$D$9:$D$28,MATCH(LEFT(C112,4),Extras!$A$9:$A$28,0)),"")="pro Person",IFERROR(INDEX(Extras!$D$9:$D$28,MATCH(LEFT(C112,4),Extras!$A$9:$A$28,0)),"")="pro Person/Nacht"),OR(NOT(ISNUMBER(IFERROR(INDEX(Aufenthalte!$F$9:$F$108,MATCH(A112,Aufenthalte!$A$9:$A$108,0)),""))),IFERROR(INDEX(Aufenthalte!$F$9:$F$108,MATCH(A112,Aufenthalte!$A$9:$A$108,0)),"")&lt;=0)),"Personen prüfen","OK")))))))))</f>
        <v/>
      </c>
    </row>
    <row r="113" spans="1:11" ht="31" customHeight="1">
      <c r="A113" s="23"/>
      <c r="B113" s="3" t="str">
        <f>IF(A113="","",IF(IFERROR(INDEX(Aufenthalte!$B$9:$B$108,MATCH(A113,Aufenthalte!$A$9:$A$108,0)),"")="","",IFERROR(INDEX(Aufenthalte!$B$9:$B$108,MATCH(A113,Aufenthalte!$A$9:$A$108,0)),"")&amp;" / "&amp;TEXT(IFERROR(INDEX(Aufenthalte!$D$9:$D$108,MATCH(A113,Aufenthalte!$A$9:$A$108,0)),""),"dd"".""mm"".""yyyy")))</f>
        <v/>
      </c>
      <c r="C113" s="18"/>
      <c r="D113" s="24"/>
      <c r="E113" s="21"/>
      <c r="F113" s="3" t="str">
        <f>IF(K113&lt;&gt;"OK","",IFERROR(INDEX(Extras!$D$9:$D$28,MATCH(LEFT(C113,4),Extras!$A$9:$A$28,0)),""))</f>
        <v/>
      </c>
      <c r="G113" s="10" t="str">
        <f>IF(K113&lt;&gt;"OK","",IF(E113="",IFERROR(INDEX(Extras!$E$9:$E$28,MATCH(LEFT(C113,4),Extras!$A$9:$A$28,0)),""),E113))</f>
        <v/>
      </c>
      <c r="H113" s="15" t="str">
        <f>IF(K113&lt;&gt;"OK","",IF(F113="pro Aufenthalt",1,IF(F113="pro Nacht",IFERROR(INDEX(Aufenthalte!$L$9:$L$108,MATCH(A113,Aufenthalte!$A$9:$A$108,0)),""),IF(F113="pro Person",IFERROR(INDEX(Aufenthalte!$F$9:$F$108,MATCH(A113,Aufenthalte!$A$9:$A$108,0)),""),IFERROR(INDEX(Aufenthalte!$L$9:$L$108,MATCH(A113,Aufenthalte!$A$9:$A$108,0)),"")*IFERROR(INDEX(Aufenthalte!$F$9:$F$108,MATCH(A113,Aufenthalte!$A$9:$A$108,0)),"")))))</f>
        <v/>
      </c>
      <c r="I113" s="10" t="str">
        <f t="shared" si="3"/>
        <v/>
      </c>
      <c r="J113" s="18"/>
      <c r="K113" s="3" t="str">
        <f>IF(COUNTA(A113,C113:E113,J113)=0,"",IF(A113="","Buchung wählen",IF(COUNTIF(Aufenthalte!$A$9:$A$108,A113)&lt;&gt;1,"Buchung-ID prüfen",IF(OR(IFERROR(INDEX(Aufenthalte!$B$9:$B$108,MATCH(A113,Aufenthalte!$A$9:$A$108,0)),"")="",NOT(ISNUMBER(IFERROR(INDEX(Aufenthalte!$L$9:$L$108,MATCH(A113,Aufenthalte!$A$9:$A$108,0)),"")))),"Aufenthalt unvollständig",IF(C113="","Extra wählen",IF(IFERROR(INDEX(Extras!$G$9:$G$28,MATCH(LEFT(C113,4),Extras!$A$9:$A$28,0)),"")&lt;&gt;"OK","Extra-Stammdaten prüfen",IF(AND(D113&lt;&gt;"",OR(NOT(ISNUMBER(D113)),D113&lt;=0)),"Menge prüfen",IF(AND(E113&lt;&gt;"",OR(NOT(ISNUMBER(E113)),E113&lt;0)),"Einzelpreis prüfen",IF(AND(OR(IFERROR(INDEX(Extras!$D$9:$D$28,MATCH(LEFT(C113,4),Extras!$A$9:$A$28,0)),"")="pro Person",IFERROR(INDEX(Extras!$D$9:$D$28,MATCH(LEFT(C113,4),Extras!$A$9:$A$28,0)),"")="pro Person/Nacht"),OR(NOT(ISNUMBER(IFERROR(INDEX(Aufenthalte!$F$9:$F$108,MATCH(A113,Aufenthalte!$A$9:$A$108,0)),""))),IFERROR(INDEX(Aufenthalte!$F$9:$F$108,MATCH(A113,Aufenthalte!$A$9:$A$108,0)),"")&lt;=0)),"Personen prüfen","OK")))))))))</f>
        <v/>
      </c>
    </row>
    <row r="114" spans="1:11" ht="31" customHeight="1">
      <c r="A114" s="23"/>
      <c r="B114" s="3" t="str">
        <f>IF(A114="","",IF(IFERROR(INDEX(Aufenthalte!$B$9:$B$108,MATCH(A114,Aufenthalte!$A$9:$A$108,0)),"")="","",IFERROR(INDEX(Aufenthalte!$B$9:$B$108,MATCH(A114,Aufenthalte!$A$9:$A$108,0)),"")&amp;" / "&amp;TEXT(IFERROR(INDEX(Aufenthalte!$D$9:$D$108,MATCH(A114,Aufenthalte!$A$9:$A$108,0)),""),"dd"".""mm"".""yyyy")))</f>
        <v/>
      </c>
      <c r="C114" s="18"/>
      <c r="D114" s="24"/>
      <c r="E114" s="21"/>
      <c r="F114" s="3" t="str">
        <f>IF(K114&lt;&gt;"OK","",IFERROR(INDEX(Extras!$D$9:$D$28,MATCH(LEFT(C114,4),Extras!$A$9:$A$28,0)),""))</f>
        <v/>
      </c>
      <c r="G114" s="10" t="str">
        <f>IF(K114&lt;&gt;"OK","",IF(E114="",IFERROR(INDEX(Extras!$E$9:$E$28,MATCH(LEFT(C114,4),Extras!$A$9:$A$28,0)),""),E114))</f>
        <v/>
      </c>
      <c r="H114" s="15" t="str">
        <f>IF(K114&lt;&gt;"OK","",IF(F114="pro Aufenthalt",1,IF(F114="pro Nacht",IFERROR(INDEX(Aufenthalte!$L$9:$L$108,MATCH(A114,Aufenthalte!$A$9:$A$108,0)),""),IF(F114="pro Person",IFERROR(INDEX(Aufenthalte!$F$9:$F$108,MATCH(A114,Aufenthalte!$A$9:$A$108,0)),""),IFERROR(INDEX(Aufenthalte!$L$9:$L$108,MATCH(A114,Aufenthalte!$A$9:$A$108,0)),"")*IFERROR(INDEX(Aufenthalte!$F$9:$F$108,MATCH(A114,Aufenthalte!$A$9:$A$108,0)),"")))))</f>
        <v/>
      </c>
      <c r="I114" s="10" t="str">
        <f t="shared" si="3"/>
        <v/>
      </c>
      <c r="J114" s="18"/>
      <c r="K114" s="3" t="str">
        <f>IF(COUNTA(A114,C114:E114,J114)=0,"",IF(A114="","Buchung wählen",IF(COUNTIF(Aufenthalte!$A$9:$A$108,A114)&lt;&gt;1,"Buchung-ID prüfen",IF(OR(IFERROR(INDEX(Aufenthalte!$B$9:$B$108,MATCH(A114,Aufenthalte!$A$9:$A$108,0)),"")="",NOT(ISNUMBER(IFERROR(INDEX(Aufenthalte!$L$9:$L$108,MATCH(A114,Aufenthalte!$A$9:$A$108,0)),"")))),"Aufenthalt unvollständig",IF(C114="","Extra wählen",IF(IFERROR(INDEX(Extras!$G$9:$G$28,MATCH(LEFT(C114,4),Extras!$A$9:$A$28,0)),"")&lt;&gt;"OK","Extra-Stammdaten prüfen",IF(AND(D114&lt;&gt;"",OR(NOT(ISNUMBER(D114)),D114&lt;=0)),"Menge prüfen",IF(AND(E114&lt;&gt;"",OR(NOT(ISNUMBER(E114)),E114&lt;0)),"Einzelpreis prüfen",IF(AND(OR(IFERROR(INDEX(Extras!$D$9:$D$28,MATCH(LEFT(C114,4),Extras!$A$9:$A$28,0)),"")="pro Person",IFERROR(INDEX(Extras!$D$9:$D$28,MATCH(LEFT(C114,4),Extras!$A$9:$A$28,0)),"")="pro Person/Nacht"),OR(NOT(ISNUMBER(IFERROR(INDEX(Aufenthalte!$F$9:$F$108,MATCH(A114,Aufenthalte!$A$9:$A$108,0)),""))),IFERROR(INDEX(Aufenthalte!$F$9:$F$108,MATCH(A114,Aufenthalte!$A$9:$A$108,0)),"")&lt;=0)),"Personen prüfen","OK")))))))))</f>
        <v/>
      </c>
    </row>
    <row r="115" spans="1:11" ht="31" customHeight="1">
      <c r="A115" s="23"/>
      <c r="B115" s="3" t="str">
        <f>IF(A115="","",IF(IFERROR(INDEX(Aufenthalte!$B$9:$B$108,MATCH(A115,Aufenthalte!$A$9:$A$108,0)),"")="","",IFERROR(INDEX(Aufenthalte!$B$9:$B$108,MATCH(A115,Aufenthalte!$A$9:$A$108,0)),"")&amp;" / "&amp;TEXT(IFERROR(INDEX(Aufenthalte!$D$9:$D$108,MATCH(A115,Aufenthalte!$A$9:$A$108,0)),""),"dd"".""mm"".""yyyy")))</f>
        <v/>
      </c>
      <c r="C115" s="18"/>
      <c r="D115" s="24"/>
      <c r="E115" s="21"/>
      <c r="F115" s="3" t="str">
        <f>IF(K115&lt;&gt;"OK","",IFERROR(INDEX(Extras!$D$9:$D$28,MATCH(LEFT(C115,4),Extras!$A$9:$A$28,0)),""))</f>
        <v/>
      </c>
      <c r="G115" s="10" t="str">
        <f>IF(K115&lt;&gt;"OK","",IF(E115="",IFERROR(INDEX(Extras!$E$9:$E$28,MATCH(LEFT(C115,4),Extras!$A$9:$A$28,0)),""),E115))</f>
        <v/>
      </c>
      <c r="H115" s="15" t="str">
        <f>IF(K115&lt;&gt;"OK","",IF(F115="pro Aufenthalt",1,IF(F115="pro Nacht",IFERROR(INDEX(Aufenthalte!$L$9:$L$108,MATCH(A115,Aufenthalte!$A$9:$A$108,0)),""),IF(F115="pro Person",IFERROR(INDEX(Aufenthalte!$F$9:$F$108,MATCH(A115,Aufenthalte!$A$9:$A$108,0)),""),IFERROR(INDEX(Aufenthalte!$L$9:$L$108,MATCH(A115,Aufenthalte!$A$9:$A$108,0)),"")*IFERROR(INDEX(Aufenthalte!$F$9:$F$108,MATCH(A115,Aufenthalte!$A$9:$A$108,0)),"")))))</f>
        <v/>
      </c>
      <c r="I115" s="10" t="str">
        <f t="shared" si="3"/>
        <v/>
      </c>
      <c r="J115" s="18"/>
      <c r="K115" s="3" t="str">
        <f>IF(COUNTA(A115,C115:E115,J115)=0,"",IF(A115="","Buchung wählen",IF(COUNTIF(Aufenthalte!$A$9:$A$108,A115)&lt;&gt;1,"Buchung-ID prüfen",IF(OR(IFERROR(INDEX(Aufenthalte!$B$9:$B$108,MATCH(A115,Aufenthalte!$A$9:$A$108,0)),"")="",NOT(ISNUMBER(IFERROR(INDEX(Aufenthalte!$L$9:$L$108,MATCH(A115,Aufenthalte!$A$9:$A$108,0)),"")))),"Aufenthalt unvollständig",IF(C115="","Extra wählen",IF(IFERROR(INDEX(Extras!$G$9:$G$28,MATCH(LEFT(C115,4),Extras!$A$9:$A$28,0)),"")&lt;&gt;"OK","Extra-Stammdaten prüfen",IF(AND(D115&lt;&gt;"",OR(NOT(ISNUMBER(D115)),D115&lt;=0)),"Menge prüfen",IF(AND(E115&lt;&gt;"",OR(NOT(ISNUMBER(E115)),E115&lt;0)),"Einzelpreis prüfen",IF(AND(OR(IFERROR(INDEX(Extras!$D$9:$D$28,MATCH(LEFT(C115,4),Extras!$A$9:$A$28,0)),"")="pro Person",IFERROR(INDEX(Extras!$D$9:$D$28,MATCH(LEFT(C115,4),Extras!$A$9:$A$28,0)),"")="pro Person/Nacht"),OR(NOT(ISNUMBER(IFERROR(INDEX(Aufenthalte!$F$9:$F$108,MATCH(A115,Aufenthalte!$A$9:$A$108,0)),""))),IFERROR(INDEX(Aufenthalte!$F$9:$F$108,MATCH(A115,Aufenthalte!$A$9:$A$108,0)),"")&lt;=0)),"Personen prüfen","OK")))))))))</f>
        <v/>
      </c>
    </row>
    <row r="116" spans="1:11" ht="31" customHeight="1">
      <c r="A116" s="23"/>
      <c r="B116" s="3" t="str">
        <f>IF(A116="","",IF(IFERROR(INDEX(Aufenthalte!$B$9:$B$108,MATCH(A116,Aufenthalte!$A$9:$A$108,0)),"")="","",IFERROR(INDEX(Aufenthalte!$B$9:$B$108,MATCH(A116,Aufenthalte!$A$9:$A$108,0)),"")&amp;" / "&amp;TEXT(IFERROR(INDEX(Aufenthalte!$D$9:$D$108,MATCH(A116,Aufenthalte!$A$9:$A$108,0)),""),"dd"".""mm"".""yyyy")))</f>
        <v/>
      </c>
      <c r="C116" s="18"/>
      <c r="D116" s="24"/>
      <c r="E116" s="21"/>
      <c r="F116" s="3" t="str">
        <f>IF(K116&lt;&gt;"OK","",IFERROR(INDEX(Extras!$D$9:$D$28,MATCH(LEFT(C116,4),Extras!$A$9:$A$28,0)),""))</f>
        <v/>
      </c>
      <c r="G116" s="10" t="str">
        <f>IF(K116&lt;&gt;"OK","",IF(E116="",IFERROR(INDEX(Extras!$E$9:$E$28,MATCH(LEFT(C116,4),Extras!$A$9:$A$28,0)),""),E116))</f>
        <v/>
      </c>
      <c r="H116" s="15" t="str">
        <f>IF(K116&lt;&gt;"OK","",IF(F116="pro Aufenthalt",1,IF(F116="pro Nacht",IFERROR(INDEX(Aufenthalte!$L$9:$L$108,MATCH(A116,Aufenthalte!$A$9:$A$108,0)),""),IF(F116="pro Person",IFERROR(INDEX(Aufenthalte!$F$9:$F$108,MATCH(A116,Aufenthalte!$A$9:$A$108,0)),""),IFERROR(INDEX(Aufenthalte!$L$9:$L$108,MATCH(A116,Aufenthalte!$A$9:$A$108,0)),"")*IFERROR(INDEX(Aufenthalte!$F$9:$F$108,MATCH(A116,Aufenthalte!$A$9:$A$108,0)),"")))))</f>
        <v/>
      </c>
      <c r="I116" s="10" t="str">
        <f t="shared" si="3"/>
        <v/>
      </c>
      <c r="J116" s="18"/>
      <c r="K116" s="3" t="str">
        <f>IF(COUNTA(A116,C116:E116,J116)=0,"",IF(A116="","Buchung wählen",IF(COUNTIF(Aufenthalte!$A$9:$A$108,A116)&lt;&gt;1,"Buchung-ID prüfen",IF(OR(IFERROR(INDEX(Aufenthalte!$B$9:$B$108,MATCH(A116,Aufenthalte!$A$9:$A$108,0)),"")="",NOT(ISNUMBER(IFERROR(INDEX(Aufenthalte!$L$9:$L$108,MATCH(A116,Aufenthalte!$A$9:$A$108,0)),"")))),"Aufenthalt unvollständig",IF(C116="","Extra wählen",IF(IFERROR(INDEX(Extras!$G$9:$G$28,MATCH(LEFT(C116,4),Extras!$A$9:$A$28,0)),"")&lt;&gt;"OK","Extra-Stammdaten prüfen",IF(AND(D116&lt;&gt;"",OR(NOT(ISNUMBER(D116)),D116&lt;=0)),"Menge prüfen",IF(AND(E116&lt;&gt;"",OR(NOT(ISNUMBER(E116)),E116&lt;0)),"Einzelpreis prüfen",IF(AND(OR(IFERROR(INDEX(Extras!$D$9:$D$28,MATCH(LEFT(C116,4),Extras!$A$9:$A$28,0)),"")="pro Person",IFERROR(INDEX(Extras!$D$9:$D$28,MATCH(LEFT(C116,4),Extras!$A$9:$A$28,0)),"")="pro Person/Nacht"),OR(NOT(ISNUMBER(IFERROR(INDEX(Aufenthalte!$F$9:$F$108,MATCH(A116,Aufenthalte!$A$9:$A$108,0)),""))),IFERROR(INDEX(Aufenthalte!$F$9:$F$108,MATCH(A116,Aufenthalte!$A$9:$A$108,0)),"")&lt;=0)),"Personen prüfen","OK")))))))))</f>
        <v/>
      </c>
    </row>
    <row r="117" spans="1:11" ht="31" customHeight="1">
      <c r="A117" s="23"/>
      <c r="B117" s="3" t="str">
        <f>IF(A117="","",IF(IFERROR(INDEX(Aufenthalte!$B$9:$B$108,MATCH(A117,Aufenthalte!$A$9:$A$108,0)),"")="","",IFERROR(INDEX(Aufenthalte!$B$9:$B$108,MATCH(A117,Aufenthalte!$A$9:$A$108,0)),"")&amp;" / "&amp;TEXT(IFERROR(INDEX(Aufenthalte!$D$9:$D$108,MATCH(A117,Aufenthalte!$A$9:$A$108,0)),""),"dd"".""mm"".""yyyy")))</f>
        <v/>
      </c>
      <c r="C117" s="18"/>
      <c r="D117" s="24"/>
      <c r="E117" s="21"/>
      <c r="F117" s="3" t="str">
        <f>IF(K117&lt;&gt;"OK","",IFERROR(INDEX(Extras!$D$9:$D$28,MATCH(LEFT(C117,4),Extras!$A$9:$A$28,0)),""))</f>
        <v/>
      </c>
      <c r="G117" s="10" t="str">
        <f>IF(K117&lt;&gt;"OK","",IF(E117="",IFERROR(INDEX(Extras!$E$9:$E$28,MATCH(LEFT(C117,4),Extras!$A$9:$A$28,0)),""),E117))</f>
        <v/>
      </c>
      <c r="H117" s="15" t="str">
        <f>IF(K117&lt;&gt;"OK","",IF(F117="pro Aufenthalt",1,IF(F117="pro Nacht",IFERROR(INDEX(Aufenthalte!$L$9:$L$108,MATCH(A117,Aufenthalte!$A$9:$A$108,0)),""),IF(F117="pro Person",IFERROR(INDEX(Aufenthalte!$F$9:$F$108,MATCH(A117,Aufenthalte!$A$9:$A$108,0)),""),IFERROR(INDEX(Aufenthalte!$L$9:$L$108,MATCH(A117,Aufenthalte!$A$9:$A$108,0)),"")*IFERROR(INDEX(Aufenthalte!$F$9:$F$108,MATCH(A117,Aufenthalte!$A$9:$A$108,0)),"")))))</f>
        <v/>
      </c>
      <c r="I117" s="10" t="str">
        <f t="shared" si="3"/>
        <v/>
      </c>
      <c r="J117" s="18"/>
      <c r="K117" s="3" t="str">
        <f>IF(COUNTA(A117,C117:E117,J117)=0,"",IF(A117="","Buchung wählen",IF(COUNTIF(Aufenthalte!$A$9:$A$108,A117)&lt;&gt;1,"Buchung-ID prüfen",IF(OR(IFERROR(INDEX(Aufenthalte!$B$9:$B$108,MATCH(A117,Aufenthalte!$A$9:$A$108,0)),"")="",NOT(ISNUMBER(IFERROR(INDEX(Aufenthalte!$L$9:$L$108,MATCH(A117,Aufenthalte!$A$9:$A$108,0)),"")))),"Aufenthalt unvollständig",IF(C117="","Extra wählen",IF(IFERROR(INDEX(Extras!$G$9:$G$28,MATCH(LEFT(C117,4),Extras!$A$9:$A$28,0)),"")&lt;&gt;"OK","Extra-Stammdaten prüfen",IF(AND(D117&lt;&gt;"",OR(NOT(ISNUMBER(D117)),D117&lt;=0)),"Menge prüfen",IF(AND(E117&lt;&gt;"",OR(NOT(ISNUMBER(E117)),E117&lt;0)),"Einzelpreis prüfen",IF(AND(OR(IFERROR(INDEX(Extras!$D$9:$D$28,MATCH(LEFT(C117,4),Extras!$A$9:$A$28,0)),"")="pro Person",IFERROR(INDEX(Extras!$D$9:$D$28,MATCH(LEFT(C117,4),Extras!$A$9:$A$28,0)),"")="pro Person/Nacht"),OR(NOT(ISNUMBER(IFERROR(INDEX(Aufenthalte!$F$9:$F$108,MATCH(A117,Aufenthalte!$A$9:$A$108,0)),""))),IFERROR(INDEX(Aufenthalte!$F$9:$F$108,MATCH(A117,Aufenthalte!$A$9:$A$108,0)),"")&lt;=0)),"Personen prüfen","OK")))))))))</f>
        <v/>
      </c>
    </row>
    <row r="118" spans="1:11" ht="31" customHeight="1">
      <c r="A118" s="23"/>
      <c r="B118" s="3" t="str">
        <f>IF(A118="","",IF(IFERROR(INDEX(Aufenthalte!$B$9:$B$108,MATCH(A118,Aufenthalte!$A$9:$A$108,0)),"")="","",IFERROR(INDEX(Aufenthalte!$B$9:$B$108,MATCH(A118,Aufenthalte!$A$9:$A$108,0)),"")&amp;" / "&amp;TEXT(IFERROR(INDEX(Aufenthalte!$D$9:$D$108,MATCH(A118,Aufenthalte!$A$9:$A$108,0)),""),"dd"".""mm"".""yyyy")))</f>
        <v/>
      </c>
      <c r="C118" s="18"/>
      <c r="D118" s="24"/>
      <c r="E118" s="21"/>
      <c r="F118" s="3" t="str">
        <f>IF(K118&lt;&gt;"OK","",IFERROR(INDEX(Extras!$D$9:$D$28,MATCH(LEFT(C118,4),Extras!$A$9:$A$28,0)),""))</f>
        <v/>
      </c>
      <c r="G118" s="10" t="str">
        <f>IF(K118&lt;&gt;"OK","",IF(E118="",IFERROR(INDEX(Extras!$E$9:$E$28,MATCH(LEFT(C118,4),Extras!$A$9:$A$28,0)),""),E118))</f>
        <v/>
      </c>
      <c r="H118" s="15" t="str">
        <f>IF(K118&lt;&gt;"OK","",IF(F118="pro Aufenthalt",1,IF(F118="pro Nacht",IFERROR(INDEX(Aufenthalte!$L$9:$L$108,MATCH(A118,Aufenthalte!$A$9:$A$108,0)),""),IF(F118="pro Person",IFERROR(INDEX(Aufenthalte!$F$9:$F$108,MATCH(A118,Aufenthalte!$A$9:$A$108,0)),""),IFERROR(INDEX(Aufenthalte!$L$9:$L$108,MATCH(A118,Aufenthalte!$A$9:$A$108,0)),"")*IFERROR(INDEX(Aufenthalte!$F$9:$F$108,MATCH(A118,Aufenthalte!$A$9:$A$108,0)),"")))))</f>
        <v/>
      </c>
      <c r="I118" s="10" t="str">
        <f t="shared" si="3"/>
        <v/>
      </c>
      <c r="J118" s="18"/>
      <c r="K118" s="3" t="str">
        <f>IF(COUNTA(A118,C118:E118,J118)=0,"",IF(A118="","Buchung wählen",IF(COUNTIF(Aufenthalte!$A$9:$A$108,A118)&lt;&gt;1,"Buchung-ID prüfen",IF(OR(IFERROR(INDEX(Aufenthalte!$B$9:$B$108,MATCH(A118,Aufenthalte!$A$9:$A$108,0)),"")="",NOT(ISNUMBER(IFERROR(INDEX(Aufenthalte!$L$9:$L$108,MATCH(A118,Aufenthalte!$A$9:$A$108,0)),"")))),"Aufenthalt unvollständig",IF(C118="","Extra wählen",IF(IFERROR(INDEX(Extras!$G$9:$G$28,MATCH(LEFT(C118,4),Extras!$A$9:$A$28,0)),"")&lt;&gt;"OK","Extra-Stammdaten prüfen",IF(AND(D118&lt;&gt;"",OR(NOT(ISNUMBER(D118)),D118&lt;=0)),"Menge prüfen",IF(AND(E118&lt;&gt;"",OR(NOT(ISNUMBER(E118)),E118&lt;0)),"Einzelpreis prüfen",IF(AND(OR(IFERROR(INDEX(Extras!$D$9:$D$28,MATCH(LEFT(C118,4),Extras!$A$9:$A$28,0)),"")="pro Person",IFERROR(INDEX(Extras!$D$9:$D$28,MATCH(LEFT(C118,4),Extras!$A$9:$A$28,0)),"")="pro Person/Nacht"),OR(NOT(ISNUMBER(IFERROR(INDEX(Aufenthalte!$F$9:$F$108,MATCH(A118,Aufenthalte!$A$9:$A$108,0)),""))),IFERROR(INDEX(Aufenthalte!$F$9:$F$108,MATCH(A118,Aufenthalte!$A$9:$A$108,0)),"")&lt;=0)),"Personen prüfen","OK")))))))))</f>
        <v/>
      </c>
    </row>
    <row r="119" spans="1:11" ht="31" customHeight="1">
      <c r="A119" s="23"/>
      <c r="B119" s="3" t="str">
        <f>IF(A119="","",IF(IFERROR(INDEX(Aufenthalte!$B$9:$B$108,MATCH(A119,Aufenthalte!$A$9:$A$108,0)),"")="","",IFERROR(INDEX(Aufenthalte!$B$9:$B$108,MATCH(A119,Aufenthalte!$A$9:$A$108,0)),"")&amp;" / "&amp;TEXT(IFERROR(INDEX(Aufenthalte!$D$9:$D$108,MATCH(A119,Aufenthalte!$A$9:$A$108,0)),""),"dd"".""mm"".""yyyy")))</f>
        <v/>
      </c>
      <c r="C119" s="18"/>
      <c r="D119" s="24"/>
      <c r="E119" s="21"/>
      <c r="F119" s="3" t="str">
        <f>IF(K119&lt;&gt;"OK","",IFERROR(INDEX(Extras!$D$9:$D$28,MATCH(LEFT(C119,4),Extras!$A$9:$A$28,0)),""))</f>
        <v/>
      </c>
      <c r="G119" s="10" t="str">
        <f>IF(K119&lt;&gt;"OK","",IF(E119="",IFERROR(INDEX(Extras!$E$9:$E$28,MATCH(LEFT(C119,4),Extras!$A$9:$A$28,0)),""),E119))</f>
        <v/>
      </c>
      <c r="H119" s="15" t="str">
        <f>IF(K119&lt;&gt;"OK","",IF(F119="pro Aufenthalt",1,IF(F119="pro Nacht",IFERROR(INDEX(Aufenthalte!$L$9:$L$108,MATCH(A119,Aufenthalte!$A$9:$A$108,0)),""),IF(F119="pro Person",IFERROR(INDEX(Aufenthalte!$F$9:$F$108,MATCH(A119,Aufenthalte!$A$9:$A$108,0)),""),IFERROR(INDEX(Aufenthalte!$L$9:$L$108,MATCH(A119,Aufenthalte!$A$9:$A$108,0)),"")*IFERROR(INDEX(Aufenthalte!$F$9:$F$108,MATCH(A119,Aufenthalte!$A$9:$A$108,0)),"")))))</f>
        <v/>
      </c>
      <c r="I119" s="10" t="str">
        <f t="shared" si="3"/>
        <v/>
      </c>
      <c r="J119" s="18"/>
      <c r="K119" s="3" t="str">
        <f>IF(COUNTA(A119,C119:E119,J119)=0,"",IF(A119="","Buchung wählen",IF(COUNTIF(Aufenthalte!$A$9:$A$108,A119)&lt;&gt;1,"Buchung-ID prüfen",IF(OR(IFERROR(INDEX(Aufenthalte!$B$9:$B$108,MATCH(A119,Aufenthalte!$A$9:$A$108,0)),"")="",NOT(ISNUMBER(IFERROR(INDEX(Aufenthalte!$L$9:$L$108,MATCH(A119,Aufenthalte!$A$9:$A$108,0)),"")))),"Aufenthalt unvollständig",IF(C119="","Extra wählen",IF(IFERROR(INDEX(Extras!$G$9:$G$28,MATCH(LEFT(C119,4),Extras!$A$9:$A$28,0)),"")&lt;&gt;"OK","Extra-Stammdaten prüfen",IF(AND(D119&lt;&gt;"",OR(NOT(ISNUMBER(D119)),D119&lt;=0)),"Menge prüfen",IF(AND(E119&lt;&gt;"",OR(NOT(ISNUMBER(E119)),E119&lt;0)),"Einzelpreis prüfen",IF(AND(OR(IFERROR(INDEX(Extras!$D$9:$D$28,MATCH(LEFT(C119,4),Extras!$A$9:$A$28,0)),"")="pro Person",IFERROR(INDEX(Extras!$D$9:$D$28,MATCH(LEFT(C119,4),Extras!$A$9:$A$28,0)),"")="pro Person/Nacht"),OR(NOT(ISNUMBER(IFERROR(INDEX(Aufenthalte!$F$9:$F$108,MATCH(A119,Aufenthalte!$A$9:$A$108,0)),""))),IFERROR(INDEX(Aufenthalte!$F$9:$F$108,MATCH(A119,Aufenthalte!$A$9:$A$108,0)),"")&lt;=0)),"Personen prüfen","OK")))))))))</f>
        <v/>
      </c>
    </row>
    <row r="120" spans="1:11" ht="31" customHeight="1">
      <c r="A120" s="23"/>
      <c r="B120" s="3" t="str">
        <f>IF(A120="","",IF(IFERROR(INDEX(Aufenthalte!$B$9:$B$108,MATCH(A120,Aufenthalte!$A$9:$A$108,0)),"")="","",IFERROR(INDEX(Aufenthalte!$B$9:$B$108,MATCH(A120,Aufenthalte!$A$9:$A$108,0)),"")&amp;" / "&amp;TEXT(IFERROR(INDEX(Aufenthalte!$D$9:$D$108,MATCH(A120,Aufenthalte!$A$9:$A$108,0)),""),"dd"".""mm"".""yyyy")))</f>
        <v/>
      </c>
      <c r="C120" s="18"/>
      <c r="D120" s="24"/>
      <c r="E120" s="21"/>
      <c r="F120" s="3" t="str">
        <f>IF(K120&lt;&gt;"OK","",IFERROR(INDEX(Extras!$D$9:$D$28,MATCH(LEFT(C120,4),Extras!$A$9:$A$28,0)),""))</f>
        <v/>
      </c>
      <c r="G120" s="10" t="str">
        <f>IF(K120&lt;&gt;"OK","",IF(E120="",IFERROR(INDEX(Extras!$E$9:$E$28,MATCH(LEFT(C120,4),Extras!$A$9:$A$28,0)),""),E120))</f>
        <v/>
      </c>
      <c r="H120" s="15" t="str">
        <f>IF(K120&lt;&gt;"OK","",IF(F120="pro Aufenthalt",1,IF(F120="pro Nacht",IFERROR(INDEX(Aufenthalte!$L$9:$L$108,MATCH(A120,Aufenthalte!$A$9:$A$108,0)),""),IF(F120="pro Person",IFERROR(INDEX(Aufenthalte!$F$9:$F$108,MATCH(A120,Aufenthalte!$A$9:$A$108,0)),""),IFERROR(INDEX(Aufenthalte!$L$9:$L$108,MATCH(A120,Aufenthalte!$A$9:$A$108,0)),"")*IFERROR(INDEX(Aufenthalte!$F$9:$F$108,MATCH(A120,Aufenthalte!$A$9:$A$108,0)),"")))))</f>
        <v/>
      </c>
      <c r="I120" s="10" t="str">
        <f t="shared" si="3"/>
        <v/>
      </c>
      <c r="J120" s="18"/>
      <c r="K120" s="3" t="str">
        <f>IF(COUNTA(A120,C120:E120,J120)=0,"",IF(A120="","Buchung wählen",IF(COUNTIF(Aufenthalte!$A$9:$A$108,A120)&lt;&gt;1,"Buchung-ID prüfen",IF(OR(IFERROR(INDEX(Aufenthalte!$B$9:$B$108,MATCH(A120,Aufenthalte!$A$9:$A$108,0)),"")="",NOT(ISNUMBER(IFERROR(INDEX(Aufenthalte!$L$9:$L$108,MATCH(A120,Aufenthalte!$A$9:$A$108,0)),"")))),"Aufenthalt unvollständig",IF(C120="","Extra wählen",IF(IFERROR(INDEX(Extras!$G$9:$G$28,MATCH(LEFT(C120,4),Extras!$A$9:$A$28,0)),"")&lt;&gt;"OK","Extra-Stammdaten prüfen",IF(AND(D120&lt;&gt;"",OR(NOT(ISNUMBER(D120)),D120&lt;=0)),"Menge prüfen",IF(AND(E120&lt;&gt;"",OR(NOT(ISNUMBER(E120)),E120&lt;0)),"Einzelpreis prüfen",IF(AND(OR(IFERROR(INDEX(Extras!$D$9:$D$28,MATCH(LEFT(C120,4),Extras!$A$9:$A$28,0)),"")="pro Person",IFERROR(INDEX(Extras!$D$9:$D$28,MATCH(LEFT(C120,4),Extras!$A$9:$A$28,0)),"")="pro Person/Nacht"),OR(NOT(ISNUMBER(IFERROR(INDEX(Aufenthalte!$F$9:$F$108,MATCH(A120,Aufenthalte!$A$9:$A$108,0)),""))),IFERROR(INDEX(Aufenthalte!$F$9:$F$108,MATCH(A120,Aufenthalte!$A$9:$A$108,0)),"")&lt;=0)),"Personen prüfen","OK")))))))))</f>
        <v/>
      </c>
    </row>
    <row r="121" spans="1:11" ht="31" customHeight="1">
      <c r="A121" s="23"/>
      <c r="B121" s="3" t="str">
        <f>IF(A121="","",IF(IFERROR(INDEX(Aufenthalte!$B$9:$B$108,MATCH(A121,Aufenthalte!$A$9:$A$108,0)),"")="","",IFERROR(INDEX(Aufenthalte!$B$9:$B$108,MATCH(A121,Aufenthalte!$A$9:$A$108,0)),"")&amp;" / "&amp;TEXT(IFERROR(INDEX(Aufenthalte!$D$9:$D$108,MATCH(A121,Aufenthalte!$A$9:$A$108,0)),""),"dd"".""mm"".""yyyy")))</f>
        <v/>
      </c>
      <c r="C121" s="18"/>
      <c r="D121" s="24"/>
      <c r="E121" s="21"/>
      <c r="F121" s="3" t="str">
        <f>IF(K121&lt;&gt;"OK","",IFERROR(INDEX(Extras!$D$9:$D$28,MATCH(LEFT(C121,4),Extras!$A$9:$A$28,0)),""))</f>
        <v/>
      </c>
      <c r="G121" s="10" t="str">
        <f>IF(K121&lt;&gt;"OK","",IF(E121="",IFERROR(INDEX(Extras!$E$9:$E$28,MATCH(LEFT(C121,4),Extras!$A$9:$A$28,0)),""),E121))</f>
        <v/>
      </c>
      <c r="H121" s="15" t="str">
        <f>IF(K121&lt;&gt;"OK","",IF(F121="pro Aufenthalt",1,IF(F121="pro Nacht",IFERROR(INDEX(Aufenthalte!$L$9:$L$108,MATCH(A121,Aufenthalte!$A$9:$A$108,0)),""),IF(F121="pro Person",IFERROR(INDEX(Aufenthalte!$F$9:$F$108,MATCH(A121,Aufenthalte!$A$9:$A$108,0)),""),IFERROR(INDEX(Aufenthalte!$L$9:$L$108,MATCH(A121,Aufenthalte!$A$9:$A$108,0)),"")*IFERROR(INDEX(Aufenthalte!$F$9:$F$108,MATCH(A121,Aufenthalte!$A$9:$A$108,0)),"")))))</f>
        <v/>
      </c>
      <c r="I121" s="10" t="str">
        <f t="shared" si="3"/>
        <v/>
      </c>
      <c r="J121" s="18"/>
      <c r="K121" s="3" t="str">
        <f>IF(COUNTA(A121,C121:E121,J121)=0,"",IF(A121="","Buchung wählen",IF(COUNTIF(Aufenthalte!$A$9:$A$108,A121)&lt;&gt;1,"Buchung-ID prüfen",IF(OR(IFERROR(INDEX(Aufenthalte!$B$9:$B$108,MATCH(A121,Aufenthalte!$A$9:$A$108,0)),"")="",NOT(ISNUMBER(IFERROR(INDEX(Aufenthalte!$L$9:$L$108,MATCH(A121,Aufenthalte!$A$9:$A$108,0)),"")))),"Aufenthalt unvollständig",IF(C121="","Extra wählen",IF(IFERROR(INDEX(Extras!$G$9:$G$28,MATCH(LEFT(C121,4),Extras!$A$9:$A$28,0)),"")&lt;&gt;"OK","Extra-Stammdaten prüfen",IF(AND(D121&lt;&gt;"",OR(NOT(ISNUMBER(D121)),D121&lt;=0)),"Menge prüfen",IF(AND(E121&lt;&gt;"",OR(NOT(ISNUMBER(E121)),E121&lt;0)),"Einzelpreis prüfen",IF(AND(OR(IFERROR(INDEX(Extras!$D$9:$D$28,MATCH(LEFT(C121,4),Extras!$A$9:$A$28,0)),"")="pro Person",IFERROR(INDEX(Extras!$D$9:$D$28,MATCH(LEFT(C121,4),Extras!$A$9:$A$28,0)),"")="pro Person/Nacht"),OR(NOT(ISNUMBER(IFERROR(INDEX(Aufenthalte!$F$9:$F$108,MATCH(A121,Aufenthalte!$A$9:$A$108,0)),""))),IFERROR(INDEX(Aufenthalte!$F$9:$F$108,MATCH(A121,Aufenthalte!$A$9:$A$108,0)),"")&lt;=0)),"Personen prüfen","OK")))))))))</f>
        <v/>
      </c>
    </row>
    <row r="122" spans="1:11" ht="31" customHeight="1">
      <c r="A122" s="23"/>
      <c r="B122" s="3" t="str">
        <f>IF(A122="","",IF(IFERROR(INDEX(Aufenthalte!$B$9:$B$108,MATCH(A122,Aufenthalte!$A$9:$A$108,0)),"")="","",IFERROR(INDEX(Aufenthalte!$B$9:$B$108,MATCH(A122,Aufenthalte!$A$9:$A$108,0)),"")&amp;" / "&amp;TEXT(IFERROR(INDEX(Aufenthalte!$D$9:$D$108,MATCH(A122,Aufenthalte!$A$9:$A$108,0)),""),"dd"".""mm"".""yyyy")))</f>
        <v/>
      </c>
      <c r="C122" s="18"/>
      <c r="D122" s="24"/>
      <c r="E122" s="21"/>
      <c r="F122" s="3" t="str">
        <f>IF(K122&lt;&gt;"OK","",IFERROR(INDEX(Extras!$D$9:$D$28,MATCH(LEFT(C122,4),Extras!$A$9:$A$28,0)),""))</f>
        <v/>
      </c>
      <c r="G122" s="10" t="str">
        <f>IF(K122&lt;&gt;"OK","",IF(E122="",IFERROR(INDEX(Extras!$E$9:$E$28,MATCH(LEFT(C122,4),Extras!$A$9:$A$28,0)),""),E122))</f>
        <v/>
      </c>
      <c r="H122" s="15" t="str">
        <f>IF(K122&lt;&gt;"OK","",IF(F122="pro Aufenthalt",1,IF(F122="pro Nacht",IFERROR(INDEX(Aufenthalte!$L$9:$L$108,MATCH(A122,Aufenthalte!$A$9:$A$108,0)),""),IF(F122="pro Person",IFERROR(INDEX(Aufenthalte!$F$9:$F$108,MATCH(A122,Aufenthalte!$A$9:$A$108,0)),""),IFERROR(INDEX(Aufenthalte!$L$9:$L$108,MATCH(A122,Aufenthalte!$A$9:$A$108,0)),"")*IFERROR(INDEX(Aufenthalte!$F$9:$F$108,MATCH(A122,Aufenthalte!$A$9:$A$108,0)),"")))))</f>
        <v/>
      </c>
      <c r="I122" s="10" t="str">
        <f t="shared" si="3"/>
        <v/>
      </c>
      <c r="J122" s="18"/>
      <c r="K122" s="3" t="str">
        <f>IF(COUNTA(A122,C122:E122,J122)=0,"",IF(A122="","Buchung wählen",IF(COUNTIF(Aufenthalte!$A$9:$A$108,A122)&lt;&gt;1,"Buchung-ID prüfen",IF(OR(IFERROR(INDEX(Aufenthalte!$B$9:$B$108,MATCH(A122,Aufenthalte!$A$9:$A$108,0)),"")="",NOT(ISNUMBER(IFERROR(INDEX(Aufenthalte!$L$9:$L$108,MATCH(A122,Aufenthalte!$A$9:$A$108,0)),"")))),"Aufenthalt unvollständig",IF(C122="","Extra wählen",IF(IFERROR(INDEX(Extras!$G$9:$G$28,MATCH(LEFT(C122,4),Extras!$A$9:$A$28,0)),"")&lt;&gt;"OK","Extra-Stammdaten prüfen",IF(AND(D122&lt;&gt;"",OR(NOT(ISNUMBER(D122)),D122&lt;=0)),"Menge prüfen",IF(AND(E122&lt;&gt;"",OR(NOT(ISNUMBER(E122)),E122&lt;0)),"Einzelpreis prüfen",IF(AND(OR(IFERROR(INDEX(Extras!$D$9:$D$28,MATCH(LEFT(C122,4),Extras!$A$9:$A$28,0)),"")="pro Person",IFERROR(INDEX(Extras!$D$9:$D$28,MATCH(LEFT(C122,4),Extras!$A$9:$A$28,0)),"")="pro Person/Nacht"),OR(NOT(ISNUMBER(IFERROR(INDEX(Aufenthalte!$F$9:$F$108,MATCH(A122,Aufenthalte!$A$9:$A$108,0)),""))),IFERROR(INDEX(Aufenthalte!$F$9:$F$108,MATCH(A122,Aufenthalte!$A$9:$A$108,0)),"")&lt;=0)),"Personen prüfen","OK")))))))))</f>
        <v/>
      </c>
    </row>
    <row r="123" spans="1:11" ht="31" customHeight="1">
      <c r="A123" s="23"/>
      <c r="B123" s="3" t="str">
        <f>IF(A123="","",IF(IFERROR(INDEX(Aufenthalte!$B$9:$B$108,MATCH(A123,Aufenthalte!$A$9:$A$108,0)),"")="","",IFERROR(INDEX(Aufenthalte!$B$9:$B$108,MATCH(A123,Aufenthalte!$A$9:$A$108,0)),"")&amp;" / "&amp;TEXT(IFERROR(INDEX(Aufenthalte!$D$9:$D$108,MATCH(A123,Aufenthalte!$A$9:$A$108,0)),""),"dd"".""mm"".""yyyy")))</f>
        <v/>
      </c>
      <c r="C123" s="18"/>
      <c r="D123" s="24"/>
      <c r="E123" s="21"/>
      <c r="F123" s="3" t="str">
        <f>IF(K123&lt;&gt;"OK","",IFERROR(INDEX(Extras!$D$9:$D$28,MATCH(LEFT(C123,4),Extras!$A$9:$A$28,0)),""))</f>
        <v/>
      </c>
      <c r="G123" s="10" t="str">
        <f>IF(K123&lt;&gt;"OK","",IF(E123="",IFERROR(INDEX(Extras!$E$9:$E$28,MATCH(LEFT(C123,4),Extras!$A$9:$A$28,0)),""),E123))</f>
        <v/>
      </c>
      <c r="H123" s="15" t="str">
        <f>IF(K123&lt;&gt;"OK","",IF(F123="pro Aufenthalt",1,IF(F123="pro Nacht",IFERROR(INDEX(Aufenthalte!$L$9:$L$108,MATCH(A123,Aufenthalte!$A$9:$A$108,0)),""),IF(F123="pro Person",IFERROR(INDEX(Aufenthalte!$F$9:$F$108,MATCH(A123,Aufenthalte!$A$9:$A$108,0)),""),IFERROR(INDEX(Aufenthalte!$L$9:$L$108,MATCH(A123,Aufenthalte!$A$9:$A$108,0)),"")*IFERROR(INDEX(Aufenthalte!$F$9:$F$108,MATCH(A123,Aufenthalte!$A$9:$A$108,0)),"")))))</f>
        <v/>
      </c>
      <c r="I123" s="10" t="str">
        <f t="shared" si="3"/>
        <v/>
      </c>
      <c r="J123" s="18"/>
      <c r="K123" s="3" t="str">
        <f>IF(COUNTA(A123,C123:E123,J123)=0,"",IF(A123="","Buchung wählen",IF(COUNTIF(Aufenthalte!$A$9:$A$108,A123)&lt;&gt;1,"Buchung-ID prüfen",IF(OR(IFERROR(INDEX(Aufenthalte!$B$9:$B$108,MATCH(A123,Aufenthalte!$A$9:$A$108,0)),"")="",NOT(ISNUMBER(IFERROR(INDEX(Aufenthalte!$L$9:$L$108,MATCH(A123,Aufenthalte!$A$9:$A$108,0)),"")))),"Aufenthalt unvollständig",IF(C123="","Extra wählen",IF(IFERROR(INDEX(Extras!$G$9:$G$28,MATCH(LEFT(C123,4),Extras!$A$9:$A$28,0)),"")&lt;&gt;"OK","Extra-Stammdaten prüfen",IF(AND(D123&lt;&gt;"",OR(NOT(ISNUMBER(D123)),D123&lt;=0)),"Menge prüfen",IF(AND(E123&lt;&gt;"",OR(NOT(ISNUMBER(E123)),E123&lt;0)),"Einzelpreis prüfen",IF(AND(OR(IFERROR(INDEX(Extras!$D$9:$D$28,MATCH(LEFT(C123,4),Extras!$A$9:$A$28,0)),"")="pro Person",IFERROR(INDEX(Extras!$D$9:$D$28,MATCH(LEFT(C123,4),Extras!$A$9:$A$28,0)),"")="pro Person/Nacht"),OR(NOT(ISNUMBER(IFERROR(INDEX(Aufenthalte!$F$9:$F$108,MATCH(A123,Aufenthalte!$A$9:$A$108,0)),""))),IFERROR(INDEX(Aufenthalte!$F$9:$F$108,MATCH(A123,Aufenthalte!$A$9:$A$108,0)),"")&lt;=0)),"Personen prüfen","OK")))))))))</f>
        <v/>
      </c>
    </row>
    <row r="124" spans="1:11" ht="31" customHeight="1">
      <c r="A124" s="23"/>
      <c r="B124" s="3" t="str">
        <f>IF(A124="","",IF(IFERROR(INDEX(Aufenthalte!$B$9:$B$108,MATCH(A124,Aufenthalte!$A$9:$A$108,0)),"")="","",IFERROR(INDEX(Aufenthalte!$B$9:$B$108,MATCH(A124,Aufenthalte!$A$9:$A$108,0)),"")&amp;" / "&amp;TEXT(IFERROR(INDEX(Aufenthalte!$D$9:$D$108,MATCH(A124,Aufenthalte!$A$9:$A$108,0)),""),"dd"".""mm"".""yyyy")))</f>
        <v/>
      </c>
      <c r="C124" s="18"/>
      <c r="D124" s="24"/>
      <c r="E124" s="21"/>
      <c r="F124" s="3" t="str">
        <f>IF(K124&lt;&gt;"OK","",IFERROR(INDEX(Extras!$D$9:$D$28,MATCH(LEFT(C124,4),Extras!$A$9:$A$28,0)),""))</f>
        <v/>
      </c>
      <c r="G124" s="10" t="str">
        <f>IF(K124&lt;&gt;"OK","",IF(E124="",IFERROR(INDEX(Extras!$E$9:$E$28,MATCH(LEFT(C124,4),Extras!$A$9:$A$28,0)),""),E124))</f>
        <v/>
      </c>
      <c r="H124" s="15" t="str">
        <f>IF(K124&lt;&gt;"OK","",IF(F124="pro Aufenthalt",1,IF(F124="pro Nacht",IFERROR(INDEX(Aufenthalte!$L$9:$L$108,MATCH(A124,Aufenthalte!$A$9:$A$108,0)),""),IF(F124="pro Person",IFERROR(INDEX(Aufenthalte!$F$9:$F$108,MATCH(A124,Aufenthalte!$A$9:$A$108,0)),""),IFERROR(INDEX(Aufenthalte!$L$9:$L$108,MATCH(A124,Aufenthalte!$A$9:$A$108,0)),"")*IFERROR(INDEX(Aufenthalte!$F$9:$F$108,MATCH(A124,Aufenthalte!$A$9:$A$108,0)),"")))))</f>
        <v/>
      </c>
      <c r="I124" s="10" t="str">
        <f t="shared" si="3"/>
        <v/>
      </c>
      <c r="J124" s="18"/>
      <c r="K124" s="3" t="str">
        <f>IF(COUNTA(A124,C124:E124,J124)=0,"",IF(A124="","Buchung wählen",IF(COUNTIF(Aufenthalte!$A$9:$A$108,A124)&lt;&gt;1,"Buchung-ID prüfen",IF(OR(IFERROR(INDEX(Aufenthalte!$B$9:$B$108,MATCH(A124,Aufenthalte!$A$9:$A$108,0)),"")="",NOT(ISNUMBER(IFERROR(INDEX(Aufenthalte!$L$9:$L$108,MATCH(A124,Aufenthalte!$A$9:$A$108,0)),"")))),"Aufenthalt unvollständig",IF(C124="","Extra wählen",IF(IFERROR(INDEX(Extras!$G$9:$G$28,MATCH(LEFT(C124,4),Extras!$A$9:$A$28,0)),"")&lt;&gt;"OK","Extra-Stammdaten prüfen",IF(AND(D124&lt;&gt;"",OR(NOT(ISNUMBER(D124)),D124&lt;=0)),"Menge prüfen",IF(AND(E124&lt;&gt;"",OR(NOT(ISNUMBER(E124)),E124&lt;0)),"Einzelpreis prüfen",IF(AND(OR(IFERROR(INDEX(Extras!$D$9:$D$28,MATCH(LEFT(C124,4),Extras!$A$9:$A$28,0)),"")="pro Person",IFERROR(INDEX(Extras!$D$9:$D$28,MATCH(LEFT(C124,4),Extras!$A$9:$A$28,0)),"")="pro Person/Nacht"),OR(NOT(ISNUMBER(IFERROR(INDEX(Aufenthalte!$F$9:$F$108,MATCH(A124,Aufenthalte!$A$9:$A$108,0)),""))),IFERROR(INDEX(Aufenthalte!$F$9:$F$108,MATCH(A124,Aufenthalte!$A$9:$A$108,0)),"")&lt;=0)),"Personen prüfen","OK")))))))))</f>
        <v/>
      </c>
    </row>
    <row r="125" spans="1:11" ht="31" customHeight="1">
      <c r="A125" s="23"/>
      <c r="B125" s="3" t="str">
        <f>IF(A125="","",IF(IFERROR(INDEX(Aufenthalte!$B$9:$B$108,MATCH(A125,Aufenthalte!$A$9:$A$108,0)),"")="","",IFERROR(INDEX(Aufenthalte!$B$9:$B$108,MATCH(A125,Aufenthalte!$A$9:$A$108,0)),"")&amp;" / "&amp;TEXT(IFERROR(INDEX(Aufenthalte!$D$9:$D$108,MATCH(A125,Aufenthalte!$A$9:$A$108,0)),""),"dd"".""mm"".""yyyy")))</f>
        <v/>
      </c>
      <c r="C125" s="18"/>
      <c r="D125" s="24"/>
      <c r="E125" s="21"/>
      <c r="F125" s="3" t="str">
        <f>IF(K125&lt;&gt;"OK","",IFERROR(INDEX(Extras!$D$9:$D$28,MATCH(LEFT(C125,4),Extras!$A$9:$A$28,0)),""))</f>
        <v/>
      </c>
      <c r="G125" s="10" t="str">
        <f>IF(K125&lt;&gt;"OK","",IF(E125="",IFERROR(INDEX(Extras!$E$9:$E$28,MATCH(LEFT(C125,4),Extras!$A$9:$A$28,0)),""),E125))</f>
        <v/>
      </c>
      <c r="H125" s="15" t="str">
        <f>IF(K125&lt;&gt;"OK","",IF(F125="pro Aufenthalt",1,IF(F125="pro Nacht",IFERROR(INDEX(Aufenthalte!$L$9:$L$108,MATCH(A125,Aufenthalte!$A$9:$A$108,0)),""),IF(F125="pro Person",IFERROR(INDEX(Aufenthalte!$F$9:$F$108,MATCH(A125,Aufenthalte!$A$9:$A$108,0)),""),IFERROR(INDEX(Aufenthalte!$L$9:$L$108,MATCH(A125,Aufenthalte!$A$9:$A$108,0)),"")*IFERROR(INDEX(Aufenthalte!$F$9:$F$108,MATCH(A125,Aufenthalte!$A$9:$A$108,0)),"")))))</f>
        <v/>
      </c>
      <c r="I125" s="10" t="str">
        <f t="shared" si="3"/>
        <v/>
      </c>
      <c r="J125" s="18"/>
      <c r="K125" s="3" t="str">
        <f>IF(COUNTA(A125,C125:E125,J125)=0,"",IF(A125="","Buchung wählen",IF(COUNTIF(Aufenthalte!$A$9:$A$108,A125)&lt;&gt;1,"Buchung-ID prüfen",IF(OR(IFERROR(INDEX(Aufenthalte!$B$9:$B$108,MATCH(A125,Aufenthalte!$A$9:$A$108,0)),"")="",NOT(ISNUMBER(IFERROR(INDEX(Aufenthalte!$L$9:$L$108,MATCH(A125,Aufenthalte!$A$9:$A$108,0)),"")))),"Aufenthalt unvollständig",IF(C125="","Extra wählen",IF(IFERROR(INDEX(Extras!$G$9:$G$28,MATCH(LEFT(C125,4),Extras!$A$9:$A$28,0)),"")&lt;&gt;"OK","Extra-Stammdaten prüfen",IF(AND(D125&lt;&gt;"",OR(NOT(ISNUMBER(D125)),D125&lt;=0)),"Menge prüfen",IF(AND(E125&lt;&gt;"",OR(NOT(ISNUMBER(E125)),E125&lt;0)),"Einzelpreis prüfen",IF(AND(OR(IFERROR(INDEX(Extras!$D$9:$D$28,MATCH(LEFT(C125,4),Extras!$A$9:$A$28,0)),"")="pro Person",IFERROR(INDEX(Extras!$D$9:$D$28,MATCH(LEFT(C125,4),Extras!$A$9:$A$28,0)),"")="pro Person/Nacht"),OR(NOT(ISNUMBER(IFERROR(INDEX(Aufenthalte!$F$9:$F$108,MATCH(A125,Aufenthalte!$A$9:$A$108,0)),""))),IFERROR(INDEX(Aufenthalte!$F$9:$F$108,MATCH(A125,Aufenthalte!$A$9:$A$108,0)),"")&lt;=0)),"Personen prüfen","OK")))))))))</f>
        <v/>
      </c>
    </row>
    <row r="126" spans="1:11" ht="31" customHeight="1">
      <c r="A126" s="23"/>
      <c r="B126" s="3" t="str">
        <f>IF(A126="","",IF(IFERROR(INDEX(Aufenthalte!$B$9:$B$108,MATCH(A126,Aufenthalte!$A$9:$A$108,0)),"")="","",IFERROR(INDEX(Aufenthalte!$B$9:$B$108,MATCH(A126,Aufenthalte!$A$9:$A$108,0)),"")&amp;" / "&amp;TEXT(IFERROR(INDEX(Aufenthalte!$D$9:$D$108,MATCH(A126,Aufenthalte!$A$9:$A$108,0)),""),"dd"".""mm"".""yyyy")))</f>
        <v/>
      </c>
      <c r="C126" s="18"/>
      <c r="D126" s="24"/>
      <c r="E126" s="21"/>
      <c r="F126" s="3" t="str">
        <f>IF(K126&lt;&gt;"OK","",IFERROR(INDEX(Extras!$D$9:$D$28,MATCH(LEFT(C126,4),Extras!$A$9:$A$28,0)),""))</f>
        <v/>
      </c>
      <c r="G126" s="10" t="str">
        <f>IF(K126&lt;&gt;"OK","",IF(E126="",IFERROR(INDEX(Extras!$E$9:$E$28,MATCH(LEFT(C126,4),Extras!$A$9:$A$28,0)),""),E126))</f>
        <v/>
      </c>
      <c r="H126" s="15" t="str">
        <f>IF(K126&lt;&gt;"OK","",IF(F126="pro Aufenthalt",1,IF(F126="pro Nacht",IFERROR(INDEX(Aufenthalte!$L$9:$L$108,MATCH(A126,Aufenthalte!$A$9:$A$108,0)),""),IF(F126="pro Person",IFERROR(INDEX(Aufenthalte!$F$9:$F$108,MATCH(A126,Aufenthalte!$A$9:$A$108,0)),""),IFERROR(INDEX(Aufenthalte!$L$9:$L$108,MATCH(A126,Aufenthalte!$A$9:$A$108,0)),"")*IFERROR(INDEX(Aufenthalte!$F$9:$F$108,MATCH(A126,Aufenthalte!$A$9:$A$108,0)),"")))))</f>
        <v/>
      </c>
      <c r="I126" s="10" t="str">
        <f t="shared" si="3"/>
        <v/>
      </c>
      <c r="J126" s="18"/>
      <c r="K126" s="3" t="str">
        <f>IF(COUNTA(A126,C126:E126,J126)=0,"",IF(A126="","Buchung wählen",IF(COUNTIF(Aufenthalte!$A$9:$A$108,A126)&lt;&gt;1,"Buchung-ID prüfen",IF(OR(IFERROR(INDEX(Aufenthalte!$B$9:$B$108,MATCH(A126,Aufenthalte!$A$9:$A$108,0)),"")="",NOT(ISNUMBER(IFERROR(INDEX(Aufenthalte!$L$9:$L$108,MATCH(A126,Aufenthalte!$A$9:$A$108,0)),"")))),"Aufenthalt unvollständig",IF(C126="","Extra wählen",IF(IFERROR(INDEX(Extras!$G$9:$G$28,MATCH(LEFT(C126,4),Extras!$A$9:$A$28,0)),"")&lt;&gt;"OK","Extra-Stammdaten prüfen",IF(AND(D126&lt;&gt;"",OR(NOT(ISNUMBER(D126)),D126&lt;=0)),"Menge prüfen",IF(AND(E126&lt;&gt;"",OR(NOT(ISNUMBER(E126)),E126&lt;0)),"Einzelpreis prüfen",IF(AND(OR(IFERROR(INDEX(Extras!$D$9:$D$28,MATCH(LEFT(C126,4),Extras!$A$9:$A$28,0)),"")="pro Person",IFERROR(INDEX(Extras!$D$9:$D$28,MATCH(LEFT(C126,4),Extras!$A$9:$A$28,0)),"")="pro Person/Nacht"),OR(NOT(ISNUMBER(IFERROR(INDEX(Aufenthalte!$F$9:$F$108,MATCH(A126,Aufenthalte!$A$9:$A$108,0)),""))),IFERROR(INDEX(Aufenthalte!$F$9:$F$108,MATCH(A126,Aufenthalte!$A$9:$A$108,0)),"")&lt;=0)),"Personen prüfen","OK")))))))))</f>
        <v/>
      </c>
    </row>
    <row r="127" spans="1:11" ht="31" customHeight="1">
      <c r="A127" s="23"/>
      <c r="B127" s="3" t="str">
        <f>IF(A127="","",IF(IFERROR(INDEX(Aufenthalte!$B$9:$B$108,MATCH(A127,Aufenthalte!$A$9:$A$108,0)),"")="","",IFERROR(INDEX(Aufenthalte!$B$9:$B$108,MATCH(A127,Aufenthalte!$A$9:$A$108,0)),"")&amp;" / "&amp;TEXT(IFERROR(INDEX(Aufenthalte!$D$9:$D$108,MATCH(A127,Aufenthalte!$A$9:$A$108,0)),""),"dd"".""mm"".""yyyy")))</f>
        <v/>
      </c>
      <c r="C127" s="18"/>
      <c r="D127" s="24"/>
      <c r="E127" s="21"/>
      <c r="F127" s="3" t="str">
        <f>IF(K127&lt;&gt;"OK","",IFERROR(INDEX(Extras!$D$9:$D$28,MATCH(LEFT(C127,4),Extras!$A$9:$A$28,0)),""))</f>
        <v/>
      </c>
      <c r="G127" s="10" t="str">
        <f>IF(K127&lt;&gt;"OK","",IF(E127="",IFERROR(INDEX(Extras!$E$9:$E$28,MATCH(LEFT(C127,4),Extras!$A$9:$A$28,0)),""),E127))</f>
        <v/>
      </c>
      <c r="H127" s="15" t="str">
        <f>IF(K127&lt;&gt;"OK","",IF(F127="pro Aufenthalt",1,IF(F127="pro Nacht",IFERROR(INDEX(Aufenthalte!$L$9:$L$108,MATCH(A127,Aufenthalte!$A$9:$A$108,0)),""),IF(F127="pro Person",IFERROR(INDEX(Aufenthalte!$F$9:$F$108,MATCH(A127,Aufenthalte!$A$9:$A$108,0)),""),IFERROR(INDEX(Aufenthalte!$L$9:$L$108,MATCH(A127,Aufenthalte!$A$9:$A$108,0)),"")*IFERROR(INDEX(Aufenthalte!$F$9:$F$108,MATCH(A127,Aufenthalte!$A$9:$A$108,0)),"")))))</f>
        <v/>
      </c>
      <c r="I127" s="10" t="str">
        <f t="shared" si="3"/>
        <v/>
      </c>
      <c r="J127" s="18"/>
      <c r="K127" s="3" t="str">
        <f>IF(COUNTA(A127,C127:E127,J127)=0,"",IF(A127="","Buchung wählen",IF(COUNTIF(Aufenthalte!$A$9:$A$108,A127)&lt;&gt;1,"Buchung-ID prüfen",IF(OR(IFERROR(INDEX(Aufenthalte!$B$9:$B$108,MATCH(A127,Aufenthalte!$A$9:$A$108,0)),"")="",NOT(ISNUMBER(IFERROR(INDEX(Aufenthalte!$L$9:$L$108,MATCH(A127,Aufenthalte!$A$9:$A$108,0)),"")))),"Aufenthalt unvollständig",IF(C127="","Extra wählen",IF(IFERROR(INDEX(Extras!$G$9:$G$28,MATCH(LEFT(C127,4),Extras!$A$9:$A$28,0)),"")&lt;&gt;"OK","Extra-Stammdaten prüfen",IF(AND(D127&lt;&gt;"",OR(NOT(ISNUMBER(D127)),D127&lt;=0)),"Menge prüfen",IF(AND(E127&lt;&gt;"",OR(NOT(ISNUMBER(E127)),E127&lt;0)),"Einzelpreis prüfen",IF(AND(OR(IFERROR(INDEX(Extras!$D$9:$D$28,MATCH(LEFT(C127,4),Extras!$A$9:$A$28,0)),"")="pro Person",IFERROR(INDEX(Extras!$D$9:$D$28,MATCH(LEFT(C127,4),Extras!$A$9:$A$28,0)),"")="pro Person/Nacht"),OR(NOT(ISNUMBER(IFERROR(INDEX(Aufenthalte!$F$9:$F$108,MATCH(A127,Aufenthalte!$A$9:$A$108,0)),""))),IFERROR(INDEX(Aufenthalte!$F$9:$F$108,MATCH(A127,Aufenthalte!$A$9:$A$108,0)),"")&lt;=0)),"Personen prüfen","OK")))))))))</f>
        <v/>
      </c>
    </row>
    <row r="128" spans="1:11" ht="31" customHeight="1">
      <c r="A128" s="23"/>
      <c r="B128" s="3" t="str">
        <f>IF(A128="","",IF(IFERROR(INDEX(Aufenthalte!$B$9:$B$108,MATCH(A128,Aufenthalte!$A$9:$A$108,0)),"")="","",IFERROR(INDEX(Aufenthalte!$B$9:$B$108,MATCH(A128,Aufenthalte!$A$9:$A$108,0)),"")&amp;" / "&amp;TEXT(IFERROR(INDEX(Aufenthalte!$D$9:$D$108,MATCH(A128,Aufenthalte!$A$9:$A$108,0)),""),"dd"".""mm"".""yyyy")))</f>
        <v/>
      </c>
      <c r="C128" s="18"/>
      <c r="D128" s="24"/>
      <c r="E128" s="21"/>
      <c r="F128" s="3" t="str">
        <f>IF(K128&lt;&gt;"OK","",IFERROR(INDEX(Extras!$D$9:$D$28,MATCH(LEFT(C128,4),Extras!$A$9:$A$28,0)),""))</f>
        <v/>
      </c>
      <c r="G128" s="10" t="str">
        <f>IF(K128&lt;&gt;"OK","",IF(E128="",IFERROR(INDEX(Extras!$E$9:$E$28,MATCH(LEFT(C128,4),Extras!$A$9:$A$28,0)),""),E128))</f>
        <v/>
      </c>
      <c r="H128" s="15" t="str">
        <f>IF(K128&lt;&gt;"OK","",IF(F128="pro Aufenthalt",1,IF(F128="pro Nacht",IFERROR(INDEX(Aufenthalte!$L$9:$L$108,MATCH(A128,Aufenthalte!$A$9:$A$108,0)),""),IF(F128="pro Person",IFERROR(INDEX(Aufenthalte!$F$9:$F$108,MATCH(A128,Aufenthalte!$A$9:$A$108,0)),""),IFERROR(INDEX(Aufenthalte!$L$9:$L$108,MATCH(A128,Aufenthalte!$A$9:$A$108,0)),"")*IFERROR(INDEX(Aufenthalte!$F$9:$F$108,MATCH(A128,Aufenthalte!$A$9:$A$108,0)),"")))))</f>
        <v/>
      </c>
      <c r="I128" s="10" t="str">
        <f t="shared" si="3"/>
        <v/>
      </c>
      <c r="J128" s="18"/>
      <c r="K128" s="3" t="str">
        <f>IF(COUNTA(A128,C128:E128,J128)=0,"",IF(A128="","Buchung wählen",IF(COUNTIF(Aufenthalte!$A$9:$A$108,A128)&lt;&gt;1,"Buchung-ID prüfen",IF(OR(IFERROR(INDEX(Aufenthalte!$B$9:$B$108,MATCH(A128,Aufenthalte!$A$9:$A$108,0)),"")="",NOT(ISNUMBER(IFERROR(INDEX(Aufenthalte!$L$9:$L$108,MATCH(A128,Aufenthalte!$A$9:$A$108,0)),"")))),"Aufenthalt unvollständig",IF(C128="","Extra wählen",IF(IFERROR(INDEX(Extras!$G$9:$G$28,MATCH(LEFT(C128,4),Extras!$A$9:$A$28,0)),"")&lt;&gt;"OK","Extra-Stammdaten prüfen",IF(AND(D128&lt;&gt;"",OR(NOT(ISNUMBER(D128)),D128&lt;=0)),"Menge prüfen",IF(AND(E128&lt;&gt;"",OR(NOT(ISNUMBER(E128)),E128&lt;0)),"Einzelpreis prüfen",IF(AND(OR(IFERROR(INDEX(Extras!$D$9:$D$28,MATCH(LEFT(C128,4),Extras!$A$9:$A$28,0)),"")="pro Person",IFERROR(INDEX(Extras!$D$9:$D$28,MATCH(LEFT(C128,4),Extras!$A$9:$A$28,0)),"")="pro Person/Nacht"),OR(NOT(ISNUMBER(IFERROR(INDEX(Aufenthalte!$F$9:$F$108,MATCH(A128,Aufenthalte!$A$9:$A$108,0)),""))),IFERROR(INDEX(Aufenthalte!$F$9:$F$108,MATCH(A128,Aufenthalte!$A$9:$A$108,0)),"")&lt;=0)),"Personen prüfen","OK")))))))))</f>
        <v/>
      </c>
    </row>
    <row r="129" spans="1:11" ht="31" customHeight="1">
      <c r="A129" s="23"/>
      <c r="B129" s="3" t="str">
        <f>IF(A129="","",IF(IFERROR(INDEX(Aufenthalte!$B$9:$B$108,MATCH(A129,Aufenthalte!$A$9:$A$108,0)),"")="","",IFERROR(INDEX(Aufenthalte!$B$9:$B$108,MATCH(A129,Aufenthalte!$A$9:$A$108,0)),"")&amp;" / "&amp;TEXT(IFERROR(INDEX(Aufenthalte!$D$9:$D$108,MATCH(A129,Aufenthalte!$A$9:$A$108,0)),""),"dd"".""mm"".""yyyy")))</f>
        <v/>
      </c>
      <c r="C129" s="18"/>
      <c r="D129" s="24"/>
      <c r="E129" s="21"/>
      <c r="F129" s="3" t="str">
        <f>IF(K129&lt;&gt;"OK","",IFERROR(INDEX(Extras!$D$9:$D$28,MATCH(LEFT(C129,4),Extras!$A$9:$A$28,0)),""))</f>
        <v/>
      </c>
      <c r="G129" s="10" t="str">
        <f>IF(K129&lt;&gt;"OK","",IF(E129="",IFERROR(INDEX(Extras!$E$9:$E$28,MATCH(LEFT(C129,4),Extras!$A$9:$A$28,0)),""),E129))</f>
        <v/>
      </c>
      <c r="H129" s="15" t="str">
        <f>IF(K129&lt;&gt;"OK","",IF(F129="pro Aufenthalt",1,IF(F129="pro Nacht",IFERROR(INDEX(Aufenthalte!$L$9:$L$108,MATCH(A129,Aufenthalte!$A$9:$A$108,0)),""),IF(F129="pro Person",IFERROR(INDEX(Aufenthalte!$F$9:$F$108,MATCH(A129,Aufenthalte!$A$9:$A$108,0)),""),IFERROR(INDEX(Aufenthalte!$L$9:$L$108,MATCH(A129,Aufenthalte!$A$9:$A$108,0)),"")*IFERROR(INDEX(Aufenthalte!$F$9:$F$108,MATCH(A129,Aufenthalte!$A$9:$A$108,0)),"")))))</f>
        <v/>
      </c>
      <c r="I129" s="10" t="str">
        <f t="shared" si="3"/>
        <v/>
      </c>
      <c r="J129" s="18"/>
      <c r="K129" s="3" t="str">
        <f>IF(COUNTA(A129,C129:E129,J129)=0,"",IF(A129="","Buchung wählen",IF(COUNTIF(Aufenthalte!$A$9:$A$108,A129)&lt;&gt;1,"Buchung-ID prüfen",IF(OR(IFERROR(INDEX(Aufenthalte!$B$9:$B$108,MATCH(A129,Aufenthalte!$A$9:$A$108,0)),"")="",NOT(ISNUMBER(IFERROR(INDEX(Aufenthalte!$L$9:$L$108,MATCH(A129,Aufenthalte!$A$9:$A$108,0)),"")))),"Aufenthalt unvollständig",IF(C129="","Extra wählen",IF(IFERROR(INDEX(Extras!$G$9:$G$28,MATCH(LEFT(C129,4),Extras!$A$9:$A$28,0)),"")&lt;&gt;"OK","Extra-Stammdaten prüfen",IF(AND(D129&lt;&gt;"",OR(NOT(ISNUMBER(D129)),D129&lt;=0)),"Menge prüfen",IF(AND(E129&lt;&gt;"",OR(NOT(ISNUMBER(E129)),E129&lt;0)),"Einzelpreis prüfen",IF(AND(OR(IFERROR(INDEX(Extras!$D$9:$D$28,MATCH(LEFT(C129,4),Extras!$A$9:$A$28,0)),"")="pro Person",IFERROR(INDEX(Extras!$D$9:$D$28,MATCH(LEFT(C129,4),Extras!$A$9:$A$28,0)),"")="pro Person/Nacht"),OR(NOT(ISNUMBER(IFERROR(INDEX(Aufenthalte!$F$9:$F$108,MATCH(A129,Aufenthalte!$A$9:$A$108,0)),""))),IFERROR(INDEX(Aufenthalte!$F$9:$F$108,MATCH(A129,Aufenthalte!$A$9:$A$108,0)),"")&lt;=0)),"Personen prüfen","OK")))))))))</f>
        <v/>
      </c>
    </row>
    <row r="130" spans="1:11" ht="31" customHeight="1">
      <c r="A130" s="23"/>
      <c r="B130" s="3" t="str">
        <f>IF(A130="","",IF(IFERROR(INDEX(Aufenthalte!$B$9:$B$108,MATCH(A130,Aufenthalte!$A$9:$A$108,0)),"")="","",IFERROR(INDEX(Aufenthalte!$B$9:$B$108,MATCH(A130,Aufenthalte!$A$9:$A$108,0)),"")&amp;" / "&amp;TEXT(IFERROR(INDEX(Aufenthalte!$D$9:$D$108,MATCH(A130,Aufenthalte!$A$9:$A$108,0)),""),"dd"".""mm"".""yyyy")))</f>
        <v/>
      </c>
      <c r="C130" s="18"/>
      <c r="D130" s="24"/>
      <c r="E130" s="21"/>
      <c r="F130" s="3" t="str">
        <f>IF(K130&lt;&gt;"OK","",IFERROR(INDEX(Extras!$D$9:$D$28,MATCH(LEFT(C130,4),Extras!$A$9:$A$28,0)),""))</f>
        <v/>
      </c>
      <c r="G130" s="10" t="str">
        <f>IF(K130&lt;&gt;"OK","",IF(E130="",IFERROR(INDEX(Extras!$E$9:$E$28,MATCH(LEFT(C130,4),Extras!$A$9:$A$28,0)),""),E130))</f>
        <v/>
      </c>
      <c r="H130" s="15" t="str">
        <f>IF(K130&lt;&gt;"OK","",IF(F130="pro Aufenthalt",1,IF(F130="pro Nacht",IFERROR(INDEX(Aufenthalte!$L$9:$L$108,MATCH(A130,Aufenthalte!$A$9:$A$108,0)),""),IF(F130="pro Person",IFERROR(INDEX(Aufenthalte!$F$9:$F$108,MATCH(A130,Aufenthalte!$A$9:$A$108,0)),""),IFERROR(INDEX(Aufenthalte!$L$9:$L$108,MATCH(A130,Aufenthalte!$A$9:$A$108,0)),"")*IFERROR(INDEX(Aufenthalte!$F$9:$F$108,MATCH(A130,Aufenthalte!$A$9:$A$108,0)),"")))))</f>
        <v/>
      </c>
      <c r="I130" s="10" t="str">
        <f t="shared" si="3"/>
        <v/>
      </c>
      <c r="J130" s="18"/>
      <c r="K130" s="3" t="str">
        <f>IF(COUNTA(A130,C130:E130,J130)=0,"",IF(A130="","Buchung wählen",IF(COUNTIF(Aufenthalte!$A$9:$A$108,A130)&lt;&gt;1,"Buchung-ID prüfen",IF(OR(IFERROR(INDEX(Aufenthalte!$B$9:$B$108,MATCH(A130,Aufenthalte!$A$9:$A$108,0)),"")="",NOT(ISNUMBER(IFERROR(INDEX(Aufenthalte!$L$9:$L$108,MATCH(A130,Aufenthalte!$A$9:$A$108,0)),"")))),"Aufenthalt unvollständig",IF(C130="","Extra wählen",IF(IFERROR(INDEX(Extras!$G$9:$G$28,MATCH(LEFT(C130,4),Extras!$A$9:$A$28,0)),"")&lt;&gt;"OK","Extra-Stammdaten prüfen",IF(AND(D130&lt;&gt;"",OR(NOT(ISNUMBER(D130)),D130&lt;=0)),"Menge prüfen",IF(AND(E130&lt;&gt;"",OR(NOT(ISNUMBER(E130)),E130&lt;0)),"Einzelpreis prüfen",IF(AND(OR(IFERROR(INDEX(Extras!$D$9:$D$28,MATCH(LEFT(C130,4),Extras!$A$9:$A$28,0)),"")="pro Person",IFERROR(INDEX(Extras!$D$9:$D$28,MATCH(LEFT(C130,4),Extras!$A$9:$A$28,0)),"")="pro Person/Nacht"),OR(NOT(ISNUMBER(IFERROR(INDEX(Aufenthalte!$F$9:$F$108,MATCH(A130,Aufenthalte!$A$9:$A$108,0)),""))),IFERROR(INDEX(Aufenthalte!$F$9:$F$108,MATCH(A130,Aufenthalte!$A$9:$A$108,0)),"")&lt;=0)),"Personen prüfen","OK")))))))))</f>
        <v/>
      </c>
    </row>
    <row r="131" spans="1:11" ht="31" customHeight="1">
      <c r="A131" s="23"/>
      <c r="B131" s="3" t="str">
        <f>IF(A131="","",IF(IFERROR(INDEX(Aufenthalte!$B$9:$B$108,MATCH(A131,Aufenthalte!$A$9:$A$108,0)),"")="","",IFERROR(INDEX(Aufenthalte!$B$9:$B$108,MATCH(A131,Aufenthalte!$A$9:$A$108,0)),"")&amp;" / "&amp;TEXT(IFERROR(INDEX(Aufenthalte!$D$9:$D$108,MATCH(A131,Aufenthalte!$A$9:$A$108,0)),""),"dd"".""mm"".""yyyy")))</f>
        <v/>
      </c>
      <c r="C131" s="18"/>
      <c r="D131" s="24"/>
      <c r="E131" s="21"/>
      <c r="F131" s="3" t="str">
        <f>IF(K131&lt;&gt;"OK","",IFERROR(INDEX(Extras!$D$9:$D$28,MATCH(LEFT(C131,4),Extras!$A$9:$A$28,0)),""))</f>
        <v/>
      </c>
      <c r="G131" s="10" t="str">
        <f>IF(K131&lt;&gt;"OK","",IF(E131="",IFERROR(INDEX(Extras!$E$9:$E$28,MATCH(LEFT(C131,4),Extras!$A$9:$A$28,0)),""),E131))</f>
        <v/>
      </c>
      <c r="H131" s="15" t="str">
        <f>IF(K131&lt;&gt;"OK","",IF(F131="pro Aufenthalt",1,IF(F131="pro Nacht",IFERROR(INDEX(Aufenthalte!$L$9:$L$108,MATCH(A131,Aufenthalte!$A$9:$A$108,0)),""),IF(F131="pro Person",IFERROR(INDEX(Aufenthalte!$F$9:$F$108,MATCH(A131,Aufenthalte!$A$9:$A$108,0)),""),IFERROR(INDEX(Aufenthalte!$L$9:$L$108,MATCH(A131,Aufenthalte!$A$9:$A$108,0)),"")*IFERROR(INDEX(Aufenthalte!$F$9:$F$108,MATCH(A131,Aufenthalte!$A$9:$A$108,0)),"")))))</f>
        <v/>
      </c>
      <c r="I131" s="10" t="str">
        <f t="shared" si="3"/>
        <v/>
      </c>
      <c r="J131" s="18"/>
      <c r="K131" s="3" t="str">
        <f>IF(COUNTA(A131,C131:E131,J131)=0,"",IF(A131="","Buchung wählen",IF(COUNTIF(Aufenthalte!$A$9:$A$108,A131)&lt;&gt;1,"Buchung-ID prüfen",IF(OR(IFERROR(INDEX(Aufenthalte!$B$9:$B$108,MATCH(A131,Aufenthalte!$A$9:$A$108,0)),"")="",NOT(ISNUMBER(IFERROR(INDEX(Aufenthalte!$L$9:$L$108,MATCH(A131,Aufenthalte!$A$9:$A$108,0)),"")))),"Aufenthalt unvollständig",IF(C131="","Extra wählen",IF(IFERROR(INDEX(Extras!$G$9:$G$28,MATCH(LEFT(C131,4),Extras!$A$9:$A$28,0)),"")&lt;&gt;"OK","Extra-Stammdaten prüfen",IF(AND(D131&lt;&gt;"",OR(NOT(ISNUMBER(D131)),D131&lt;=0)),"Menge prüfen",IF(AND(E131&lt;&gt;"",OR(NOT(ISNUMBER(E131)),E131&lt;0)),"Einzelpreis prüfen",IF(AND(OR(IFERROR(INDEX(Extras!$D$9:$D$28,MATCH(LEFT(C131,4),Extras!$A$9:$A$28,0)),"")="pro Person",IFERROR(INDEX(Extras!$D$9:$D$28,MATCH(LEFT(C131,4),Extras!$A$9:$A$28,0)),"")="pro Person/Nacht"),OR(NOT(ISNUMBER(IFERROR(INDEX(Aufenthalte!$F$9:$F$108,MATCH(A131,Aufenthalte!$A$9:$A$108,0)),""))),IFERROR(INDEX(Aufenthalte!$F$9:$F$108,MATCH(A131,Aufenthalte!$A$9:$A$108,0)),"")&lt;=0)),"Personen prüfen","OK")))))))))</f>
        <v/>
      </c>
    </row>
    <row r="132" spans="1:11" ht="31" customHeight="1">
      <c r="A132" s="23"/>
      <c r="B132" s="3" t="str">
        <f>IF(A132="","",IF(IFERROR(INDEX(Aufenthalte!$B$9:$B$108,MATCH(A132,Aufenthalte!$A$9:$A$108,0)),"")="","",IFERROR(INDEX(Aufenthalte!$B$9:$B$108,MATCH(A132,Aufenthalte!$A$9:$A$108,0)),"")&amp;" / "&amp;TEXT(IFERROR(INDEX(Aufenthalte!$D$9:$D$108,MATCH(A132,Aufenthalte!$A$9:$A$108,0)),""),"dd"".""mm"".""yyyy")))</f>
        <v/>
      </c>
      <c r="C132" s="18"/>
      <c r="D132" s="24"/>
      <c r="E132" s="21"/>
      <c r="F132" s="3" t="str">
        <f>IF(K132&lt;&gt;"OK","",IFERROR(INDEX(Extras!$D$9:$D$28,MATCH(LEFT(C132,4),Extras!$A$9:$A$28,0)),""))</f>
        <v/>
      </c>
      <c r="G132" s="10" t="str">
        <f>IF(K132&lt;&gt;"OK","",IF(E132="",IFERROR(INDEX(Extras!$E$9:$E$28,MATCH(LEFT(C132,4),Extras!$A$9:$A$28,0)),""),E132))</f>
        <v/>
      </c>
      <c r="H132" s="15" t="str">
        <f>IF(K132&lt;&gt;"OK","",IF(F132="pro Aufenthalt",1,IF(F132="pro Nacht",IFERROR(INDEX(Aufenthalte!$L$9:$L$108,MATCH(A132,Aufenthalte!$A$9:$A$108,0)),""),IF(F132="pro Person",IFERROR(INDEX(Aufenthalte!$F$9:$F$108,MATCH(A132,Aufenthalte!$A$9:$A$108,0)),""),IFERROR(INDEX(Aufenthalte!$L$9:$L$108,MATCH(A132,Aufenthalte!$A$9:$A$108,0)),"")*IFERROR(INDEX(Aufenthalte!$F$9:$F$108,MATCH(A132,Aufenthalte!$A$9:$A$108,0)),"")))))</f>
        <v/>
      </c>
      <c r="I132" s="10" t="str">
        <f t="shared" si="3"/>
        <v/>
      </c>
      <c r="J132" s="18"/>
      <c r="K132" s="3" t="str">
        <f>IF(COUNTA(A132,C132:E132,J132)=0,"",IF(A132="","Buchung wählen",IF(COUNTIF(Aufenthalte!$A$9:$A$108,A132)&lt;&gt;1,"Buchung-ID prüfen",IF(OR(IFERROR(INDEX(Aufenthalte!$B$9:$B$108,MATCH(A132,Aufenthalte!$A$9:$A$108,0)),"")="",NOT(ISNUMBER(IFERROR(INDEX(Aufenthalte!$L$9:$L$108,MATCH(A132,Aufenthalte!$A$9:$A$108,0)),"")))),"Aufenthalt unvollständig",IF(C132="","Extra wählen",IF(IFERROR(INDEX(Extras!$G$9:$G$28,MATCH(LEFT(C132,4),Extras!$A$9:$A$28,0)),"")&lt;&gt;"OK","Extra-Stammdaten prüfen",IF(AND(D132&lt;&gt;"",OR(NOT(ISNUMBER(D132)),D132&lt;=0)),"Menge prüfen",IF(AND(E132&lt;&gt;"",OR(NOT(ISNUMBER(E132)),E132&lt;0)),"Einzelpreis prüfen",IF(AND(OR(IFERROR(INDEX(Extras!$D$9:$D$28,MATCH(LEFT(C132,4),Extras!$A$9:$A$28,0)),"")="pro Person",IFERROR(INDEX(Extras!$D$9:$D$28,MATCH(LEFT(C132,4),Extras!$A$9:$A$28,0)),"")="pro Person/Nacht"),OR(NOT(ISNUMBER(IFERROR(INDEX(Aufenthalte!$F$9:$F$108,MATCH(A132,Aufenthalte!$A$9:$A$108,0)),""))),IFERROR(INDEX(Aufenthalte!$F$9:$F$108,MATCH(A132,Aufenthalte!$A$9:$A$108,0)),"")&lt;=0)),"Personen prüfen","OK")))))))))</f>
        <v/>
      </c>
    </row>
    <row r="133" spans="1:11" ht="31" customHeight="1">
      <c r="A133" s="23"/>
      <c r="B133" s="3" t="str">
        <f>IF(A133="","",IF(IFERROR(INDEX(Aufenthalte!$B$9:$B$108,MATCH(A133,Aufenthalte!$A$9:$A$108,0)),"")="","",IFERROR(INDEX(Aufenthalte!$B$9:$B$108,MATCH(A133,Aufenthalte!$A$9:$A$108,0)),"")&amp;" / "&amp;TEXT(IFERROR(INDEX(Aufenthalte!$D$9:$D$108,MATCH(A133,Aufenthalte!$A$9:$A$108,0)),""),"dd"".""mm"".""yyyy")))</f>
        <v/>
      </c>
      <c r="C133" s="18"/>
      <c r="D133" s="24"/>
      <c r="E133" s="21"/>
      <c r="F133" s="3" t="str">
        <f>IF(K133&lt;&gt;"OK","",IFERROR(INDEX(Extras!$D$9:$D$28,MATCH(LEFT(C133,4),Extras!$A$9:$A$28,0)),""))</f>
        <v/>
      </c>
      <c r="G133" s="10" t="str">
        <f>IF(K133&lt;&gt;"OK","",IF(E133="",IFERROR(INDEX(Extras!$E$9:$E$28,MATCH(LEFT(C133,4),Extras!$A$9:$A$28,0)),""),E133))</f>
        <v/>
      </c>
      <c r="H133" s="15" t="str">
        <f>IF(K133&lt;&gt;"OK","",IF(F133="pro Aufenthalt",1,IF(F133="pro Nacht",IFERROR(INDEX(Aufenthalte!$L$9:$L$108,MATCH(A133,Aufenthalte!$A$9:$A$108,0)),""),IF(F133="pro Person",IFERROR(INDEX(Aufenthalte!$F$9:$F$108,MATCH(A133,Aufenthalte!$A$9:$A$108,0)),""),IFERROR(INDEX(Aufenthalte!$L$9:$L$108,MATCH(A133,Aufenthalte!$A$9:$A$108,0)),"")*IFERROR(INDEX(Aufenthalte!$F$9:$F$108,MATCH(A133,Aufenthalte!$A$9:$A$108,0)),"")))))</f>
        <v/>
      </c>
      <c r="I133" s="10" t="str">
        <f t="shared" si="3"/>
        <v/>
      </c>
      <c r="J133" s="18"/>
      <c r="K133" s="3" t="str">
        <f>IF(COUNTA(A133,C133:E133,J133)=0,"",IF(A133="","Buchung wählen",IF(COUNTIF(Aufenthalte!$A$9:$A$108,A133)&lt;&gt;1,"Buchung-ID prüfen",IF(OR(IFERROR(INDEX(Aufenthalte!$B$9:$B$108,MATCH(A133,Aufenthalte!$A$9:$A$108,0)),"")="",NOT(ISNUMBER(IFERROR(INDEX(Aufenthalte!$L$9:$L$108,MATCH(A133,Aufenthalte!$A$9:$A$108,0)),"")))),"Aufenthalt unvollständig",IF(C133="","Extra wählen",IF(IFERROR(INDEX(Extras!$G$9:$G$28,MATCH(LEFT(C133,4),Extras!$A$9:$A$28,0)),"")&lt;&gt;"OK","Extra-Stammdaten prüfen",IF(AND(D133&lt;&gt;"",OR(NOT(ISNUMBER(D133)),D133&lt;=0)),"Menge prüfen",IF(AND(E133&lt;&gt;"",OR(NOT(ISNUMBER(E133)),E133&lt;0)),"Einzelpreis prüfen",IF(AND(OR(IFERROR(INDEX(Extras!$D$9:$D$28,MATCH(LEFT(C133,4),Extras!$A$9:$A$28,0)),"")="pro Person",IFERROR(INDEX(Extras!$D$9:$D$28,MATCH(LEFT(C133,4),Extras!$A$9:$A$28,0)),"")="pro Person/Nacht"),OR(NOT(ISNUMBER(IFERROR(INDEX(Aufenthalte!$F$9:$F$108,MATCH(A133,Aufenthalte!$A$9:$A$108,0)),""))),IFERROR(INDEX(Aufenthalte!$F$9:$F$108,MATCH(A133,Aufenthalte!$A$9:$A$108,0)),"")&lt;=0)),"Personen prüfen","OK")))))))))</f>
        <v/>
      </c>
    </row>
    <row r="134" spans="1:11" ht="31" customHeight="1">
      <c r="A134" s="23"/>
      <c r="B134" s="3" t="str">
        <f>IF(A134="","",IF(IFERROR(INDEX(Aufenthalte!$B$9:$B$108,MATCH(A134,Aufenthalte!$A$9:$A$108,0)),"")="","",IFERROR(INDEX(Aufenthalte!$B$9:$B$108,MATCH(A134,Aufenthalte!$A$9:$A$108,0)),"")&amp;" / "&amp;TEXT(IFERROR(INDEX(Aufenthalte!$D$9:$D$108,MATCH(A134,Aufenthalte!$A$9:$A$108,0)),""),"dd"".""mm"".""yyyy")))</f>
        <v/>
      </c>
      <c r="C134" s="18"/>
      <c r="D134" s="24"/>
      <c r="E134" s="21"/>
      <c r="F134" s="3" t="str">
        <f>IF(K134&lt;&gt;"OK","",IFERROR(INDEX(Extras!$D$9:$D$28,MATCH(LEFT(C134,4),Extras!$A$9:$A$28,0)),""))</f>
        <v/>
      </c>
      <c r="G134" s="10" t="str">
        <f>IF(K134&lt;&gt;"OK","",IF(E134="",IFERROR(INDEX(Extras!$E$9:$E$28,MATCH(LEFT(C134,4),Extras!$A$9:$A$28,0)),""),E134))</f>
        <v/>
      </c>
      <c r="H134" s="15" t="str">
        <f>IF(K134&lt;&gt;"OK","",IF(F134="pro Aufenthalt",1,IF(F134="pro Nacht",IFERROR(INDEX(Aufenthalte!$L$9:$L$108,MATCH(A134,Aufenthalte!$A$9:$A$108,0)),""),IF(F134="pro Person",IFERROR(INDEX(Aufenthalte!$F$9:$F$108,MATCH(A134,Aufenthalte!$A$9:$A$108,0)),""),IFERROR(INDEX(Aufenthalte!$L$9:$L$108,MATCH(A134,Aufenthalte!$A$9:$A$108,0)),"")*IFERROR(INDEX(Aufenthalte!$F$9:$F$108,MATCH(A134,Aufenthalte!$A$9:$A$108,0)),"")))))</f>
        <v/>
      </c>
      <c r="I134" s="10" t="str">
        <f t="shared" si="3"/>
        <v/>
      </c>
      <c r="J134" s="18"/>
      <c r="K134" s="3" t="str">
        <f>IF(COUNTA(A134,C134:E134,J134)=0,"",IF(A134="","Buchung wählen",IF(COUNTIF(Aufenthalte!$A$9:$A$108,A134)&lt;&gt;1,"Buchung-ID prüfen",IF(OR(IFERROR(INDEX(Aufenthalte!$B$9:$B$108,MATCH(A134,Aufenthalte!$A$9:$A$108,0)),"")="",NOT(ISNUMBER(IFERROR(INDEX(Aufenthalte!$L$9:$L$108,MATCH(A134,Aufenthalte!$A$9:$A$108,0)),"")))),"Aufenthalt unvollständig",IF(C134="","Extra wählen",IF(IFERROR(INDEX(Extras!$G$9:$G$28,MATCH(LEFT(C134,4),Extras!$A$9:$A$28,0)),"")&lt;&gt;"OK","Extra-Stammdaten prüfen",IF(AND(D134&lt;&gt;"",OR(NOT(ISNUMBER(D134)),D134&lt;=0)),"Menge prüfen",IF(AND(E134&lt;&gt;"",OR(NOT(ISNUMBER(E134)),E134&lt;0)),"Einzelpreis prüfen",IF(AND(OR(IFERROR(INDEX(Extras!$D$9:$D$28,MATCH(LEFT(C134,4),Extras!$A$9:$A$28,0)),"")="pro Person",IFERROR(INDEX(Extras!$D$9:$D$28,MATCH(LEFT(C134,4),Extras!$A$9:$A$28,0)),"")="pro Person/Nacht"),OR(NOT(ISNUMBER(IFERROR(INDEX(Aufenthalte!$F$9:$F$108,MATCH(A134,Aufenthalte!$A$9:$A$108,0)),""))),IFERROR(INDEX(Aufenthalte!$F$9:$F$108,MATCH(A134,Aufenthalte!$A$9:$A$108,0)),"")&lt;=0)),"Personen prüfen","OK")))))))))</f>
        <v/>
      </c>
    </row>
    <row r="135" spans="1:11" ht="31" customHeight="1">
      <c r="A135" s="23"/>
      <c r="B135" s="3" t="str">
        <f>IF(A135="","",IF(IFERROR(INDEX(Aufenthalte!$B$9:$B$108,MATCH(A135,Aufenthalte!$A$9:$A$108,0)),"")="","",IFERROR(INDEX(Aufenthalte!$B$9:$B$108,MATCH(A135,Aufenthalte!$A$9:$A$108,0)),"")&amp;" / "&amp;TEXT(IFERROR(INDEX(Aufenthalte!$D$9:$D$108,MATCH(A135,Aufenthalte!$A$9:$A$108,0)),""),"dd"".""mm"".""yyyy")))</f>
        <v/>
      </c>
      <c r="C135" s="18"/>
      <c r="D135" s="24"/>
      <c r="E135" s="21"/>
      <c r="F135" s="3" t="str">
        <f>IF(K135&lt;&gt;"OK","",IFERROR(INDEX(Extras!$D$9:$D$28,MATCH(LEFT(C135,4),Extras!$A$9:$A$28,0)),""))</f>
        <v/>
      </c>
      <c r="G135" s="10" t="str">
        <f>IF(K135&lt;&gt;"OK","",IF(E135="",IFERROR(INDEX(Extras!$E$9:$E$28,MATCH(LEFT(C135,4),Extras!$A$9:$A$28,0)),""),E135))</f>
        <v/>
      </c>
      <c r="H135" s="15" t="str">
        <f>IF(K135&lt;&gt;"OK","",IF(F135="pro Aufenthalt",1,IF(F135="pro Nacht",IFERROR(INDEX(Aufenthalte!$L$9:$L$108,MATCH(A135,Aufenthalte!$A$9:$A$108,0)),""),IF(F135="pro Person",IFERROR(INDEX(Aufenthalte!$F$9:$F$108,MATCH(A135,Aufenthalte!$A$9:$A$108,0)),""),IFERROR(INDEX(Aufenthalte!$L$9:$L$108,MATCH(A135,Aufenthalte!$A$9:$A$108,0)),"")*IFERROR(INDEX(Aufenthalte!$F$9:$F$108,MATCH(A135,Aufenthalte!$A$9:$A$108,0)),"")))))</f>
        <v/>
      </c>
      <c r="I135" s="10" t="str">
        <f t="shared" si="3"/>
        <v/>
      </c>
      <c r="J135" s="18"/>
      <c r="K135" s="3" t="str">
        <f>IF(COUNTA(A135,C135:E135,J135)=0,"",IF(A135="","Buchung wählen",IF(COUNTIF(Aufenthalte!$A$9:$A$108,A135)&lt;&gt;1,"Buchung-ID prüfen",IF(OR(IFERROR(INDEX(Aufenthalte!$B$9:$B$108,MATCH(A135,Aufenthalte!$A$9:$A$108,0)),"")="",NOT(ISNUMBER(IFERROR(INDEX(Aufenthalte!$L$9:$L$108,MATCH(A135,Aufenthalte!$A$9:$A$108,0)),"")))),"Aufenthalt unvollständig",IF(C135="","Extra wählen",IF(IFERROR(INDEX(Extras!$G$9:$G$28,MATCH(LEFT(C135,4),Extras!$A$9:$A$28,0)),"")&lt;&gt;"OK","Extra-Stammdaten prüfen",IF(AND(D135&lt;&gt;"",OR(NOT(ISNUMBER(D135)),D135&lt;=0)),"Menge prüfen",IF(AND(E135&lt;&gt;"",OR(NOT(ISNUMBER(E135)),E135&lt;0)),"Einzelpreis prüfen",IF(AND(OR(IFERROR(INDEX(Extras!$D$9:$D$28,MATCH(LEFT(C135,4),Extras!$A$9:$A$28,0)),"")="pro Person",IFERROR(INDEX(Extras!$D$9:$D$28,MATCH(LEFT(C135,4),Extras!$A$9:$A$28,0)),"")="pro Person/Nacht"),OR(NOT(ISNUMBER(IFERROR(INDEX(Aufenthalte!$F$9:$F$108,MATCH(A135,Aufenthalte!$A$9:$A$108,0)),""))),IFERROR(INDEX(Aufenthalte!$F$9:$F$108,MATCH(A135,Aufenthalte!$A$9:$A$108,0)),"")&lt;=0)),"Personen prüfen","OK")))))))))</f>
        <v/>
      </c>
    </row>
    <row r="136" spans="1:11" ht="31" customHeight="1">
      <c r="A136" s="23"/>
      <c r="B136" s="3" t="str">
        <f>IF(A136="","",IF(IFERROR(INDEX(Aufenthalte!$B$9:$B$108,MATCH(A136,Aufenthalte!$A$9:$A$108,0)),"")="","",IFERROR(INDEX(Aufenthalte!$B$9:$B$108,MATCH(A136,Aufenthalte!$A$9:$A$108,0)),"")&amp;" / "&amp;TEXT(IFERROR(INDEX(Aufenthalte!$D$9:$D$108,MATCH(A136,Aufenthalte!$A$9:$A$108,0)),""),"dd"".""mm"".""yyyy")))</f>
        <v/>
      </c>
      <c r="C136" s="18"/>
      <c r="D136" s="24"/>
      <c r="E136" s="21"/>
      <c r="F136" s="3" t="str">
        <f>IF(K136&lt;&gt;"OK","",IFERROR(INDEX(Extras!$D$9:$D$28,MATCH(LEFT(C136,4),Extras!$A$9:$A$28,0)),""))</f>
        <v/>
      </c>
      <c r="G136" s="10" t="str">
        <f>IF(K136&lt;&gt;"OK","",IF(E136="",IFERROR(INDEX(Extras!$E$9:$E$28,MATCH(LEFT(C136,4),Extras!$A$9:$A$28,0)),""),E136))</f>
        <v/>
      </c>
      <c r="H136" s="15" t="str">
        <f>IF(K136&lt;&gt;"OK","",IF(F136="pro Aufenthalt",1,IF(F136="pro Nacht",IFERROR(INDEX(Aufenthalte!$L$9:$L$108,MATCH(A136,Aufenthalte!$A$9:$A$108,0)),""),IF(F136="pro Person",IFERROR(INDEX(Aufenthalte!$F$9:$F$108,MATCH(A136,Aufenthalte!$A$9:$A$108,0)),""),IFERROR(INDEX(Aufenthalte!$L$9:$L$108,MATCH(A136,Aufenthalte!$A$9:$A$108,0)),"")*IFERROR(INDEX(Aufenthalte!$F$9:$F$108,MATCH(A136,Aufenthalte!$A$9:$A$108,0)),"")))))</f>
        <v/>
      </c>
      <c r="I136" s="10" t="str">
        <f t="shared" si="3"/>
        <v/>
      </c>
      <c r="J136" s="18"/>
      <c r="K136" s="3" t="str">
        <f>IF(COUNTA(A136,C136:E136,J136)=0,"",IF(A136="","Buchung wählen",IF(COUNTIF(Aufenthalte!$A$9:$A$108,A136)&lt;&gt;1,"Buchung-ID prüfen",IF(OR(IFERROR(INDEX(Aufenthalte!$B$9:$B$108,MATCH(A136,Aufenthalte!$A$9:$A$108,0)),"")="",NOT(ISNUMBER(IFERROR(INDEX(Aufenthalte!$L$9:$L$108,MATCH(A136,Aufenthalte!$A$9:$A$108,0)),"")))),"Aufenthalt unvollständig",IF(C136="","Extra wählen",IF(IFERROR(INDEX(Extras!$G$9:$G$28,MATCH(LEFT(C136,4),Extras!$A$9:$A$28,0)),"")&lt;&gt;"OK","Extra-Stammdaten prüfen",IF(AND(D136&lt;&gt;"",OR(NOT(ISNUMBER(D136)),D136&lt;=0)),"Menge prüfen",IF(AND(E136&lt;&gt;"",OR(NOT(ISNUMBER(E136)),E136&lt;0)),"Einzelpreis prüfen",IF(AND(OR(IFERROR(INDEX(Extras!$D$9:$D$28,MATCH(LEFT(C136,4),Extras!$A$9:$A$28,0)),"")="pro Person",IFERROR(INDEX(Extras!$D$9:$D$28,MATCH(LEFT(C136,4),Extras!$A$9:$A$28,0)),"")="pro Person/Nacht"),OR(NOT(ISNUMBER(IFERROR(INDEX(Aufenthalte!$F$9:$F$108,MATCH(A136,Aufenthalte!$A$9:$A$108,0)),""))),IFERROR(INDEX(Aufenthalte!$F$9:$F$108,MATCH(A136,Aufenthalte!$A$9:$A$108,0)),"")&lt;=0)),"Personen prüfen","OK")))))))))</f>
        <v/>
      </c>
    </row>
    <row r="137" spans="1:11" ht="31" customHeight="1">
      <c r="A137" s="23"/>
      <c r="B137" s="3" t="str">
        <f>IF(A137="","",IF(IFERROR(INDEX(Aufenthalte!$B$9:$B$108,MATCH(A137,Aufenthalte!$A$9:$A$108,0)),"")="","",IFERROR(INDEX(Aufenthalte!$B$9:$B$108,MATCH(A137,Aufenthalte!$A$9:$A$108,0)),"")&amp;" / "&amp;TEXT(IFERROR(INDEX(Aufenthalte!$D$9:$D$108,MATCH(A137,Aufenthalte!$A$9:$A$108,0)),""),"dd"".""mm"".""yyyy")))</f>
        <v/>
      </c>
      <c r="C137" s="18"/>
      <c r="D137" s="24"/>
      <c r="E137" s="21"/>
      <c r="F137" s="3" t="str">
        <f>IF(K137&lt;&gt;"OK","",IFERROR(INDEX(Extras!$D$9:$D$28,MATCH(LEFT(C137,4),Extras!$A$9:$A$28,0)),""))</f>
        <v/>
      </c>
      <c r="G137" s="10" t="str">
        <f>IF(K137&lt;&gt;"OK","",IF(E137="",IFERROR(INDEX(Extras!$E$9:$E$28,MATCH(LEFT(C137,4),Extras!$A$9:$A$28,0)),""),E137))</f>
        <v/>
      </c>
      <c r="H137" s="15" t="str">
        <f>IF(K137&lt;&gt;"OK","",IF(F137="pro Aufenthalt",1,IF(F137="pro Nacht",IFERROR(INDEX(Aufenthalte!$L$9:$L$108,MATCH(A137,Aufenthalte!$A$9:$A$108,0)),""),IF(F137="pro Person",IFERROR(INDEX(Aufenthalte!$F$9:$F$108,MATCH(A137,Aufenthalte!$A$9:$A$108,0)),""),IFERROR(INDEX(Aufenthalte!$L$9:$L$108,MATCH(A137,Aufenthalte!$A$9:$A$108,0)),"")*IFERROR(INDEX(Aufenthalte!$F$9:$F$108,MATCH(A137,Aufenthalte!$A$9:$A$108,0)),"")))))</f>
        <v/>
      </c>
      <c r="I137" s="10" t="str">
        <f t="shared" ref="I137:I168" si="4">IF(K137&lt;&gt;"OK","",ROUND(IF(D137="",1,D137)*G137*H137,2))</f>
        <v/>
      </c>
      <c r="J137" s="18"/>
      <c r="K137" s="3" t="str">
        <f>IF(COUNTA(A137,C137:E137,J137)=0,"",IF(A137="","Buchung wählen",IF(COUNTIF(Aufenthalte!$A$9:$A$108,A137)&lt;&gt;1,"Buchung-ID prüfen",IF(OR(IFERROR(INDEX(Aufenthalte!$B$9:$B$108,MATCH(A137,Aufenthalte!$A$9:$A$108,0)),"")="",NOT(ISNUMBER(IFERROR(INDEX(Aufenthalte!$L$9:$L$108,MATCH(A137,Aufenthalte!$A$9:$A$108,0)),"")))),"Aufenthalt unvollständig",IF(C137="","Extra wählen",IF(IFERROR(INDEX(Extras!$G$9:$G$28,MATCH(LEFT(C137,4),Extras!$A$9:$A$28,0)),"")&lt;&gt;"OK","Extra-Stammdaten prüfen",IF(AND(D137&lt;&gt;"",OR(NOT(ISNUMBER(D137)),D137&lt;=0)),"Menge prüfen",IF(AND(E137&lt;&gt;"",OR(NOT(ISNUMBER(E137)),E137&lt;0)),"Einzelpreis prüfen",IF(AND(OR(IFERROR(INDEX(Extras!$D$9:$D$28,MATCH(LEFT(C137,4),Extras!$A$9:$A$28,0)),"")="pro Person",IFERROR(INDEX(Extras!$D$9:$D$28,MATCH(LEFT(C137,4),Extras!$A$9:$A$28,0)),"")="pro Person/Nacht"),OR(NOT(ISNUMBER(IFERROR(INDEX(Aufenthalte!$F$9:$F$108,MATCH(A137,Aufenthalte!$A$9:$A$108,0)),""))),IFERROR(INDEX(Aufenthalte!$F$9:$F$108,MATCH(A137,Aufenthalte!$A$9:$A$108,0)),"")&lt;=0)),"Personen prüfen","OK")))))))))</f>
        <v/>
      </c>
    </row>
    <row r="138" spans="1:11" ht="31" customHeight="1">
      <c r="A138" s="23"/>
      <c r="B138" s="3" t="str">
        <f>IF(A138="","",IF(IFERROR(INDEX(Aufenthalte!$B$9:$B$108,MATCH(A138,Aufenthalte!$A$9:$A$108,0)),"")="","",IFERROR(INDEX(Aufenthalte!$B$9:$B$108,MATCH(A138,Aufenthalte!$A$9:$A$108,0)),"")&amp;" / "&amp;TEXT(IFERROR(INDEX(Aufenthalte!$D$9:$D$108,MATCH(A138,Aufenthalte!$A$9:$A$108,0)),""),"dd"".""mm"".""yyyy")))</f>
        <v/>
      </c>
      <c r="C138" s="18"/>
      <c r="D138" s="24"/>
      <c r="E138" s="21"/>
      <c r="F138" s="3" t="str">
        <f>IF(K138&lt;&gt;"OK","",IFERROR(INDEX(Extras!$D$9:$D$28,MATCH(LEFT(C138,4),Extras!$A$9:$A$28,0)),""))</f>
        <v/>
      </c>
      <c r="G138" s="10" t="str">
        <f>IF(K138&lt;&gt;"OK","",IF(E138="",IFERROR(INDEX(Extras!$E$9:$E$28,MATCH(LEFT(C138,4),Extras!$A$9:$A$28,0)),""),E138))</f>
        <v/>
      </c>
      <c r="H138" s="15" t="str">
        <f>IF(K138&lt;&gt;"OK","",IF(F138="pro Aufenthalt",1,IF(F138="pro Nacht",IFERROR(INDEX(Aufenthalte!$L$9:$L$108,MATCH(A138,Aufenthalte!$A$9:$A$108,0)),""),IF(F138="pro Person",IFERROR(INDEX(Aufenthalte!$F$9:$F$108,MATCH(A138,Aufenthalte!$A$9:$A$108,0)),""),IFERROR(INDEX(Aufenthalte!$L$9:$L$108,MATCH(A138,Aufenthalte!$A$9:$A$108,0)),"")*IFERROR(INDEX(Aufenthalte!$F$9:$F$108,MATCH(A138,Aufenthalte!$A$9:$A$108,0)),"")))))</f>
        <v/>
      </c>
      <c r="I138" s="10" t="str">
        <f t="shared" si="4"/>
        <v/>
      </c>
      <c r="J138" s="18"/>
      <c r="K138" s="3" t="str">
        <f>IF(COUNTA(A138,C138:E138,J138)=0,"",IF(A138="","Buchung wählen",IF(COUNTIF(Aufenthalte!$A$9:$A$108,A138)&lt;&gt;1,"Buchung-ID prüfen",IF(OR(IFERROR(INDEX(Aufenthalte!$B$9:$B$108,MATCH(A138,Aufenthalte!$A$9:$A$108,0)),"")="",NOT(ISNUMBER(IFERROR(INDEX(Aufenthalte!$L$9:$L$108,MATCH(A138,Aufenthalte!$A$9:$A$108,0)),"")))),"Aufenthalt unvollständig",IF(C138="","Extra wählen",IF(IFERROR(INDEX(Extras!$G$9:$G$28,MATCH(LEFT(C138,4),Extras!$A$9:$A$28,0)),"")&lt;&gt;"OK","Extra-Stammdaten prüfen",IF(AND(D138&lt;&gt;"",OR(NOT(ISNUMBER(D138)),D138&lt;=0)),"Menge prüfen",IF(AND(E138&lt;&gt;"",OR(NOT(ISNUMBER(E138)),E138&lt;0)),"Einzelpreis prüfen",IF(AND(OR(IFERROR(INDEX(Extras!$D$9:$D$28,MATCH(LEFT(C138,4),Extras!$A$9:$A$28,0)),"")="pro Person",IFERROR(INDEX(Extras!$D$9:$D$28,MATCH(LEFT(C138,4),Extras!$A$9:$A$28,0)),"")="pro Person/Nacht"),OR(NOT(ISNUMBER(IFERROR(INDEX(Aufenthalte!$F$9:$F$108,MATCH(A138,Aufenthalte!$A$9:$A$108,0)),""))),IFERROR(INDEX(Aufenthalte!$F$9:$F$108,MATCH(A138,Aufenthalte!$A$9:$A$108,0)),"")&lt;=0)),"Personen prüfen","OK")))))))))</f>
        <v/>
      </c>
    </row>
    <row r="139" spans="1:11" ht="31" customHeight="1">
      <c r="A139" s="23"/>
      <c r="B139" s="3" t="str">
        <f>IF(A139="","",IF(IFERROR(INDEX(Aufenthalte!$B$9:$B$108,MATCH(A139,Aufenthalte!$A$9:$A$108,0)),"")="","",IFERROR(INDEX(Aufenthalte!$B$9:$B$108,MATCH(A139,Aufenthalte!$A$9:$A$108,0)),"")&amp;" / "&amp;TEXT(IFERROR(INDEX(Aufenthalte!$D$9:$D$108,MATCH(A139,Aufenthalte!$A$9:$A$108,0)),""),"dd"".""mm"".""yyyy")))</f>
        <v/>
      </c>
      <c r="C139" s="18"/>
      <c r="D139" s="24"/>
      <c r="E139" s="21"/>
      <c r="F139" s="3" t="str">
        <f>IF(K139&lt;&gt;"OK","",IFERROR(INDEX(Extras!$D$9:$D$28,MATCH(LEFT(C139,4),Extras!$A$9:$A$28,0)),""))</f>
        <v/>
      </c>
      <c r="G139" s="10" t="str">
        <f>IF(K139&lt;&gt;"OK","",IF(E139="",IFERROR(INDEX(Extras!$E$9:$E$28,MATCH(LEFT(C139,4),Extras!$A$9:$A$28,0)),""),E139))</f>
        <v/>
      </c>
      <c r="H139" s="15" t="str">
        <f>IF(K139&lt;&gt;"OK","",IF(F139="pro Aufenthalt",1,IF(F139="pro Nacht",IFERROR(INDEX(Aufenthalte!$L$9:$L$108,MATCH(A139,Aufenthalte!$A$9:$A$108,0)),""),IF(F139="pro Person",IFERROR(INDEX(Aufenthalte!$F$9:$F$108,MATCH(A139,Aufenthalte!$A$9:$A$108,0)),""),IFERROR(INDEX(Aufenthalte!$L$9:$L$108,MATCH(A139,Aufenthalte!$A$9:$A$108,0)),"")*IFERROR(INDEX(Aufenthalte!$F$9:$F$108,MATCH(A139,Aufenthalte!$A$9:$A$108,0)),"")))))</f>
        <v/>
      </c>
      <c r="I139" s="10" t="str">
        <f t="shared" si="4"/>
        <v/>
      </c>
      <c r="J139" s="18"/>
      <c r="K139" s="3" t="str">
        <f>IF(COUNTA(A139,C139:E139,J139)=0,"",IF(A139="","Buchung wählen",IF(COUNTIF(Aufenthalte!$A$9:$A$108,A139)&lt;&gt;1,"Buchung-ID prüfen",IF(OR(IFERROR(INDEX(Aufenthalte!$B$9:$B$108,MATCH(A139,Aufenthalte!$A$9:$A$108,0)),"")="",NOT(ISNUMBER(IFERROR(INDEX(Aufenthalte!$L$9:$L$108,MATCH(A139,Aufenthalte!$A$9:$A$108,0)),"")))),"Aufenthalt unvollständig",IF(C139="","Extra wählen",IF(IFERROR(INDEX(Extras!$G$9:$G$28,MATCH(LEFT(C139,4),Extras!$A$9:$A$28,0)),"")&lt;&gt;"OK","Extra-Stammdaten prüfen",IF(AND(D139&lt;&gt;"",OR(NOT(ISNUMBER(D139)),D139&lt;=0)),"Menge prüfen",IF(AND(E139&lt;&gt;"",OR(NOT(ISNUMBER(E139)),E139&lt;0)),"Einzelpreis prüfen",IF(AND(OR(IFERROR(INDEX(Extras!$D$9:$D$28,MATCH(LEFT(C139,4),Extras!$A$9:$A$28,0)),"")="pro Person",IFERROR(INDEX(Extras!$D$9:$D$28,MATCH(LEFT(C139,4),Extras!$A$9:$A$28,0)),"")="pro Person/Nacht"),OR(NOT(ISNUMBER(IFERROR(INDEX(Aufenthalte!$F$9:$F$108,MATCH(A139,Aufenthalte!$A$9:$A$108,0)),""))),IFERROR(INDEX(Aufenthalte!$F$9:$F$108,MATCH(A139,Aufenthalte!$A$9:$A$108,0)),"")&lt;=0)),"Personen prüfen","OK")))))))))</f>
        <v/>
      </c>
    </row>
    <row r="140" spans="1:11" ht="31" customHeight="1">
      <c r="A140" s="23"/>
      <c r="B140" s="3" t="str">
        <f>IF(A140="","",IF(IFERROR(INDEX(Aufenthalte!$B$9:$B$108,MATCH(A140,Aufenthalte!$A$9:$A$108,0)),"")="","",IFERROR(INDEX(Aufenthalte!$B$9:$B$108,MATCH(A140,Aufenthalte!$A$9:$A$108,0)),"")&amp;" / "&amp;TEXT(IFERROR(INDEX(Aufenthalte!$D$9:$D$108,MATCH(A140,Aufenthalte!$A$9:$A$108,0)),""),"dd"".""mm"".""yyyy")))</f>
        <v/>
      </c>
      <c r="C140" s="18"/>
      <c r="D140" s="24"/>
      <c r="E140" s="21"/>
      <c r="F140" s="3" t="str">
        <f>IF(K140&lt;&gt;"OK","",IFERROR(INDEX(Extras!$D$9:$D$28,MATCH(LEFT(C140,4),Extras!$A$9:$A$28,0)),""))</f>
        <v/>
      </c>
      <c r="G140" s="10" t="str">
        <f>IF(K140&lt;&gt;"OK","",IF(E140="",IFERROR(INDEX(Extras!$E$9:$E$28,MATCH(LEFT(C140,4),Extras!$A$9:$A$28,0)),""),E140))</f>
        <v/>
      </c>
      <c r="H140" s="15" t="str">
        <f>IF(K140&lt;&gt;"OK","",IF(F140="pro Aufenthalt",1,IF(F140="pro Nacht",IFERROR(INDEX(Aufenthalte!$L$9:$L$108,MATCH(A140,Aufenthalte!$A$9:$A$108,0)),""),IF(F140="pro Person",IFERROR(INDEX(Aufenthalte!$F$9:$F$108,MATCH(A140,Aufenthalte!$A$9:$A$108,0)),""),IFERROR(INDEX(Aufenthalte!$L$9:$L$108,MATCH(A140,Aufenthalte!$A$9:$A$108,0)),"")*IFERROR(INDEX(Aufenthalte!$F$9:$F$108,MATCH(A140,Aufenthalte!$A$9:$A$108,0)),"")))))</f>
        <v/>
      </c>
      <c r="I140" s="10" t="str">
        <f t="shared" si="4"/>
        <v/>
      </c>
      <c r="J140" s="18"/>
      <c r="K140" s="3" t="str">
        <f>IF(COUNTA(A140,C140:E140,J140)=0,"",IF(A140="","Buchung wählen",IF(COUNTIF(Aufenthalte!$A$9:$A$108,A140)&lt;&gt;1,"Buchung-ID prüfen",IF(OR(IFERROR(INDEX(Aufenthalte!$B$9:$B$108,MATCH(A140,Aufenthalte!$A$9:$A$108,0)),"")="",NOT(ISNUMBER(IFERROR(INDEX(Aufenthalte!$L$9:$L$108,MATCH(A140,Aufenthalte!$A$9:$A$108,0)),"")))),"Aufenthalt unvollständig",IF(C140="","Extra wählen",IF(IFERROR(INDEX(Extras!$G$9:$G$28,MATCH(LEFT(C140,4),Extras!$A$9:$A$28,0)),"")&lt;&gt;"OK","Extra-Stammdaten prüfen",IF(AND(D140&lt;&gt;"",OR(NOT(ISNUMBER(D140)),D140&lt;=0)),"Menge prüfen",IF(AND(E140&lt;&gt;"",OR(NOT(ISNUMBER(E140)),E140&lt;0)),"Einzelpreis prüfen",IF(AND(OR(IFERROR(INDEX(Extras!$D$9:$D$28,MATCH(LEFT(C140,4),Extras!$A$9:$A$28,0)),"")="pro Person",IFERROR(INDEX(Extras!$D$9:$D$28,MATCH(LEFT(C140,4),Extras!$A$9:$A$28,0)),"")="pro Person/Nacht"),OR(NOT(ISNUMBER(IFERROR(INDEX(Aufenthalte!$F$9:$F$108,MATCH(A140,Aufenthalte!$A$9:$A$108,0)),""))),IFERROR(INDEX(Aufenthalte!$F$9:$F$108,MATCH(A140,Aufenthalte!$A$9:$A$108,0)),"")&lt;=0)),"Personen prüfen","OK")))))))))</f>
        <v/>
      </c>
    </row>
    <row r="141" spans="1:11" ht="31" customHeight="1">
      <c r="A141" s="23"/>
      <c r="B141" s="3" t="str">
        <f>IF(A141="","",IF(IFERROR(INDEX(Aufenthalte!$B$9:$B$108,MATCH(A141,Aufenthalte!$A$9:$A$108,0)),"")="","",IFERROR(INDEX(Aufenthalte!$B$9:$B$108,MATCH(A141,Aufenthalte!$A$9:$A$108,0)),"")&amp;" / "&amp;TEXT(IFERROR(INDEX(Aufenthalte!$D$9:$D$108,MATCH(A141,Aufenthalte!$A$9:$A$108,0)),""),"dd"".""mm"".""yyyy")))</f>
        <v/>
      </c>
      <c r="C141" s="18"/>
      <c r="D141" s="24"/>
      <c r="E141" s="21"/>
      <c r="F141" s="3" t="str">
        <f>IF(K141&lt;&gt;"OK","",IFERROR(INDEX(Extras!$D$9:$D$28,MATCH(LEFT(C141,4),Extras!$A$9:$A$28,0)),""))</f>
        <v/>
      </c>
      <c r="G141" s="10" t="str">
        <f>IF(K141&lt;&gt;"OK","",IF(E141="",IFERROR(INDEX(Extras!$E$9:$E$28,MATCH(LEFT(C141,4),Extras!$A$9:$A$28,0)),""),E141))</f>
        <v/>
      </c>
      <c r="H141" s="15" t="str">
        <f>IF(K141&lt;&gt;"OK","",IF(F141="pro Aufenthalt",1,IF(F141="pro Nacht",IFERROR(INDEX(Aufenthalte!$L$9:$L$108,MATCH(A141,Aufenthalte!$A$9:$A$108,0)),""),IF(F141="pro Person",IFERROR(INDEX(Aufenthalte!$F$9:$F$108,MATCH(A141,Aufenthalte!$A$9:$A$108,0)),""),IFERROR(INDEX(Aufenthalte!$L$9:$L$108,MATCH(A141,Aufenthalte!$A$9:$A$108,0)),"")*IFERROR(INDEX(Aufenthalte!$F$9:$F$108,MATCH(A141,Aufenthalte!$A$9:$A$108,0)),"")))))</f>
        <v/>
      </c>
      <c r="I141" s="10" t="str">
        <f t="shared" si="4"/>
        <v/>
      </c>
      <c r="J141" s="18"/>
      <c r="K141" s="3" t="str">
        <f>IF(COUNTA(A141,C141:E141,J141)=0,"",IF(A141="","Buchung wählen",IF(COUNTIF(Aufenthalte!$A$9:$A$108,A141)&lt;&gt;1,"Buchung-ID prüfen",IF(OR(IFERROR(INDEX(Aufenthalte!$B$9:$B$108,MATCH(A141,Aufenthalte!$A$9:$A$108,0)),"")="",NOT(ISNUMBER(IFERROR(INDEX(Aufenthalte!$L$9:$L$108,MATCH(A141,Aufenthalte!$A$9:$A$108,0)),"")))),"Aufenthalt unvollständig",IF(C141="","Extra wählen",IF(IFERROR(INDEX(Extras!$G$9:$G$28,MATCH(LEFT(C141,4),Extras!$A$9:$A$28,0)),"")&lt;&gt;"OK","Extra-Stammdaten prüfen",IF(AND(D141&lt;&gt;"",OR(NOT(ISNUMBER(D141)),D141&lt;=0)),"Menge prüfen",IF(AND(E141&lt;&gt;"",OR(NOT(ISNUMBER(E141)),E141&lt;0)),"Einzelpreis prüfen",IF(AND(OR(IFERROR(INDEX(Extras!$D$9:$D$28,MATCH(LEFT(C141,4),Extras!$A$9:$A$28,0)),"")="pro Person",IFERROR(INDEX(Extras!$D$9:$D$28,MATCH(LEFT(C141,4),Extras!$A$9:$A$28,0)),"")="pro Person/Nacht"),OR(NOT(ISNUMBER(IFERROR(INDEX(Aufenthalte!$F$9:$F$108,MATCH(A141,Aufenthalte!$A$9:$A$108,0)),""))),IFERROR(INDEX(Aufenthalte!$F$9:$F$108,MATCH(A141,Aufenthalte!$A$9:$A$108,0)),"")&lt;=0)),"Personen prüfen","OK")))))))))</f>
        <v/>
      </c>
    </row>
    <row r="142" spans="1:11" ht="31" customHeight="1">
      <c r="A142" s="23"/>
      <c r="B142" s="3" t="str">
        <f>IF(A142="","",IF(IFERROR(INDEX(Aufenthalte!$B$9:$B$108,MATCH(A142,Aufenthalte!$A$9:$A$108,0)),"")="","",IFERROR(INDEX(Aufenthalte!$B$9:$B$108,MATCH(A142,Aufenthalte!$A$9:$A$108,0)),"")&amp;" / "&amp;TEXT(IFERROR(INDEX(Aufenthalte!$D$9:$D$108,MATCH(A142,Aufenthalte!$A$9:$A$108,0)),""),"dd"".""mm"".""yyyy")))</f>
        <v/>
      </c>
      <c r="C142" s="18"/>
      <c r="D142" s="24"/>
      <c r="E142" s="21"/>
      <c r="F142" s="3" t="str">
        <f>IF(K142&lt;&gt;"OK","",IFERROR(INDEX(Extras!$D$9:$D$28,MATCH(LEFT(C142,4),Extras!$A$9:$A$28,0)),""))</f>
        <v/>
      </c>
      <c r="G142" s="10" t="str">
        <f>IF(K142&lt;&gt;"OK","",IF(E142="",IFERROR(INDEX(Extras!$E$9:$E$28,MATCH(LEFT(C142,4),Extras!$A$9:$A$28,0)),""),E142))</f>
        <v/>
      </c>
      <c r="H142" s="15" t="str">
        <f>IF(K142&lt;&gt;"OK","",IF(F142="pro Aufenthalt",1,IF(F142="pro Nacht",IFERROR(INDEX(Aufenthalte!$L$9:$L$108,MATCH(A142,Aufenthalte!$A$9:$A$108,0)),""),IF(F142="pro Person",IFERROR(INDEX(Aufenthalte!$F$9:$F$108,MATCH(A142,Aufenthalte!$A$9:$A$108,0)),""),IFERROR(INDEX(Aufenthalte!$L$9:$L$108,MATCH(A142,Aufenthalte!$A$9:$A$108,0)),"")*IFERROR(INDEX(Aufenthalte!$F$9:$F$108,MATCH(A142,Aufenthalte!$A$9:$A$108,0)),"")))))</f>
        <v/>
      </c>
      <c r="I142" s="10" t="str">
        <f t="shared" si="4"/>
        <v/>
      </c>
      <c r="J142" s="18"/>
      <c r="K142" s="3" t="str">
        <f>IF(COUNTA(A142,C142:E142,J142)=0,"",IF(A142="","Buchung wählen",IF(COUNTIF(Aufenthalte!$A$9:$A$108,A142)&lt;&gt;1,"Buchung-ID prüfen",IF(OR(IFERROR(INDEX(Aufenthalte!$B$9:$B$108,MATCH(A142,Aufenthalte!$A$9:$A$108,0)),"")="",NOT(ISNUMBER(IFERROR(INDEX(Aufenthalte!$L$9:$L$108,MATCH(A142,Aufenthalte!$A$9:$A$108,0)),"")))),"Aufenthalt unvollständig",IF(C142="","Extra wählen",IF(IFERROR(INDEX(Extras!$G$9:$G$28,MATCH(LEFT(C142,4),Extras!$A$9:$A$28,0)),"")&lt;&gt;"OK","Extra-Stammdaten prüfen",IF(AND(D142&lt;&gt;"",OR(NOT(ISNUMBER(D142)),D142&lt;=0)),"Menge prüfen",IF(AND(E142&lt;&gt;"",OR(NOT(ISNUMBER(E142)),E142&lt;0)),"Einzelpreis prüfen",IF(AND(OR(IFERROR(INDEX(Extras!$D$9:$D$28,MATCH(LEFT(C142,4),Extras!$A$9:$A$28,0)),"")="pro Person",IFERROR(INDEX(Extras!$D$9:$D$28,MATCH(LEFT(C142,4),Extras!$A$9:$A$28,0)),"")="pro Person/Nacht"),OR(NOT(ISNUMBER(IFERROR(INDEX(Aufenthalte!$F$9:$F$108,MATCH(A142,Aufenthalte!$A$9:$A$108,0)),""))),IFERROR(INDEX(Aufenthalte!$F$9:$F$108,MATCH(A142,Aufenthalte!$A$9:$A$108,0)),"")&lt;=0)),"Personen prüfen","OK")))))))))</f>
        <v/>
      </c>
    </row>
    <row r="143" spans="1:11" ht="31" customHeight="1">
      <c r="A143" s="23"/>
      <c r="B143" s="3" t="str">
        <f>IF(A143="","",IF(IFERROR(INDEX(Aufenthalte!$B$9:$B$108,MATCH(A143,Aufenthalte!$A$9:$A$108,0)),"")="","",IFERROR(INDEX(Aufenthalte!$B$9:$B$108,MATCH(A143,Aufenthalte!$A$9:$A$108,0)),"")&amp;" / "&amp;TEXT(IFERROR(INDEX(Aufenthalte!$D$9:$D$108,MATCH(A143,Aufenthalte!$A$9:$A$108,0)),""),"dd"".""mm"".""yyyy")))</f>
        <v/>
      </c>
      <c r="C143" s="18"/>
      <c r="D143" s="24"/>
      <c r="E143" s="21"/>
      <c r="F143" s="3" t="str">
        <f>IF(K143&lt;&gt;"OK","",IFERROR(INDEX(Extras!$D$9:$D$28,MATCH(LEFT(C143,4),Extras!$A$9:$A$28,0)),""))</f>
        <v/>
      </c>
      <c r="G143" s="10" t="str">
        <f>IF(K143&lt;&gt;"OK","",IF(E143="",IFERROR(INDEX(Extras!$E$9:$E$28,MATCH(LEFT(C143,4),Extras!$A$9:$A$28,0)),""),E143))</f>
        <v/>
      </c>
      <c r="H143" s="15" t="str">
        <f>IF(K143&lt;&gt;"OK","",IF(F143="pro Aufenthalt",1,IF(F143="pro Nacht",IFERROR(INDEX(Aufenthalte!$L$9:$L$108,MATCH(A143,Aufenthalte!$A$9:$A$108,0)),""),IF(F143="pro Person",IFERROR(INDEX(Aufenthalte!$F$9:$F$108,MATCH(A143,Aufenthalte!$A$9:$A$108,0)),""),IFERROR(INDEX(Aufenthalte!$L$9:$L$108,MATCH(A143,Aufenthalte!$A$9:$A$108,0)),"")*IFERROR(INDEX(Aufenthalte!$F$9:$F$108,MATCH(A143,Aufenthalte!$A$9:$A$108,0)),"")))))</f>
        <v/>
      </c>
      <c r="I143" s="10" t="str">
        <f t="shared" si="4"/>
        <v/>
      </c>
      <c r="J143" s="18"/>
      <c r="K143" s="3" t="str">
        <f>IF(COUNTA(A143,C143:E143,J143)=0,"",IF(A143="","Buchung wählen",IF(COUNTIF(Aufenthalte!$A$9:$A$108,A143)&lt;&gt;1,"Buchung-ID prüfen",IF(OR(IFERROR(INDEX(Aufenthalte!$B$9:$B$108,MATCH(A143,Aufenthalte!$A$9:$A$108,0)),"")="",NOT(ISNUMBER(IFERROR(INDEX(Aufenthalte!$L$9:$L$108,MATCH(A143,Aufenthalte!$A$9:$A$108,0)),"")))),"Aufenthalt unvollständig",IF(C143="","Extra wählen",IF(IFERROR(INDEX(Extras!$G$9:$G$28,MATCH(LEFT(C143,4),Extras!$A$9:$A$28,0)),"")&lt;&gt;"OK","Extra-Stammdaten prüfen",IF(AND(D143&lt;&gt;"",OR(NOT(ISNUMBER(D143)),D143&lt;=0)),"Menge prüfen",IF(AND(E143&lt;&gt;"",OR(NOT(ISNUMBER(E143)),E143&lt;0)),"Einzelpreis prüfen",IF(AND(OR(IFERROR(INDEX(Extras!$D$9:$D$28,MATCH(LEFT(C143,4),Extras!$A$9:$A$28,0)),"")="pro Person",IFERROR(INDEX(Extras!$D$9:$D$28,MATCH(LEFT(C143,4),Extras!$A$9:$A$28,0)),"")="pro Person/Nacht"),OR(NOT(ISNUMBER(IFERROR(INDEX(Aufenthalte!$F$9:$F$108,MATCH(A143,Aufenthalte!$A$9:$A$108,0)),""))),IFERROR(INDEX(Aufenthalte!$F$9:$F$108,MATCH(A143,Aufenthalte!$A$9:$A$108,0)),"")&lt;=0)),"Personen prüfen","OK")))))))))</f>
        <v/>
      </c>
    </row>
    <row r="144" spans="1:11" ht="31" customHeight="1">
      <c r="A144" s="23"/>
      <c r="B144" s="3" t="str">
        <f>IF(A144="","",IF(IFERROR(INDEX(Aufenthalte!$B$9:$B$108,MATCH(A144,Aufenthalte!$A$9:$A$108,0)),"")="","",IFERROR(INDEX(Aufenthalte!$B$9:$B$108,MATCH(A144,Aufenthalte!$A$9:$A$108,0)),"")&amp;" / "&amp;TEXT(IFERROR(INDEX(Aufenthalte!$D$9:$D$108,MATCH(A144,Aufenthalte!$A$9:$A$108,0)),""),"dd"".""mm"".""yyyy")))</f>
        <v/>
      </c>
      <c r="C144" s="18"/>
      <c r="D144" s="24"/>
      <c r="E144" s="21"/>
      <c r="F144" s="3" t="str">
        <f>IF(K144&lt;&gt;"OK","",IFERROR(INDEX(Extras!$D$9:$D$28,MATCH(LEFT(C144,4),Extras!$A$9:$A$28,0)),""))</f>
        <v/>
      </c>
      <c r="G144" s="10" t="str">
        <f>IF(K144&lt;&gt;"OK","",IF(E144="",IFERROR(INDEX(Extras!$E$9:$E$28,MATCH(LEFT(C144,4),Extras!$A$9:$A$28,0)),""),E144))</f>
        <v/>
      </c>
      <c r="H144" s="15" t="str">
        <f>IF(K144&lt;&gt;"OK","",IF(F144="pro Aufenthalt",1,IF(F144="pro Nacht",IFERROR(INDEX(Aufenthalte!$L$9:$L$108,MATCH(A144,Aufenthalte!$A$9:$A$108,0)),""),IF(F144="pro Person",IFERROR(INDEX(Aufenthalte!$F$9:$F$108,MATCH(A144,Aufenthalte!$A$9:$A$108,0)),""),IFERROR(INDEX(Aufenthalte!$L$9:$L$108,MATCH(A144,Aufenthalte!$A$9:$A$108,0)),"")*IFERROR(INDEX(Aufenthalte!$F$9:$F$108,MATCH(A144,Aufenthalte!$A$9:$A$108,0)),"")))))</f>
        <v/>
      </c>
      <c r="I144" s="10" t="str">
        <f t="shared" si="4"/>
        <v/>
      </c>
      <c r="J144" s="18"/>
      <c r="K144" s="3" t="str">
        <f>IF(COUNTA(A144,C144:E144,J144)=0,"",IF(A144="","Buchung wählen",IF(COUNTIF(Aufenthalte!$A$9:$A$108,A144)&lt;&gt;1,"Buchung-ID prüfen",IF(OR(IFERROR(INDEX(Aufenthalte!$B$9:$B$108,MATCH(A144,Aufenthalte!$A$9:$A$108,0)),"")="",NOT(ISNUMBER(IFERROR(INDEX(Aufenthalte!$L$9:$L$108,MATCH(A144,Aufenthalte!$A$9:$A$108,0)),"")))),"Aufenthalt unvollständig",IF(C144="","Extra wählen",IF(IFERROR(INDEX(Extras!$G$9:$G$28,MATCH(LEFT(C144,4),Extras!$A$9:$A$28,0)),"")&lt;&gt;"OK","Extra-Stammdaten prüfen",IF(AND(D144&lt;&gt;"",OR(NOT(ISNUMBER(D144)),D144&lt;=0)),"Menge prüfen",IF(AND(E144&lt;&gt;"",OR(NOT(ISNUMBER(E144)),E144&lt;0)),"Einzelpreis prüfen",IF(AND(OR(IFERROR(INDEX(Extras!$D$9:$D$28,MATCH(LEFT(C144,4),Extras!$A$9:$A$28,0)),"")="pro Person",IFERROR(INDEX(Extras!$D$9:$D$28,MATCH(LEFT(C144,4),Extras!$A$9:$A$28,0)),"")="pro Person/Nacht"),OR(NOT(ISNUMBER(IFERROR(INDEX(Aufenthalte!$F$9:$F$108,MATCH(A144,Aufenthalte!$A$9:$A$108,0)),""))),IFERROR(INDEX(Aufenthalte!$F$9:$F$108,MATCH(A144,Aufenthalte!$A$9:$A$108,0)),"")&lt;=0)),"Personen prüfen","OK")))))))))</f>
        <v/>
      </c>
    </row>
    <row r="145" spans="1:11" ht="31" customHeight="1">
      <c r="A145" s="23"/>
      <c r="B145" s="3" t="str">
        <f>IF(A145="","",IF(IFERROR(INDEX(Aufenthalte!$B$9:$B$108,MATCH(A145,Aufenthalte!$A$9:$A$108,0)),"")="","",IFERROR(INDEX(Aufenthalte!$B$9:$B$108,MATCH(A145,Aufenthalte!$A$9:$A$108,0)),"")&amp;" / "&amp;TEXT(IFERROR(INDEX(Aufenthalte!$D$9:$D$108,MATCH(A145,Aufenthalte!$A$9:$A$108,0)),""),"dd"".""mm"".""yyyy")))</f>
        <v/>
      </c>
      <c r="C145" s="18"/>
      <c r="D145" s="24"/>
      <c r="E145" s="21"/>
      <c r="F145" s="3" t="str">
        <f>IF(K145&lt;&gt;"OK","",IFERROR(INDEX(Extras!$D$9:$D$28,MATCH(LEFT(C145,4),Extras!$A$9:$A$28,0)),""))</f>
        <v/>
      </c>
      <c r="G145" s="10" t="str">
        <f>IF(K145&lt;&gt;"OK","",IF(E145="",IFERROR(INDEX(Extras!$E$9:$E$28,MATCH(LEFT(C145,4),Extras!$A$9:$A$28,0)),""),E145))</f>
        <v/>
      </c>
      <c r="H145" s="15" t="str">
        <f>IF(K145&lt;&gt;"OK","",IF(F145="pro Aufenthalt",1,IF(F145="pro Nacht",IFERROR(INDEX(Aufenthalte!$L$9:$L$108,MATCH(A145,Aufenthalte!$A$9:$A$108,0)),""),IF(F145="pro Person",IFERROR(INDEX(Aufenthalte!$F$9:$F$108,MATCH(A145,Aufenthalte!$A$9:$A$108,0)),""),IFERROR(INDEX(Aufenthalte!$L$9:$L$108,MATCH(A145,Aufenthalte!$A$9:$A$108,0)),"")*IFERROR(INDEX(Aufenthalte!$F$9:$F$108,MATCH(A145,Aufenthalte!$A$9:$A$108,0)),"")))))</f>
        <v/>
      </c>
      <c r="I145" s="10" t="str">
        <f t="shared" si="4"/>
        <v/>
      </c>
      <c r="J145" s="18"/>
      <c r="K145" s="3" t="str">
        <f>IF(COUNTA(A145,C145:E145,J145)=0,"",IF(A145="","Buchung wählen",IF(COUNTIF(Aufenthalte!$A$9:$A$108,A145)&lt;&gt;1,"Buchung-ID prüfen",IF(OR(IFERROR(INDEX(Aufenthalte!$B$9:$B$108,MATCH(A145,Aufenthalte!$A$9:$A$108,0)),"")="",NOT(ISNUMBER(IFERROR(INDEX(Aufenthalte!$L$9:$L$108,MATCH(A145,Aufenthalte!$A$9:$A$108,0)),"")))),"Aufenthalt unvollständig",IF(C145="","Extra wählen",IF(IFERROR(INDEX(Extras!$G$9:$G$28,MATCH(LEFT(C145,4),Extras!$A$9:$A$28,0)),"")&lt;&gt;"OK","Extra-Stammdaten prüfen",IF(AND(D145&lt;&gt;"",OR(NOT(ISNUMBER(D145)),D145&lt;=0)),"Menge prüfen",IF(AND(E145&lt;&gt;"",OR(NOT(ISNUMBER(E145)),E145&lt;0)),"Einzelpreis prüfen",IF(AND(OR(IFERROR(INDEX(Extras!$D$9:$D$28,MATCH(LEFT(C145,4),Extras!$A$9:$A$28,0)),"")="pro Person",IFERROR(INDEX(Extras!$D$9:$D$28,MATCH(LEFT(C145,4),Extras!$A$9:$A$28,0)),"")="pro Person/Nacht"),OR(NOT(ISNUMBER(IFERROR(INDEX(Aufenthalte!$F$9:$F$108,MATCH(A145,Aufenthalte!$A$9:$A$108,0)),""))),IFERROR(INDEX(Aufenthalte!$F$9:$F$108,MATCH(A145,Aufenthalte!$A$9:$A$108,0)),"")&lt;=0)),"Personen prüfen","OK")))))))))</f>
        <v/>
      </c>
    </row>
    <row r="146" spans="1:11" ht="31" customHeight="1">
      <c r="A146" s="23"/>
      <c r="B146" s="3" t="str">
        <f>IF(A146="","",IF(IFERROR(INDEX(Aufenthalte!$B$9:$B$108,MATCH(A146,Aufenthalte!$A$9:$A$108,0)),"")="","",IFERROR(INDEX(Aufenthalte!$B$9:$B$108,MATCH(A146,Aufenthalte!$A$9:$A$108,0)),"")&amp;" / "&amp;TEXT(IFERROR(INDEX(Aufenthalte!$D$9:$D$108,MATCH(A146,Aufenthalte!$A$9:$A$108,0)),""),"dd"".""mm"".""yyyy")))</f>
        <v/>
      </c>
      <c r="C146" s="18"/>
      <c r="D146" s="24"/>
      <c r="E146" s="21"/>
      <c r="F146" s="3" t="str">
        <f>IF(K146&lt;&gt;"OK","",IFERROR(INDEX(Extras!$D$9:$D$28,MATCH(LEFT(C146,4),Extras!$A$9:$A$28,0)),""))</f>
        <v/>
      </c>
      <c r="G146" s="10" t="str">
        <f>IF(K146&lt;&gt;"OK","",IF(E146="",IFERROR(INDEX(Extras!$E$9:$E$28,MATCH(LEFT(C146,4),Extras!$A$9:$A$28,0)),""),E146))</f>
        <v/>
      </c>
      <c r="H146" s="15" t="str">
        <f>IF(K146&lt;&gt;"OK","",IF(F146="pro Aufenthalt",1,IF(F146="pro Nacht",IFERROR(INDEX(Aufenthalte!$L$9:$L$108,MATCH(A146,Aufenthalte!$A$9:$A$108,0)),""),IF(F146="pro Person",IFERROR(INDEX(Aufenthalte!$F$9:$F$108,MATCH(A146,Aufenthalte!$A$9:$A$108,0)),""),IFERROR(INDEX(Aufenthalte!$L$9:$L$108,MATCH(A146,Aufenthalte!$A$9:$A$108,0)),"")*IFERROR(INDEX(Aufenthalte!$F$9:$F$108,MATCH(A146,Aufenthalte!$A$9:$A$108,0)),"")))))</f>
        <v/>
      </c>
      <c r="I146" s="10" t="str">
        <f t="shared" si="4"/>
        <v/>
      </c>
      <c r="J146" s="18"/>
      <c r="K146" s="3" t="str">
        <f>IF(COUNTA(A146,C146:E146,J146)=0,"",IF(A146="","Buchung wählen",IF(COUNTIF(Aufenthalte!$A$9:$A$108,A146)&lt;&gt;1,"Buchung-ID prüfen",IF(OR(IFERROR(INDEX(Aufenthalte!$B$9:$B$108,MATCH(A146,Aufenthalte!$A$9:$A$108,0)),"")="",NOT(ISNUMBER(IFERROR(INDEX(Aufenthalte!$L$9:$L$108,MATCH(A146,Aufenthalte!$A$9:$A$108,0)),"")))),"Aufenthalt unvollständig",IF(C146="","Extra wählen",IF(IFERROR(INDEX(Extras!$G$9:$G$28,MATCH(LEFT(C146,4),Extras!$A$9:$A$28,0)),"")&lt;&gt;"OK","Extra-Stammdaten prüfen",IF(AND(D146&lt;&gt;"",OR(NOT(ISNUMBER(D146)),D146&lt;=0)),"Menge prüfen",IF(AND(E146&lt;&gt;"",OR(NOT(ISNUMBER(E146)),E146&lt;0)),"Einzelpreis prüfen",IF(AND(OR(IFERROR(INDEX(Extras!$D$9:$D$28,MATCH(LEFT(C146,4),Extras!$A$9:$A$28,0)),"")="pro Person",IFERROR(INDEX(Extras!$D$9:$D$28,MATCH(LEFT(C146,4),Extras!$A$9:$A$28,0)),"")="pro Person/Nacht"),OR(NOT(ISNUMBER(IFERROR(INDEX(Aufenthalte!$F$9:$F$108,MATCH(A146,Aufenthalte!$A$9:$A$108,0)),""))),IFERROR(INDEX(Aufenthalte!$F$9:$F$108,MATCH(A146,Aufenthalte!$A$9:$A$108,0)),"")&lt;=0)),"Personen prüfen","OK")))))))))</f>
        <v/>
      </c>
    </row>
    <row r="147" spans="1:11" ht="31" customHeight="1">
      <c r="A147" s="23"/>
      <c r="B147" s="3" t="str">
        <f>IF(A147="","",IF(IFERROR(INDEX(Aufenthalte!$B$9:$B$108,MATCH(A147,Aufenthalte!$A$9:$A$108,0)),"")="","",IFERROR(INDEX(Aufenthalte!$B$9:$B$108,MATCH(A147,Aufenthalte!$A$9:$A$108,0)),"")&amp;" / "&amp;TEXT(IFERROR(INDEX(Aufenthalte!$D$9:$D$108,MATCH(A147,Aufenthalte!$A$9:$A$108,0)),""),"dd"".""mm"".""yyyy")))</f>
        <v/>
      </c>
      <c r="C147" s="18"/>
      <c r="D147" s="24"/>
      <c r="E147" s="21"/>
      <c r="F147" s="3" t="str">
        <f>IF(K147&lt;&gt;"OK","",IFERROR(INDEX(Extras!$D$9:$D$28,MATCH(LEFT(C147,4),Extras!$A$9:$A$28,0)),""))</f>
        <v/>
      </c>
      <c r="G147" s="10" t="str">
        <f>IF(K147&lt;&gt;"OK","",IF(E147="",IFERROR(INDEX(Extras!$E$9:$E$28,MATCH(LEFT(C147,4),Extras!$A$9:$A$28,0)),""),E147))</f>
        <v/>
      </c>
      <c r="H147" s="15" t="str">
        <f>IF(K147&lt;&gt;"OK","",IF(F147="pro Aufenthalt",1,IF(F147="pro Nacht",IFERROR(INDEX(Aufenthalte!$L$9:$L$108,MATCH(A147,Aufenthalte!$A$9:$A$108,0)),""),IF(F147="pro Person",IFERROR(INDEX(Aufenthalte!$F$9:$F$108,MATCH(A147,Aufenthalte!$A$9:$A$108,0)),""),IFERROR(INDEX(Aufenthalte!$L$9:$L$108,MATCH(A147,Aufenthalte!$A$9:$A$108,0)),"")*IFERROR(INDEX(Aufenthalte!$F$9:$F$108,MATCH(A147,Aufenthalte!$A$9:$A$108,0)),"")))))</f>
        <v/>
      </c>
      <c r="I147" s="10" t="str">
        <f t="shared" si="4"/>
        <v/>
      </c>
      <c r="J147" s="18"/>
      <c r="K147" s="3" t="str">
        <f>IF(COUNTA(A147,C147:E147,J147)=0,"",IF(A147="","Buchung wählen",IF(COUNTIF(Aufenthalte!$A$9:$A$108,A147)&lt;&gt;1,"Buchung-ID prüfen",IF(OR(IFERROR(INDEX(Aufenthalte!$B$9:$B$108,MATCH(A147,Aufenthalte!$A$9:$A$108,0)),"")="",NOT(ISNUMBER(IFERROR(INDEX(Aufenthalte!$L$9:$L$108,MATCH(A147,Aufenthalte!$A$9:$A$108,0)),"")))),"Aufenthalt unvollständig",IF(C147="","Extra wählen",IF(IFERROR(INDEX(Extras!$G$9:$G$28,MATCH(LEFT(C147,4),Extras!$A$9:$A$28,0)),"")&lt;&gt;"OK","Extra-Stammdaten prüfen",IF(AND(D147&lt;&gt;"",OR(NOT(ISNUMBER(D147)),D147&lt;=0)),"Menge prüfen",IF(AND(E147&lt;&gt;"",OR(NOT(ISNUMBER(E147)),E147&lt;0)),"Einzelpreis prüfen",IF(AND(OR(IFERROR(INDEX(Extras!$D$9:$D$28,MATCH(LEFT(C147,4),Extras!$A$9:$A$28,0)),"")="pro Person",IFERROR(INDEX(Extras!$D$9:$D$28,MATCH(LEFT(C147,4),Extras!$A$9:$A$28,0)),"")="pro Person/Nacht"),OR(NOT(ISNUMBER(IFERROR(INDEX(Aufenthalte!$F$9:$F$108,MATCH(A147,Aufenthalte!$A$9:$A$108,0)),""))),IFERROR(INDEX(Aufenthalte!$F$9:$F$108,MATCH(A147,Aufenthalte!$A$9:$A$108,0)),"")&lt;=0)),"Personen prüfen","OK")))))))))</f>
        <v/>
      </c>
    </row>
    <row r="148" spans="1:11" ht="31" customHeight="1">
      <c r="A148" s="23"/>
      <c r="B148" s="3" t="str">
        <f>IF(A148="","",IF(IFERROR(INDEX(Aufenthalte!$B$9:$B$108,MATCH(A148,Aufenthalte!$A$9:$A$108,0)),"")="","",IFERROR(INDEX(Aufenthalte!$B$9:$B$108,MATCH(A148,Aufenthalte!$A$9:$A$108,0)),"")&amp;" / "&amp;TEXT(IFERROR(INDEX(Aufenthalte!$D$9:$D$108,MATCH(A148,Aufenthalte!$A$9:$A$108,0)),""),"dd"".""mm"".""yyyy")))</f>
        <v/>
      </c>
      <c r="C148" s="18"/>
      <c r="D148" s="24"/>
      <c r="E148" s="21"/>
      <c r="F148" s="3" t="str">
        <f>IF(K148&lt;&gt;"OK","",IFERROR(INDEX(Extras!$D$9:$D$28,MATCH(LEFT(C148,4),Extras!$A$9:$A$28,0)),""))</f>
        <v/>
      </c>
      <c r="G148" s="10" t="str">
        <f>IF(K148&lt;&gt;"OK","",IF(E148="",IFERROR(INDEX(Extras!$E$9:$E$28,MATCH(LEFT(C148,4),Extras!$A$9:$A$28,0)),""),E148))</f>
        <v/>
      </c>
      <c r="H148" s="15" t="str">
        <f>IF(K148&lt;&gt;"OK","",IF(F148="pro Aufenthalt",1,IF(F148="pro Nacht",IFERROR(INDEX(Aufenthalte!$L$9:$L$108,MATCH(A148,Aufenthalte!$A$9:$A$108,0)),""),IF(F148="pro Person",IFERROR(INDEX(Aufenthalte!$F$9:$F$108,MATCH(A148,Aufenthalte!$A$9:$A$108,0)),""),IFERROR(INDEX(Aufenthalte!$L$9:$L$108,MATCH(A148,Aufenthalte!$A$9:$A$108,0)),"")*IFERROR(INDEX(Aufenthalte!$F$9:$F$108,MATCH(A148,Aufenthalte!$A$9:$A$108,0)),"")))))</f>
        <v/>
      </c>
      <c r="I148" s="10" t="str">
        <f t="shared" si="4"/>
        <v/>
      </c>
      <c r="J148" s="18"/>
      <c r="K148" s="3" t="str">
        <f>IF(COUNTA(A148,C148:E148,J148)=0,"",IF(A148="","Buchung wählen",IF(COUNTIF(Aufenthalte!$A$9:$A$108,A148)&lt;&gt;1,"Buchung-ID prüfen",IF(OR(IFERROR(INDEX(Aufenthalte!$B$9:$B$108,MATCH(A148,Aufenthalte!$A$9:$A$108,0)),"")="",NOT(ISNUMBER(IFERROR(INDEX(Aufenthalte!$L$9:$L$108,MATCH(A148,Aufenthalte!$A$9:$A$108,0)),"")))),"Aufenthalt unvollständig",IF(C148="","Extra wählen",IF(IFERROR(INDEX(Extras!$G$9:$G$28,MATCH(LEFT(C148,4),Extras!$A$9:$A$28,0)),"")&lt;&gt;"OK","Extra-Stammdaten prüfen",IF(AND(D148&lt;&gt;"",OR(NOT(ISNUMBER(D148)),D148&lt;=0)),"Menge prüfen",IF(AND(E148&lt;&gt;"",OR(NOT(ISNUMBER(E148)),E148&lt;0)),"Einzelpreis prüfen",IF(AND(OR(IFERROR(INDEX(Extras!$D$9:$D$28,MATCH(LEFT(C148,4),Extras!$A$9:$A$28,0)),"")="pro Person",IFERROR(INDEX(Extras!$D$9:$D$28,MATCH(LEFT(C148,4),Extras!$A$9:$A$28,0)),"")="pro Person/Nacht"),OR(NOT(ISNUMBER(IFERROR(INDEX(Aufenthalte!$F$9:$F$108,MATCH(A148,Aufenthalte!$A$9:$A$108,0)),""))),IFERROR(INDEX(Aufenthalte!$F$9:$F$108,MATCH(A148,Aufenthalte!$A$9:$A$108,0)),"")&lt;=0)),"Personen prüfen","OK")))))))))</f>
        <v/>
      </c>
    </row>
    <row r="149" spans="1:11" ht="31" customHeight="1">
      <c r="A149" s="23"/>
      <c r="B149" s="3" t="str">
        <f>IF(A149="","",IF(IFERROR(INDEX(Aufenthalte!$B$9:$B$108,MATCH(A149,Aufenthalte!$A$9:$A$108,0)),"")="","",IFERROR(INDEX(Aufenthalte!$B$9:$B$108,MATCH(A149,Aufenthalte!$A$9:$A$108,0)),"")&amp;" / "&amp;TEXT(IFERROR(INDEX(Aufenthalte!$D$9:$D$108,MATCH(A149,Aufenthalte!$A$9:$A$108,0)),""),"dd"".""mm"".""yyyy")))</f>
        <v/>
      </c>
      <c r="C149" s="18"/>
      <c r="D149" s="24"/>
      <c r="E149" s="21"/>
      <c r="F149" s="3" t="str">
        <f>IF(K149&lt;&gt;"OK","",IFERROR(INDEX(Extras!$D$9:$D$28,MATCH(LEFT(C149,4),Extras!$A$9:$A$28,0)),""))</f>
        <v/>
      </c>
      <c r="G149" s="10" t="str">
        <f>IF(K149&lt;&gt;"OK","",IF(E149="",IFERROR(INDEX(Extras!$E$9:$E$28,MATCH(LEFT(C149,4),Extras!$A$9:$A$28,0)),""),E149))</f>
        <v/>
      </c>
      <c r="H149" s="15" t="str">
        <f>IF(K149&lt;&gt;"OK","",IF(F149="pro Aufenthalt",1,IF(F149="pro Nacht",IFERROR(INDEX(Aufenthalte!$L$9:$L$108,MATCH(A149,Aufenthalte!$A$9:$A$108,0)),""),IF(F149="pro Person",IFERROR(INDEX(Aufenthalte!$F$9:$F$108,MATCH(A149,Aufenthalte!$A$9:$A$108,0)),""),IFERROR(INDEX(Aufenthalte!$L$9:$L$108,MATCH(A149,Aufenthalte!$A$9:$A$108,0)),"")*IFERROR(INDEX(Aufenthalte!$F$9:$F$108,MATCH(A149,Aufenthalte!$A$9:$A$108,0)),"")))))</f>
        <v/>
      </c>
      <c r="I149" s="10" t="str">
        <f t="shared" si="4"/>
        <v/>
      </c>
      <c r="J149" s="18"/>
      <c r="K149" s="3" t="str">
        <f>IF(COUNTA(A149,C149:E149,J149)=0,"",IF(A149="","Buchung wählen",IF(COUNTIF(Aufenthalte!$A$9:$A$108,A149)&lt;&gt;1,"Buchung-ID prüfen",IF(OR(IFERROR(INDEX(Aufenthalte!$B$9:$B$108,MATCH(A149,Aufenthalte!$A$9:$A$108,0)),"")="",NOT(ISNUMBER(IFERROR(INDEX(Aufenthalte!$L$9:$L$108,MATCH(A149,Aufenthalte!$A$9:$A$108,0)),"")))),"Aufenthalt unvollständig",IF(C149="","Extra wählen",IF(IFERROR(INDEX(Extras!$G$9:$G$28,MATCH(LEFT(C149,4),Extras!$A$9:$A$28,0)),"")&lt;&gt;"OK","Extra-Stammdaten prüfen",IF(AND(D149&lt;&gt;"",OR(NOT(ISNUMBER(D149)),D149&lt;=0)),"Menge prüfen",IF(AND(E149&lt;&gt;"",OR(NOT(ISNUMBER(E149)),E149&lt;0)),"Einzelpreis prüfen",IF(AND(OR(IFERROR(INDEX(Extras!$D$9:$D$28,MATCH(LEFT(C149,4),Extras!$A$9:$A$28,0)),"")="pro Person",IFERROR(INDEX(Extras!$D$9:$D$28,MATCH(LEFT(C149,4),Extras!$A$9:$A$28,0)),"")="pro Person/Nacht"),OR(NOT(ISNUMBER(IFERROR(INDEX(Aufenthalte!$F$9:$F$108,MATCH(A149,Aufenthalte!$A$9:$A$108,0)),""))),IFERROR(INDEX(Aufenthalte!$F$9:$F$108,MATCH(A149,Aufenthalte!$A$9:$A$108,0)),"")&lt;=0)),"Personen prüfen","OK")))))))))</f>
        <v/>
      </c>
    </row>
    <row r="150" spans="1:11" ht="31" customHeight="1">
      <c r="A150" s="23"/>
      <c r="B150" s="3" t="str">
        <f>IF(A150="","",IF(IFERROR(INDEX(Aufenthalte!$B$9:$B$108,MATCH(A150,Aufenthalte!$A$9:$A$108,0)),"")="","",IFERROR(INDEX(Aufenthalte!$B$9:$B$108,MATCH(A150,Aufenthalte!$A$9:$A$108,0)),"")&amp;" / "&amp;TEXT(IFERROR(INDEX(Aufenthalte!$D$9:$D$108,MATCH(A150,Aufenthalte!$A$9:$A$108,0)),""),"dd"".""mm"".""yyyy")))</f>
        <v/>
      </c>
      <c r="C150" s="18"/>
      <c r="D150" s="24"/>
      <c r="E150" s="21"/>
      <c r="F150" s="3" t="str">
        <f>IF(K150&lt;&gt;"OK","",IFERROR(INDEX(Extras!$D$9:$D$28,MATCH(LEFT(C150,4),Extras!$A$9:$A$28,0)),""))</f>
        <v/>
      </c>
      <c r="G150" s="10" t="str">
        <f>IF(K150&lt;&gt;"OK","",IF(E150="",IFERROR(INDEX(Extras!$E$9:$E$28,MATCH(LEFT(C150,4),Extras!$A$9:$A$28,0)),""),E150))</f>
        <v/>
      </c>
      <c r="H150" s="15" t="str">
        <f>IF(K150&lt;&gt;"OK","",IF(F150="pro Aufenthalt",1,IF(F150="pro Nacht",IFERROR(INDEX(Aufenthalte!$L$9:$L$108,MATCH(A150,Aufenthalte!$A$9:$A$108,0)),""),IF(F150="pro Person",IFERROR(INDEX(Aufenthalte!$F$9:$F$108,MATCH(A150,Aufenthalte!$A$9:$A$108,0)),""),IFERROR(INDEX(Aufenthalte!$L$9:$L$108,MATCH(A150,Aufenthalte!$A$9:$A$108,0)),"")*IFERROR(INDEX(Aufenthalte!$F$9:$F$108,MATCH(A150,Aufenthalte!$A$9:$A$108,0)),"")))))</f>
        <v/>
      </c>
      <c r="I150" s="10" t="str">
        <f t="shared" si="4"/>
        <v/>
      </c>
      <c r="J150" s="18"/>
      <c r="K150" s="3" t="str">
        <f>IF(COUNTA(A150,C150:E150,J150)=0,"",IF(A150="","Buchung wählen",IF(COUNTIF(Aufenthalte!$A$9:$A$108,A150)&lt;&gt;1,"Buchung-ID prüfen",IF(OR(IFERROR(INDEX(Aufenthalte!$B$9:$B$108,MATCH(A150,Aufenthalte!$A$9:$A$108,0)),"")="",NOT(ISNUMBER(IFERROR(INDEX(Aufenthalte!$L$9:$L$108,MATCH(A150,Aufenthalte!$A$9:$A$108,0)),"")))),"Aufenthalt unvollständig",IF(C150="","Extra wählen",IF(IFERROR(INDEX(Extras!$G$9:$G$28,MATCH(LEFT(C150,4),Extras!$A$9:$A$28,0)),"")&lt;&gt;"OK","Extra-Stammdaten prüfen",IF(AND(D150&lt;&gt;"",OR(NOT(ISNUMBER(D150)),D150&lt;=0)),"Menge prüfen",IF(AND(E150&lt;&gt;"",OR(NOT(ISNUMBER(E150)),E150&lt;0)),"Einzelpreis prüfen",IF(AND(OR(IFERROR(INDEX(Extras!$D$9:$D$28,MATCH(LEFT(C150,4),Extras!$A$9:$A$28,0)),"")="pro Person",IFERROR(INDEX(Extras!$D$9:$D$28,MATCH(LEFT(C150,4),Extras!$A$9:$A$28,0)),"")="pro Person/Nacht"),OR(NOT(ISNUMBER(IFERROR(INDEX(Aufenthalte!$F$9:$F$108,MATCH(A150,Aufenthalte!$A$9:$A$108,0)),""))),IFERROR(INDEX(Aufenthalte!$F$9:$F$108,MATCH(A150,Aufenthalte!$A$9:$A$108,0)),"")&lt;=0)),"Personen prüfen","OK")))))))))</f>
        <v/>
      </c>
    </row>
    <row r="151" spans="1:11" ht="31" customHeight="1">
      <c r="A151" s="23"/>
      <c r="B151" s="3" t="str">
        <f>IF(A151="","",IF(IFERROR(INDEX(Aufenthalte!$B$9:$B$108,MATCH(A151,Aufenthalte!$A$9:$A$108,0)),"")="","",IFERROR(INDEX(Aufenthalte!$B$9:$B$108,MATCH(A151,Aufenthalte!$A$9:$A$108,0)),"")&amp;" / "&amp;TEXT(IFERROR(INDEX(Aufenthalte!$D$9:$D$108,MATCH(A151,Aufenthalte!$A$9:$A$108,0)),""),"dd"".""mm"".""yyyy")))</f>
        <v/>
      </c>
      <c r="C151" s="18"/>
      <c r="D151" s="24"/>
      <c r="E151" s="21"/>
      <c r="F151" s="3" t="str">
        <f>IF(K151&lt;&gt;"OK","",IFERROR(INDEX(Extras!$D$9:$D$28,MATCH(LEFT(C151,4),Extras!$A$9:$A$28,0)),""))</f>
        <v/>
      </c>
      <c r="G151" s="10" t="str">
        <f>IF(K151&lt;&gt;"OK","",IF(E151="",IFERROR(INDEX(Extras!$E$9:$E$28,MATCH(LEFT(C151,4),Extras!$A$9:$A$28,0)),""),E151))</f>
        <v/>
      </c>
      <c r="H151" s="15" t="str">
        <f>IF(K151&lt;&gt;"OK","",IF(F151="pro Aufenthalt",1,IF(F151="pro Nacht",IFERROR(INDEX(Aufenthalte!$L$9:$L$108,MATCH(A151,Aufenthalte!$A$9:$A$108,0)),""),IF(F151="pro Person",IFERROR(INDEX(Aufenthalte!$F$9:$F$108,MATCH(A151,Aufenthalte!$A$9:$A$108,0)),""),IFERROR(INDEX(Aufenthalte!$L$9:$L$108,MATCH(A151,Aufenthalte!$A$9:$A$108,0)),"")*IFERROR(INDEX(Aufenthalte!$F$9:$F$108,MATCH(A151,Aufenthalte!$A$9:$A$108,0)),"")))))</f>
        <v/>
      </c>
      <c r="I151" s="10" t="str">
        <f t="shared" si="4"/>
        <v/>
      </c>
      <c r="J151" s="18"/>
      <c r="K151" s="3" t="str">
        <f>IF(COUNTA(A151,C151:E151,J151)=0,"",IF(A151="","Buchung wählen",IF(COUNTIF(Aufenthalte!$A$9:$A$108,A151)&lt;&gt;1,"Buchung-ID prüfen",IF(OR(IFERROR(INDEX(Aufenthalte!$B$9:$B$108,MATCH(A151,Aufenthalte!$A$9:$A$108,0)),"")="",NOT(ISNUMBER(IFERROR(INDEX(Aufenthalte!$L$9:$L$108,MATCH(A151,Aufenthalte!$A$9:$A$108,0)),"")))),"Aufenthalt unvollständig",IF(C151="","Extra wählen",IF(IFERROR(INDEX(Extras!$G$9:$G$28,MATCH(LEFT(C151,4),Extras!$A$9:$A$28,0)),"")&lt;&gt;"OK","Extra-Stammdaten prüfen",IF(AND(D151&lt;&gt;"",OR(NOT(ISNUMBER(D151)),D151&lt;=0)),"Menge prüfen",IF(AND(E151&lt;&gt;"",OR(NOT(ISNUMBER(E151)),E151&lt;0)),"Einzelpreis prüfen",IF(AND(OR(IFERROR(INDEX(Extras!$D$9:$D$28,MATCH(LEFT(C151,4),Extras!$A$9:$A$28,0)),"")="pro Person",IFERROR(INDEX(Extras!$D$9:$D$28,MATCH(LEFT(C151,4),Extras!$A$9:$A$28,0)),"")="pro Person/Nacht"),OR(NOT(ISNUMBER(IFERROR(INDEX(Aufenthalte!$F$9:$F$108,MATCH(A151,Aufenthalte!$A$9:$A$108,0)),""))),IFERROR(INDEX(Aufenthalte!$F$9:$F$108,MATCH(A151,Aufenthalte!$A$9:$A$108,0)),"")&lt;=0)),"Personen prüfen","OK")))))))))</f>
        <v/>
      </c>
    </row>
    <row r="152" spans="1:11" ht="31" customHeight="1">
      <c r="A152" s="23"/>
      <c r="B152" s="3" t="str">
        <f>IF(A152="","",IF(IFERROR(INDEX(Aufenthalte!$B$9:$B$108,MATCH(A152,Aufenthalte!$A$9:$A$108,0)),"")="","",IFERROR(INDEX(Aufenthalte!$B$9:$B$108,MATCH(A152,Aufenthalte!$A$9:$A$108,0)),"")&amp;" / "&amp;TEXT(IFERROR(INDEX(Aufenthalte!$D$9:$D$108,MATCH(A152,Aufenthalte!$A$9:$A$108,0)),""),"dd"".""mm"".""yyyy")))</f>
        <v/>
      </c>
      <c r="C152" s="18"/>
      <c r="D152" s="24"/>
      <c r="E152" s="21"/>
      <c r="F152" s="3" t="str">
        <f>IF(K152&lt;&gt;"OK","",IFERROR(INDEX(Extras!$D$9:$D$28,MATCH(LEFT(C152,4),Extras!$A$9:$A$28,0)),""))</f>
        <v/>
      </c>
      <c r="G152" s="10" t="str">
        <f>IF(K152&lt;&gt;"OK","",IF(E152="",IFERROR(INDEX(Extras!$E$9:$E$28,MATCH(LEFT(C152,4),Extras!$A$9:$A$28,0)),""),E152))</f>
        <v/>
      </c>
      <c r="H152" s="15" t="str">
        <f>IF(K152&lt;&gt;"OK","",IF(F152="pro Aufenthalt",1,IF(F152="pro Nacht",IFERROR(INDEX(Aufenthalte!$L$9:$L$108,MATCH(A152,Aufenthalte!$A$9:$A$108,0)),""),IF(F152="pro Person",IFERROR(INDEX(Aufenthalte!$F$9:$F$108,MATCH(A152,Aufenthalte!$A$9:$A$108,0)),""),IFERROR(INDEX(Aufenthalte!$L$9:$L$108,MATCH(A152,Aufenthalte!$A$9:$A$108,0)),"")*IFERROR(INDEX(Aufenthalte!$F$9:$F$108,MATCH(A152,Aufenthalte!$A$9:$A$108,0)),"")))))</f>
        <v/>
      </c>
      <c r="I152" s="10" t="str">
        <f t="shared" si="4"/>
        <v/>
      </c>
      <c r="J152" s="18"/>
      <c r="K152" s="3" t="str">
        <f>IF(COUNTA(A152,C152:E152,J152)=0,"",IF(A152="","Buchung wählen",IF(COUNTIF(Aufenthalte!$A$9:$A$108,A152)&lt;&gt;1,"Buchung-ID prüfen",IF(OR(IFERROR(INDEX(Aufenthalte!$B$9:$B$108,MATCH(A152,Aufenthalte!$A$9:$A$108,0)),"")="",NOT(ISNUMBER(IFERROR(INDEX(Aufenthalte!$L$9:$L$108,MATCH(A152,Aufenthalte!$A$9:$A$108,0)),"")))),"Aufenthalt unvollständig",IF(C152="","Extra wählen",IF(IFERROR(INDEX(Extras!$G$9:$G$28,MATCH(LEFT(C152,4),Extras!$A$9:$A$28,0)),"")&lt;&gt;"OK","Extra-Stammdaten prüfen",IF(AND(D152&lt;&gt;"",OR(NOT(ISNUMBER(D152)),D152&lt;=0)),"Menge prüfen",IF(AND(E152&lt;&gt;"",OR(NOT(ISNUMBER(E152)),E152&lt;0)),"Einzelpreis prüfen",IF(AND(OR(IFERROR(INDEX(Extras!$D$9:$D$28,MATCH(LEFT(C152,4),Extras!$A$9:$A$28,0)),"")="pro Person",IFERROR(INDEX(Extras!$D$9:$D$28,MATCH(LEFT(C152,4),Extras!$A$9:$A$28,0)),"")="pro Person/Nacht"),OR(NOT(ISNUMBER(IFERROR(INDEX(Aufenthalte!$F$9:$F$108,MATCH(A152,Aufenthalte!$A$9:$A$108,0)),""))),IFERROR(INDEX(Aufenthalte!$F$9:$F$108,MATCH(A152,Aufenthalte!$A$9:$A$108,0)),"")&lt;=0)),"Personen prüfen","OK")))))))))</f>
        <v/>
      </c>
    </row>
    <row r="153" spans="1:11" ht="31" customHeight="1">
      <c r="A153" s="23"/>
      <c r="B153" s="3" t="str">
        <f>IF(A153="","",IF(IFERROR(INDEX(Aufenthalte!$B$9:$B$108,MATCH(A153,Aufenthalte!$A$9:$A$108,0)),"")="","",IFERROR(INDEX(Aufenthalte!$B$9:$B$108,MATCH(A153,Aufenthalte!$A$9:$A$108,0)),"")&amp;" / "&amp;TEXT(IFERROR(INDEX(Aufenthalte!$D$9:$D$108,MATCH(A153,Aufenthalte!$A$9:$A$108,0)),""),"dd"".""mm"".""yyyy")))</f>
        <v/>
      </c>
      <c r="C153" s="18"/>
      <c r="D153" s="24"/>
      <c r="E153" s="21"/>
      <c r="F153" s="3" t="str">
        <f>IF(K153&lt;&gt;"OK","",IFERROR(INDEX(Extras!$D$9:$D$28,MATCH(LEFT(C153,4),Extras!$A$9:$A$28,0)),""))</f>
        <v/>
      </c>
      <c r="G153" s="10" t="str">
        <f>IF(K153&lt;&gt;"OK","",IF(E153="",IFERROR(INDEX(Extras!$E$9:$E$28,MATCH(LEFT(C153,4),Extras!$A$9:$A$28,0)),""),E153))</f>
        <v/>
      </c>
      <c r="H153" s="15" t="str">
        <f>IF(K153&lt;&gt;"OK","",IF(F153="pro Aufenthalt",1,IF(F153="pro Nacht",IFERROR(INDEX(Aufenthalte!$L$9:$L$108,MATCH(A153,Aufenthalte!$A$9:$A$108,0)),""),IF(F153="pro Person",IFERROR(INDEX(Aufenthalte!$F$9:$F$108,MATCH(A153,Aufenthalte!$A$9:$A$108,0)),""),IFERROR(INDEX(Aufenthalte!$L$9:$L$108,MATCH(A153,Aufenthalte!$A$9:$A$108,0)),"")*IFERROR(INDEX(Aufenthalte!$F$9:$F$108,MATCH(A153,Aufenthalte!$A$9:$A$108,0)),"")))))</f>
        <v/>
      </c>
      <c r="I153" s="10" t="str">
        <f t="shared" si="4"/>
        <v/>
      </c>
      <c r="J153" s="18"/>
      <c r="K153" s="3" t="str">
        <f>IF(COUNTA(A153,C153:E153,J153)=0,"",IF(A153="","Buchung wählen",IF(COUNTIF(Aufenthalte!$A$9:$A$108,A153)&lt;&gt;1,"Buchung-ID prüfen",IF(OR(IFERROR(INDEX(Aufenthalte!$B$9:$B$108,MATCH(A153,Aufenthalte!$A$9:$A$108,0)),"")="",NOT(ISNUMBER(IFERROR(INDEX(Aufenthalte!$L$9:$L$108,MATCH(A153,Aufenthalte!$A$9:$A$108,0)),"")))),"Aufenthalt unvollständig",IF(C153="","Extra wählen",IF(IFERROR(INDEX(Extras!$G$9:$G$28,MATCH(LEFT(C153,4),Extras!$A$9:$A$28,0)),"")&lt;&gt;"OK","Extra-Stammdaten prüfen",IF(AND(D153&lt;&gt;"",OR(NOT(ISNUMBER(D153)),D153&lt;=0)),"Menge prüfen",IF(AND(E153&lt;&gt;"",OR(NOT(ISNUMBER(E153)),E153&lt;0)),"Einzelpreis prüfen",IF(AND(OR(IFERROR(INDEX(Extras!$D$9:$D$28,MATCH(LEFT(C153,4),Extras!$A$9:$A$28,0)),"")="pro Person",IFERROR(INDEX(Extras!$D$9:$D$28,MATCH(LEFT(C153,4),Extras!$A$9:$A$28,0)),"")="pro Person/Nacht"),OR(NOT(ISNUMBER(IFERROR(INDEX(Aufenthalte!$F$9:$F$108,MATCH(A153,Aufenthalte!$A$9:$A$108,0)),""))),IFERROR(INDEX(Aufenthalte!$F$9:$F$108,MATCH(A153,Aufenthalte!$A$9:$A$108,0)),"")&lt;=0)),"Personen prüfen","OK")))))))))</f>
        <v/>
      </c>
    </row>
    <row r="154" spans="1:11" ht="31" customHeight="1">
      <c r="A154" s="23"/>
      <c r="B154" s="3" t="str">
        <f>IF(A154="","",IF(IFERROR(INDEX(Aufenthalte!$B$9:$B$108,MATCH(A154,Aufenthalte!$A$9:$A$108,0)),"")="","",IFERROR(INDEX(Aufenthalte!$B$9:$B$108,MATCH(A154,Aufenthalte!$A$9:$A$108,0)),"")&amp;" / "&amp;TEXT(IFERROR(INDEX(Aufenthalte!$D$9:$D$108,MATCH(A154,Aufenthalte!$A$9:$A$108,0)),""),"dd"".""mm"".""yyyy")))</f>
        <v/>
      </c>
      <c r="C154" s="18"/>
      <c r="D154" s="24"/>
      <c r="E154" s="21"/>
      <c r="F154" s="3" t="str">
        <f>IF(K154&lt;&gt;"OK","",IFERROR(INDEX(Extras!$D$9:$D$28,MATCH(LEFT(C154,4),Extras!$A$9:$A$28,0)),""))</f>
        <v/>
      </c>
      <c r="G154" s="10" t="str">
        <f>IF(K154&lt;&gt;"OK","",IF(E154="",IFERROR(INDEX(Extras!$E$9:$E$28,MATCH(LEFT(C154,4),Extras!$A$9:$A$28,0)),""),E154))</f>
        <v/>
      </c>
      <c r="H154" s="15" t="str">
        <f>IF(K154&lt;&gt;"OK","",IF(F154="pro Aufenthalt",1,IF(F154="pro Nacht",IFERROR(INDEX(Aufenthalte!$L$9:$L$108,MATCH(A154,Aufenthalte!$A$9:$A$108,0)),""),IF(F154="pro Person",IFERROR(INDEX(Aufenthalte!$F$9:$F$108,MATCH(A154,Aufenthalte!$A$9:$A$108,0)),""),IFERROR(INDEX(Aufenthalte!$L$9:$L$108,MATCH(A154,Aufenthalte!$A$9:$A$108,0)),"")*IFERROR(INDEX(Aufenthalte!$F$9:$F$108,MATCH(A154,Aufenthalte!$A$9:$A$108,0)),"")))))</f>
        <v/>
      </c>
      <c r="I154" s="10" t="str">
        <f t="shared" si="4"/>
        <v/>
      </c>
      <c r="J154" s="18"/>
      <c r="K154" s="3" t="str">
        <f>IF(COUNTA(A154,C154:E154,J154)=0,"",IF(A154="","Buchung wählen",IF(COUNTIF(Aufenthalte!$A$9:$A$108,A154)&lt;&gt;1,"Buchung-ID prüfen",IF(OR(IFERROR(INDEX(Aufenthalte!$B$9:$B$108,MATCH(A154,Aufenthalte!$A$9:$A$108,0)),"")="",NOT(ISNUMBER(IFERROR(INDEX(Aufenthalte!$L$9:$L$108,MATCH(A154,Aufenthalte!$A$9:$A$108,0)),"")))),"Aufenthalt unvollständig",IF(C154="","Extra wählen",IF(IFERROR(INDEX(Extras!$G$9:$G$28,MATCH(LEFT(C154,4),Extras!$A$9:$A$28,0)),"")&lt;&gt;"OK","Extra-Stammdaten prüfen",IF(AND(D154&lt;&gt;"",OR(NOT(ISNUMBER(D154)),D154&lt;=0)),"Menge prüfen",IF(AND(E154&lt;&gt;"",OR(NOT(ISNUMBER(E154)),E154&lt;0)),"Einzelpreis prüfen",IF(AND(OR(IFERROR(INDEX(Extras!$D$9:$D$28,MATCH(LEFT(C154,4),Extras!$A$9:$A$28,0)),"")="pro Person",IFERROR(INDEX(Extras!$D$9:$D$28,MATCH(LEFT(C154,4),Extras!$A$9:$A$28,0)),"")="pro Person/Nacht"),OR(NOT(ISNUMBER(IFERROR(INDEX(Aufenthalte!$F$9:$F$108,MATCH(A154,Aufenthalte!$A$9:$A$108,0)),""))),IFERROR(INDEX(Aufenthalte!$F$9:$F$108,MATCH(A154,Aufenthalte!$A$9:$A$108,0)),"")&lt;=0)),"Personen prüfen","OK")))))))))</f>
        <v/>
      </c>
    </row>
    <row r="155" spans="1:11" ht="31" customHeight="1">
      <c r="A155" s="23"/>
      <c r="B155" s="3" t="str">
        <f>IF(A155="","",IF(IFERROR(INDEX(Aufenthalte!$B$9:$B$108,MATCH(A155,Aufenthalte!$A$9:$A$108,0)),"")="","",IFERROR(INDEX(Aufenthalte!$B$9:$B$108,MATCH(A155,Aufenthalte!$A$9:$A$108,0)),"")&amp;" / "&amp;TEXT(IFERROR(INDEX(Aufenthalte!$D$9:$D$108,MATCH(A155,Aufenthalte!$A$9:$A$108,0)),""),"dd"".""mm"".""yyyy")))</f>
        <v/>
      </c>
      <c r="C155" s="18"/>
      <c r="D155" s="24"/>
      <c r="E155" s="21"/>
      <c r="F155" s="3" t="str">
        <f>IF(K155&lt;&gt;"OK","",IFERROR(INDEX(Extras!$D$9:$D$28,MATCH(LEFT(C155,4),Extras!$A$9:$A$28,0)),""))</f>
        <v/>
      </c>
      <c r="G155" s="10" t="str">
        <f>IF(K155&lt;&gt;"OK","",IF(E155="",IFERROR(INDEX(Extras!$E$9:$E$28,MATCH(LEFT(C155,4),Extras!$A$9:$A$28,0)),""),E155))</f>
        <v/>
      </c>
      <c r="H155" s="15" t="str">
        <f>IF(K155&lt;&gt;"OK","",IF(F155="pro Aufenthalt",1,IF(F155="pro Nacht",IFERROR(INDEX(Aufenthalte!$L$9:$L$108,MATCH(A155,Aufenthalte!$A$9:$A$108,0)),""),IF(F155="pro Person",IFERROR(INDEX(Aufenthalte!$F$9:$F$108,MATCH(A155,Aufenthalte!$A$9:$A$108,0)),""),IFERROR(INDEX(Aufenthalte!$L$9:$L$108,MATCH(A155,Aufenthalte!$A$9:$A$108,0)),"")*IFERROR(INDEX(Aufenthalte!$F$9:$F$108,MATCH(A155,Aufenthalte!$A$9:$A$108,0)),"")))))</f>
        <v/>
      </c>
      <c r="I155" s="10" t="str">
        <f t="shared" si="4"/>
        <v/>
      </c>
      <c r="J155" s="18"/>
      <c r="K155" s="3" t="str">
        <f>IF(COUNTA(A155,C155:E155,J155)=0,"",IF(A155="","Buchung wählen",IF(COUNTIF(Aufenthalte!$A$9:$A$108,A155)&lt;&gt;1,"Buchung-ID prüfen",IF(OR(IFERROR(INDEX(Aufenthalte!$B$9:$B$108,MATCH(A155,Aufenthalte!$A$9:$A$108,0)),"")="",NOT(ISNUMBER(IFERROR(INDEX(Aufenthalte!$L$9:$L$108,MATCH(A155,Aufenthalte!$A$9:$A$108,0)),"")))),"Aufenthalt unvollständig",IF(C155="","Extra wählen",IF(IFERROR(INDEX(Extras!$G$9:$G$28,MATCH(LEFT(C155,4),Extras!$A$9:$A$28,0)),"")&lt;&gt;"OK","Extra-Stammdaten prüfen",IF(AND(D155&lt;&gt;"",OR(NOT(ISNUMBER(D155)),D155&lt;=0)),"Menge prüfen",IF(AND(E155&lt;&gt;"",OR(NOT(ISNUMBER(E155)),E155&lt;0)),"Einzelpreis prüfen",IF(AND(OR(IFERROR(INDEX(Extras!$D$9:$D$28,MATCH(LEFT(C155,4),Extras!$A$9:$A$28,0)),"")="pro Person",IFERROR(INDEX(Extras!$D$9:$D$28,MATCH(LEFT(C155,4),Extras!$A$9:$A$28,0)),"")="pro Person/Nacht"),OR(NOT(ISNUMBER(IFERROR(INDEX(Aufenthalte!$F$9:$F$108,MATCH(A155,Aufenthalte!$A$9:$A$108,0)),""))),IFERROR(INDEX(Aufenthalte!$F$9:$F$108,MATCH(A155,Aufenthalte!$A$9:$A$108,0)),"")&lt;=0)),"Personen prüfen","OK")))))))))</f>
        <v/>
      </c>
    </row>
    <row r="156" spans="1:11" ht="31" customHeight="1">
      <c r="A156" s="23"/>
      <c r="B156" s="3" t="str">
        <f>IF(A156="","",IF(IFERROR(INDEX(Aufenthalte!$B$9:$B$108,MATCH(A156,Aufenthalte!$A$9:$A$108,0)),"")="","",IFERROR(INDEX(Aufenthalte!$B$9:$B$108,MATCH(A156,Aufenthalte!$A$9:$A$108,0)),"")&amp;" / "&amp;TEXT(IFERROR(INDEX(Aufenthalte!$D$9:$D$108,MATCH(A156,Aufenthalte!$A$9:$A$108,0)),""),"dd"".""mm"".""yyyy")))</f>
        <v/>
      </c>
      <c r="C156" s="18"/>
      <c r="D156" s="24"/>
      <c r="E156" s="21"/>
      <c r="F156" s="3" t="str">
        <f>IF(K156&lt;&gt;"OK","",IFERROR(INDEX(Extras!$D$9:$D$28,MATCH(LEFT(C156,4),Extras!$A$9:$A$28,0)),""))</f>
        <v/>
      </c>
      <c r="G156" s="10" t="str">
        <f>IF(K156&lt;&gt;"OK","",IF(E156="",IFERROR(INDEX(Extras!$E$9:$E$28,MATCH(LEFT(C156,4),Extras!$A$9:$A$28,0)),""),E156))</f>
        <v/>
      </c>
      <c r="H156" s="15" t="str">
        <f>IF(K156&lt;&gt;"OK","",IF(F156="pro Aufenthalt",1,IF(F156="pro Nacht",IFERROR(INDEX(Aufenthalte!$L$9:$L$108,MATCH(A156,Aufenthalte!$A$9:$A$108,0)),""),IF(F156="pro Person",IFERROR(INDEX(Aufenthalte!$F$9:$F$108,MATCH(A156,Aufenthalte!$A$9:$A$108,0)),""),IFERROR(INDEX(Aufenthalte!$L$9:$L$108,MATCH(A156,Aufenthalte!$A$9:$A$108,0)),"")*IFERROR(INDEX(Aufenthalte!$F$9:$F$108,MATCH(A156,Aufenthalte!$A$9:$A$108,0)),"")))))</f>
        <v/>
      </c>
      <c r="I156" s="10" t="str">
        <f t="shared" si="4"/>
        <v/>
      </c>
      <c r="J156" s="18"/>
      <c r="K156" s="3" t="str">
        <f>IF(COUNTA(A156,C156:E156,J156)=0,"",IF(A156="","Buchung wählen",IF(COUNTIF(Aufenthalte!$A$9:$A$108,A156)&lt;&gt;1,"Buchung-ID prüfen",IF(OR(IFERROR(INDEX(Aufenthalte!$B$9:$B$108,MATCH(A156,Aufenthalte!$A$9:$A$108,0)),"")="",NOT(ISNUMBER(IFERROR(INDEX(Aufenthalte!$L$9:$L$108,MATCH(A156,Aufenthalte!$A$9:$A$108,0)),"")))),"Aufenthalt unvollständig",IF(C156="","Extra wählen",IF(IFERROR(INDEX(Extras!$G$9:$G$28,MATCH(LEFT(C156,4),Extras!$A$9:$A$28,0)),"")&lt;&gt;"OK","Extra-Stammdaten prüfen",IF(AND(D156&lt;&gt;"",OR(NOT(ISNUMBER(D156)),D156&lt;=0)),"Menge prüfen",IF(AND(E156&lt;&gt;"",OR(NOT(ISNUMBER(E156)),E156&lt;0)),"Einzelpreis prüfen",IF(AND(OR(IFERROR(INDEX(Extras!$D$9:$D$28,MATCH(LEFT(C156,4),Extras!$A$9:$A$28,0)),"")="pro Person",IFERROR(INDEX(Extras!$D$9:$D$28,MATCH(LEFT(C156,4),Extras!$A$9:$A$28,0)),"")="pro Person/Nacht"),OR(NOT(ISNUMBER(IFERROR(INDEX(Aufenthalte!$F$9:$F$108,MATCH(A156,Aufenthalte!$A$9:$A$108,0)),""))),IFERROR(INDEX(Aufenthalte!$F$9:$F$108,MATCH(A156,Aufenthalte!$A$9:$A$108,0)),"")&lt;=0)),"Personen prüfen","OK")))))))))</f>
        <v/>
      </c>
    </row>
    <row r="157" spans="1:11" ht="31" customHeight="1">
      <c r="A157" s="23"/>
      <c r="B157" s="3" t="str">
        <f>IF(A157="","",IF(IFERROR(INDEX(Aufenthalte!$B$9:$B$108,MATCH(A157,Aufenthalte!$A$9:$A$108,0)),"")="","",IFERROR(INDEX(Aufenthalte!$B$9:$B$108,MATCH(A157,Aufenthalte!$A$9:$A$108,0)),"")&amp;" / "&amp;TEXT(IFERROR(INDEX(Aufenthalte!$D$9:$D$108,MATCH(A157,Aufenthalte!$A$9:$A$108,0)),""),"dd"".""mm"".""yyyy")))</f>
        <v/>
      </c>
      <c r="C157" s="18"/>
      <c r="D157" s="24"/>
      <c r="E157" s="21"/>
      <c r="F157" s="3" t="str">
        <f>IF(K157&lt;&gt;"OK","",IFERROR(INDEX(Extras!$D$9:$D$28,MATCH(LEFT(C157,4),Extras!$A$9:$A$28,0)),""))</f>
        <v/>
      </c>
      <c r="G157" s="10" t="str">
        <f>IF(K157&lt;&gt;"OK","",IF(E157="",IFERROR(INDEX(Extras!$E$9:$E$28,MATCH(LEFT(C157,4),Extras!$A$9:$A$28,0)),""),E157))</f>
        <v/>
      </c>
      <c r="H157" s="15" t="str">
        <f>IF(K157&lt;&gt;"OK","",IF(F157="pro Aufenthalt",1,IF(F157="pro Nacht",IFERROR(INDEX(Aufenthalte!$L$9:$L$108,MATCH(A157,Aufenthalte!$A$9:$A$108,0)),""),IF(F157="pro Person",IFERROR(INDEX(Aufenthalte!$F$9:$F$108,MATCH(A157,Aufenthalte!$A$9:$A$108,0)),""),IFERROR(INDEX(Aufenthalte!$L$9:$L$108,MATCH(A157,Aufenthalte!$A$9:$A$108,0)),"")*IFERROR(INDEX(Aufenthalte!$F$9:$F$108,MATCH(A157,Aufenthalte!$A$9:$A$108,0)),"")))))</f>
        <v/>
      </c>
      <c r="I157" s="10" t="str">
        <f t="shared" si="4"/>
        <v/>
      </c>
      <c r="J157" s="18"/>
      <c r="K157" s="3" t="str">
        <f>IF(COUNTA(A157,C157:E157,J157)=0,"",IF(A157="","Buchung wählen",IF(COUNTIF(Aufenthalte!$A$9:$A$108,A157)&lt;&gt;1,"Buchung-ID prüfen",IF(OR(IFERROR(INDEX(Aufenthalte!$B$9:$B$108,MATCH(A157,Aufenthalte!$A$9:$A$108,0)),"")="",NOT(ISNUMBER(IFERROR(INDEX(Aufenthalte!$L$9:$L$108,MATCH(A157,Aufenthalte!$A$9:$A$108,0)),"")))),"Aufenthalt unvollständig",IF(C157="","Extra wählen",IF(IFERROR(INDEX(Extras!$G$9:$G$28,MATCH(LEFT(C157,4),Extras!$A$9:$A$28,0)),"")&lt;&gt;"OK","Extra-Stammdaten prüfen",IF(AND(D157&lt;&gt;"",OR(NOT(ISNUMBER(D157)),D157&lt;=0)),"Menge prüfen",IF(AND(E157&lt;&gt;"",OR(NOT(ISNUMBER(E157)),E157&lt;0)),"Einzelpreis prüfen",IF(AND(OR(IFERROR(INDEX(Extras!$D$9:$D$28,MATCH(LEFT(C157,4),Extras!$A$9:$A$28,0)),"")="pro Person",IFERROR(INDEX(Extras!$D$9:$D$28,MATCH(LEFT(C157,4),Extras!$A$9:$A$28,0)),"")="pro Person/Nacht"),OR(NOT(ISNUMBER(IFERROR(INDEX(Aufenthalte!$F$9:$F$108,MATCH(A157,Aufenthalte!$A$9:$A$108,0)),""))),IFERROR(INDEX(Aufenthalte!$F$9:$F$108,MATCH(A157,Aufenthalte!$A$9:$A$108,0)),"")&lt;=0)),"Personen prüfen","OK")))))))))</f>
        <v/>
      </c>
    </row>
    <row r="158" spans="1:11" ht="31" customHeight="1">
      <c r="A158" s="23"/>
      <c r="B158" s="3" t="str">
        <f>IF(A158="","",IF(IFERROR(INDEX(Aufenthalte!$B$9:$B$108,MATCH(A158,Aufenthalte!$A$9:$A$108,0)),"")="","",IFERROR(INDEX(Aufenthalte!$B$9:$B$108,MATCH(A158,Aufenthalte!$A$9:$A$108,0)),"")&amp;" / "&amp;TEXT(IFERROR(INDEX(Aufenthalte!$D$9:$D$108,MATCH(A158,Aufenthalte!$A$9:$A$108,0)),""),"dd"".""mm"".""yyyy")))</f>
        <v/>
      </c>
      <c r="C158" s="18"/>
      <c r="D158" s="24"/>
      <c r="E158" s="21"/>
      <c r="F158" s="3" t="str">
        <f>IF(K158&lt;&gt;"OK","",IFERROR(INDEX(Extras!$D$9:$D$28,MATCH(LEFT(C158,4),Extras!$A$9:$A$28,0)),""))</f>
        <v/>
      </c>
      <c r="G158" s="10" t="str">
        <f>IF(K158&lt;&gt;"OK","",IF(E158="",IFERROR(INDEX(Extras!$E$9:$E$28,MATCH(LEFT(C158,4),Extras!$A$9:$A$28,0)),""),E158))</f>
        <v/>
      </c>
      <c r="H158" s="15" t="str">
        <f>IF(K158&lt;&gt;"OK","",IF(F158="pro Aufenthalt",1,IF(F158="pro Nacht",IFERROR(INDEX(Aufenthalte!$L$9:$L$108,MATCH(A158,Aufenthalte!$A$9:$A$108,0)),""),IF(F158="pro Person",IFERROR(INDEX(Aufenthalte!$F$9:$F$108,MATCH(A158,Aufenthalte!$A$9:$A$108,0)),""),IFERROR(INDEX(Aufenthalte!$L$9:$L$108,MATCH(A158,Aufenthalte!$A$9:$A$108,0)),"")*IFERROR(INDEX(Aufenthalte!$F$9:$F$108,MATCH(A158,Aufenthalte!$A$9:$A$108,0)),"")))))</f>
        <v/>
      </c>
      <c r="I158" s="10" t="str">
        <f t="shared" si="4"/>
        <v/>
      </c>
      <c r="J158" s="18"/>
      <c r="K158" s="3" t="str">
        <f>IF(COUNTA(A158,C158:E158,J158)=0,"",IF(A158="","Buchung wählen",IF(COUNTIF(Aufenthalte!$A$9:$A$108,A158)&lt;&gt;1,"Buchung-ID prüfen",IF(OR(IFERROR(INDEX(Aufenthalte!$B$9:$B$108,MATCH(A158,Aufenthalte!$A$9:$A$108,0)),"")="",NOT(ISNUMBER(IFERROR(INDEX(Aufenthalte!$L$9:$L$108,MATCH(A158,Aufenthalte!$A$9:$A$108,0)),"")))),"Aufenthalt unvollständig",IF(C158="","Extra wählen",IF(IFERROR(INDEX(Extras!$G$9:$G$28,MATCH(LEFT(C158,4),Extras!$A$9:$A$28,0)),"")&lt;&gt;"OK","Extra-Stammdaten prüfen",IF(AND(D158&lt;&gt;"",OR(NOT(ISNUMBER(D158)),D158&lt;=0)),"Menge prüfen",IF(AND(E158&lt;&gt;"",OR(NOT(ISNUMBER(E158)),E158&lt;0)),"Einzelpreis prüfen",IF(AND(OR(IFERROR(INDEX(Extras!$D$9:$D$28,MATCH(LEFT(C158,4),Extras!$A$9:$A$28,0)),"")="pro Person",IFERROR(INDEX(Extras!$D$9:$D$28,MATCH(LEFT(C158,4),Extras!$A$9:$A$28,0)),"")="pro Person/Nacht"),OR(NOT(ISNUMBER(IFERROR(INDEX(Aufenthalte!$F$9:$F$108,MATCH(A158,Aufenthalte!$A$9:$A$108,0)),""))),IFERROR(INDEX(Aufenthalte!$F$9:$F$108,MATCH(A158,Aufenthalte!$A$9:$A$108,0)),"")&lt;=0)),"Personen prüfen","OK")))))))))</f>
        <v/>
      </c>
    </row>
    <row r="159" spans="1:11" ht="31" customHeight="1">
      <c r="A159" s="23"/>
      <c r="B159" s="3" t="str">
        <f>IF(A159="","",IF(IFERROR(INDEX(Aufenthalte!$B$9:$B$108,MATCH(A159,Aufenthalte!$A$9:$A$108,0)),"")="","",IFERROR(INDEX(Aufenthalte!$B$9:$B$108,MATCH(A159,Aufenthalte!$A$9:$A$108,0)),"")&amp;" / "&amp;TEXT(IFERROR(INDEX(Aufenthalte!$D$9:$D$108,MATCH(A159,Aufenthalte!$A$9:$A$108,0)),""),"dd"".""mm"".""yyyy")))</f>
        <v/>
      </c>
      <c r="C159" s="18"/>
      <c r="D159" s="24"/>
      <c r="E159" s="21"/>
      <c r="F159" s="3" t="str">
        <f>IF(K159&lt;&gt;"OK","",IFERROR(INDEX(Extras!$D$9:$D$28,MATCH(LEFT(C159,4),Extras!$A$9:$A$28,0)),""))</f>
        <v/>
      </c>
      <c r="G159" s="10" t="str">
        <f>IF(K159&lt;&gt;"OK","",IF(E159="",IFERROR(INDEX(Extras!$E$9:$E$28,MATCH(LEFT(C159,4),Extras!$A$9:$A$28,0)),""),E159))</f>
        <v/>
      </c>
      <c r="H159" s="15" t="str">
        <f>IF(K159&lt;&gt;"OK","",IF(F159="pro Aufenthalt",1,IF(F159="pro Nacht",IFERROR(INDEX(Aufenthalte!$L$9:$L$108,MATCH(A159,Aufenthalte!$A$9:$A$108,0)),""),IF(F159="pro Person",IFERROR(INDEX(Aufenthalte!$F$9:$F$108,MATCH(A159,Aufenthalte!$A$9:$A$108,0)),""),IFERROR(INDEX(Aufenthalte!$L$9:$L$108,MATCH(A159,Aufenthalte!$A$9:$A$108,0)),"")*IFERROR(INDEX(Aufenthalte!$F$9:$F$108,MATCH(A159,Aufenthalte!$A$9:$A$108,0)),"")))))</f>
        <v/>
      </c>
      <c r="I159" s="10" t="str">
        <f t="shared" si="4"/>
        <v/>
      </c>
      <c r="J159" s="18"/>
      <c r="K159" s="3" t="str">
        <f>IF(COUNTA(A159,C159:E159,J159)=0,"",IF(A159="","Buchung wählen",IF(COUNTIF(Aufenthalte!$A$9:$A$108,A159)&lt;&gt;1,"Buchung-ID prüfen",IF(OR(IFERROR(INDEX(Aufenthalte!$B$9:$B$108,MATCH(A159,Aufenthalte!$A$9:$A$108,0)),"")="",NOT(ISNUMBER(IFERROR(INDEX(Aufenthalte!$L$9:$L$108,MATCH(A159,Aufenthalte!$A$9:$A$108,0)),"")))),"Aufenthalt unvollständig",IF(C159="","Extra wählen",IF(IFERROR(INDEX(Extras!$G$9:$G$28,MATCH(LEFT(C159,4),Extras!$A$9:$A$28,0)),"")&lt;&gt;"OK","Extra-Stammdaten prüfen",IF(AND(D159&lt;&gt;"",OR(NOT(ISNUMBER(D159)),D159&lt;=0)),"Menge prüfen",IF(AND(E159&lt;&gt;"",OR(NOT(ISNUMBER(E159)),E159&lt;0)),"Einzelpreis prüfen",IF(AND(OR(IFERROR(INDEX(Extras!$D$9:$D$28,MATCH(LEFT(C159,4),Extras!$A$9:$A$28,0)),"")="pro Person",IFERROR(INDEX(Extras!$D$9:$D$28,MATCH(LEFT(C159,4),Extras!$A$9:$A$28,0)),"")="pro Person/Nacht"),OR(NOT(ISNUMBER(IFERROR(INDEX(Aufenthalte!$F$9:$F$108,MATCH(A159,Aufenthalte!$A$9:$A$108,0)),""))),IFERROR(INDEX(Aufenthalte!$F$9:$F$108,MATCH(A159,Aufenthalte!$A$9:$A$108,0)),"")&lt;=0)),"Personen prüfen","OK")))))))))</f>
        <v/>
      </c>
    </row>
    <row r="160" spans="1:11" ht="31" customHeight="1">
      <c r="A160" s="23"/>
      <c r="B160" s="3" t="str">
        <f>IF(A160="","",IF(IFERROR(INDEX(Aufenthalte!$B$9:$B$108,MATCH(A160,Aufenthalte!$A$9:$A$108,0)),"")="","",IFERROR(INDEX(Aufenthalte!$B$9:$B$108,MATCH(A160,Aufenthalte!$A$9:$A$108,0)),"")&amp;" / "&amp;TEXT(IFERROR(INDEX(Aufenthalte!$D$9:$D$108,MATCH(A160,Aufenthalte!$A$9:$A$108,0)),""),"dd"".""mm"".""yyyy")))</f>
        <v/>
      </c>
      <c r="C160" s="18"/>
      <c r="D160" s="24"/>
      <c r="E160" s="21"/>
      <c r="F160" s="3" t="str">
        <f>IF(K160&lt;&gt;"OK","",IFERROR(INDEX(Extras!$D$9:$D$28,MATCH(LEFT(C160,4),Extras!$A$9:$A$28,0)),""))</f>
        <v/>
      </c>
      <c r="G160" s="10" t="str">
        <f>IF(K160&lt;&gt;"OK","",IF(E160="",IFERROR(INDEX(Extras!$E$9:$E$28,MATCH(LEFT(C160,4),Extras!$A$9:$A$28,0)),""),E160))</f>
        <v/>
      </c>
      <c r="H160" s="15" t="str">
        <f>IF(K160&lt;&gt;"OK","",IF(F160="pro Aufenthalt",1,IF(F160="pro Nacht",IFERROR(INDEX(Aufenthalte!$L$9:$L$108,MATCH(A160,Aufenthalte!$A$9:$A$108,0)),""),IF(F160="pro Person",IFERROR(INDEX(Aufenthalte!$F$9:$F$108,MATCH(A160,Aufenthalte!$A$9:$A$108,0)),""),IFERROR(INDEX(Aufenthalte!$L$9:$L$108,MATCH(A160,Aufenthalte!$A$9:$A$108,0)),"")*IFERROR(INDEX(Aufenthalte!$F$9:$F$108,MATCH(A160,Aufenthalte!$A$9:$A$108,0)),"")))))</f>
        <v/>
      </c>
      <c r="I160" s="10" t="str">
        <f t="shared" si="4"/>
        <v/>
      </c>
      <c r="J160" s="18"/>
      <c r="K160" s="3" t="str">
        <f>IF(COUNTA(A160,C160:E160,J160)=0,"",IF(A160="","Buchung wählen",IF(COUNTIF(Aufenthalte!$A$9:$A$108,A160)&lt;&gt;1,"Buchung-ID prüfen",IF(OR(IFERROR(INDEX(Aufenthalte!$B$9:$B$108,MATCH(A160,Aufenthalte!$A$9:$A$108,0)),"")="",NOT(ISNUMBER(IFERROR(INDEX(Aufenthalte!$L$9:$L$108,MATCH(A160,Aufenthalte!$A$9:$A$108,0)),"")))),"Aufenthalt unvollständig",IF(C160="","Extra wählen",IF(IFERROR(INDEX(Extras!$G$9:$G$28,MATCH(LEFT(C160,4),Extras!$A$9:$A$28,0)),"")&lt;&gt;"OK","Extra-Stammdaten prüfen",IF(AND(D160&lt;&gt;"",OR(NOT(ISNUMBER(D160)),D160&lt;=0)),"Menge prüfen",IF(AND(E160&lt;&gt;"",OR(NOT(ISNUMBER(E160)),E160&lt;0)),"Einzelpreis prüfen",IF(AND(OR(IFERROR(INDEX(Extras!$D$9:$D$28,MATCH(LEFT(C160,4),Extras!$A$9:$A$28,0)),"")="pro Person",IFERROR(INDEX(Extras!$D$9:$D$28,MATCH(LEFT(C160,4),Extras!$A$9:$A$28,0)),"")="pro Person/Nacht"),OR(NOT(ISNUMBER(IFERROR(INDEX(Aufenthalte!$F$9:$F$108,MATCH(A160,Aufenthalte!$A$9:$A$108,0)),""))),IFERROR(INDEX(Aufenthalte!$F$9:$F$108,MATCH(A160,Aufenthalte!$A$9:$A$108,0)),"")&lt;=0)),"Personen prüfen","OK")))))))))</f>
        <v/>
      </c>
    </row>
    <row r="161" spans="1:11" ht="31" customHeight="1">
      <c r="A161" s="23"/>
      <c r="B161" s="3" t="str">
        <f>IF(A161="","",IF(IFERROR(INDEX(Aufenthalte!$B$9:$B$108,MATCH(A161,Aufenthalte!$A$9:$A$108,0)),"")="","",IFERROR(INDEX(Aufenthalte!$B$9:$B$108,MATCH(A161,Aufenthalte!$A$9:$A$108,0)),"")&amp;" / "&amp;TEXT(IFERROR(INDEX(Aufenthalte!$D$9:$D$108,MATCH(A161,Aufenthalte!$A$9:$A$108,0)),""),"dd"".""mm"".""yyyy")))</f>
        <v/>
      </c>
      <c r="C161" s="18"/>
      <c r="D161" s="24"/>
      <c r="E161" s="21"/>
      <c r="F161" s="3" t="str">
        <f>IF(K161&lt;&gt;"OK","",IFERROR(INDEX(Extras!$D$9:$D$28,MATCH(LEFT(C161,4),Extras!$A$9:$A$28,0)),""))</f>
        <v/>
      </c>
      <c r="G161" s="10" t="str">
        <f>IF(K161&lt;&gt;"OK","",IF(E161="",IFERROR(INDEX(Extras!$E$9:$E$28,MATCH(LEFT(C161,4),Extras!$A$9:$A$28,0)),""),E161))</f>
        <v/>
      </c>
      <c r="H161" s="15" t="str">
        <f>IF(K161&lt;&gt;"OK","",IF(F161="pro Aufenthalt",1,IF(F161="pro Nacht",IFERROR(INDEX(Aufenthalte!$L$9:$L$108,MATCH(A161,Aufenthalte!$A$9:$A$108,0)),""),IF(F161="pro Person",IFERROR(INDEX(Aufenthalte!$F$9:$F$108,MATCH(A161,Aufenthalte!$A$9:$A$108,0)),""),IFERROR(INDEX(Aufenthalte!$L$9:$L$108,MATCH(A161,Aufenthalte!$A$9:$A$108,0)),"")*IFERROR(INDEX(Aufenthalte!$F$9:$F$108,MATCH(A161,Aufenthalte!$A$9:$A$108,0)),"")))))</f>
        <v/>
      </c>
      <c r="I161" s="10" t="str">
        <f t="shared" si="4"/>
        <v/>
      </c>
      <c r="J161" s="18"/>
      <c r="K161" s="3" t="str">
        <f>IF(COUNTA(A161,C161:E161,J161)=0,"",IF(A161="","Buchung wählen",IF(COUNTIF(Aufenthalte!$A$9:$A$108,A161)&lt;&gt;1,"Buchung-ID prüfen",IF(OR(IFERROR(INDEX(Aufenthalte!$B$9:$B$108,MATCH(A161,Aufenthalte!$A$9:$A$108,0)),"")="",NOT(ISNUMBER(IFERROR(INDEX(Aufenthalte!$L$9:$L$108,MATCH(A161,Aufenthalte!$A$9:$A$108,0)),"")))),"Aufenthalt unvollständig",IF(C161="","Extra wählen",IF(IFERROR(INDEX(Extras!$G$9:$G$28,MATCH(LEFT(C161,4),Extras!$A$9:$A$28,0)),"")&lt;&gt;"OK","Extra-Stammdaten prüfen",IF(AND(D161&lt;&gt;"",OR(NOT(ISNUMBER(D161)),D161&lt;=0)),"Menge prüfen",IF(AND(E161&lt;&gt;"",OR(NOT(ISNUMBER(E161)),E161&lt;0)),"Einzelpreis prüfen",IF(AND(OR(IFERROR(INDEX(Extras!$D$9:$D$28,MATCH(LEFT(C161,4),Extras!$A$9:$A$28,0)),"")="pro Person",IFERROR(INDEX(Extras!$D$9:$D$28,MATCH(LEFT(C161,4),Extras!$A$9:$A$28,0)),"")="pro Person/Nacht"),OR(NOT(ISNUMBER(IFERROR(INDEX(Aufenthalte!$F$9:$F$108,MATCH(A161,Aufenthalte!$A$9:$A$108,0)),""))),IFERROR(INDEX(Aufenthalte!$F$9:$F$108,MATCH(A161,Aufenthalte!$A$9:$A$108,0)),"")&lt;=0)),"Personen prüfen","OK")))))))))</f>
        <v/>
      </c>
    </row>
    <row r="162" spans="1:11" ht="31" customHeight="1">
      <c r="A162" s="23"/>
      <c r="B162" s="3" t="str">
        <f>IF(A162="","",IF(IFERROR(INDEX(Aufenthalte!$B$9:$B$108,MATCH(A162,Aufenthalte!$A$9:$A$108,0)),"")="","",IFERROR(INDEX(Aufenthalte!$B$9:$B$108,MATCH(A162,Aufenthalte!$A$9:$A$108,0)),"")&amp;" / "&amp;TEXT(IFERROR(INDEX(Aufenthalte!$D$9:$D$108,MATCH(A162,Aufenthalte!$A$9:$A$108,0)),""),"dd"".""mm"".""yyyy")))</f>
        <v/>
      </c>
      <c r="C162" s="18"/>
      <c r="D162" s="24"/>
      <c r="E162" s="21"/>
      <c r="F162" s="3" t="str">
        <f>IF(K162&lt;&gt;"OK","",IFERROR(INDEX(Extras!$D$9:$D$28,MATCH(LEFT(C162,4),Extras!$A$9:$A$28,0)),""))</f>
        <v/>
      </c>
      <c r="G162" s="10" t="str">
        <f>IF(K162&lt;&gt;"OK","",IF(E162="",IFERROR(INDEX(Extras!$E$9:$E$28,MATCH(LEFT(C162,4),Extras!$A$9:$A$28,0)),""),E162))</f>
        <v/>
      </c>
      <c r="H162" s="15" t="str">
        <f>IF(K162&lt;&gt;"OK","",IF(F162="pro Aufenthalt",1,IF(F162="pro Nacht",IFERROR(INDEX(Aufenthalte!$L$9:$L$108,MATCH(A162,Aufenthalte!$A$9:$A$108,0)),""),IF(F162="pro Person",IFERROR(INDEX(Aufenthalte!$F$9:$F$108,MATCH(A162,Aufenthalte!$A$9:$A$108,0)),""),IFERROR(INDEX(Aufenthalte!$L$9:$L$108,MATCH(A162,Aufenthalte!$A$9:$A$108,0)),"")*IFERROR(INDEX(Aufenthalte!$F$9:$F$108,MATCH(A162,Aufenthalte!$A$9:$A$108,0)),"")))))</f>
        <v/>
      </c>
      <c r="I162" s="10" t="str">
        <f t="shared" si="4"/>
        <v/>
      </c>
      <c r="J162" s="18"/>
      <c r="K162" s="3" t="str">
        <f>IF(COUNTA(A162,C162:E162,J162)=0,"",IF(A162="","Buchung wählen",IF(COUNTIF(Aufenthalte!$A$9:$A$108,A162)&lt;&gt;1,"Buchung-ID prüfen",IF(OR(IFERROR(INDEX(Aufenthalte!$B$9:$B$108,MATCH(A162,Aufenthalte!$A$9:$A$108,0)),"")="",NOT(ISNUMBER(IFERROR(INDEX(Aufenthalte!$L$9:$L$108,MATCH(A162,Aufenthalte!$A$9:$A$108,0)),"")))),"Aufenthalt unvollständig",IF(C162="","Extra wählen",IF(IFERROR(INDEX(Extras!$G$9:$G$28,MATCH(LEFT(C162,4),Extras!$A$9:$A$28,0)),"")&lt;&gt;"OK","Extra-Stammdaten prüfen",IF(AND(D162&lt;&gt;"",OR(NOT(ISNUMBER(D162)),D162&lt;=0)),"Menge prüfen",IF(AND(E162&lt;&gt;"",OR(NOT(ISNUMBER(E162)),E162&lt;0)),"Einzelpreis prüfen",IF(AND(OR(IFERROR(INDEX(Extras!$D$9:$D$28,MATCH(LEFT(C162,4),Extras!$A$9:$A$28,0)),"")="pro Person",IFERROR(INDEX(Extras!$D$9:$D$28,MATCH(LEFT(C162,4),Extras!$A$9:$A$28,0)),"")="pro Person/Nacht"),OR(NOT(ISNUMBER(IFERROR(INDEX(Aufenthalte!$F$9:$F$108,MATCH(A162,Aufenthalte!$A$9:$A$108,0)),""))),IFERROR(INDEX(Aufenthalte!$F$9:$F$108,MATCH(A162,Aufenthalte!$A$9:$A$108,0)),"")&lt;=0)),"Personen prüfen","OK")))))))))</f>
        <v/>
      </c>
    </row>
    <row r="163" spans="1:11" ht="31" customHeight="1">
      <c r="A163" s="23"/>
      <c r="B163" s="3" t="str">
        <f>IF(A163="","",IF(IFERROR(INDEX(Aufenthalte!$B$9:$B$108,MATCH(A163,Aufenthalte!$A$9:$A$108,0)),"")="","",IFERROR(INDEX(Aufenthalte!$B$9:$B$108,MATCH(A163,Aufenthalte!$A$9:$A$108,0)),"")&amp;" / "&amp;TEXT(IFERROR(INDEX(Aufenthalte!$D$9:$D$108,MATCH(A163,Aufenthalte!$A$9:$A$108,0)),""),"dd"".""mm"".""yyyy")))</f>
        <v/>
      </c>
      <c r="C163" s="18"/>
      <c r="D163" s="24"/>
      <c r="E163" s="21"/>
      <c r="F163" s="3" t="str">
        <f>IF(K163&lt;&gt;"OK","",IFERROR(INDEX(Extras!$D$9:$D$28,MATCH(LEFT(C163,4),Extras!$A$9:$A$28,0)),""))</f>
        <v/>
      </c>
      <c r="G163" s="10" t="str">
        <f>IF(K163&lt;&gt;"OK","",IF(E163="",IFERROR(INDEX(Extras!$E$9:$E$28,MATCH(LEFT(C163,4),Extras!$A$9:$A$28,0)),""),E163))</f>
        <v/>
      </c>
      <c r="H163" s="15" t="str">
        <f>IF(K163&lt;&gt;"OK","",IF(F163="pro Aufenthalt",1,IF(F163="pro Nacht",IFERROR(INDEX(Aufenthalte!$L$9:$L$108,MATCH(A163,Aufenthalte!$A$9:$A$108,0)),""),IF(F163="pro Person",IFERROR(INDEX(Aufenthalte!$F$9:$F$108,MATCH(A163,Aufenthalte!$A$9:$A$108,0)),""),IFERROR(INDEX(Aufenthalte!$L$9:$L$108,MATCH(A163,Aufenthalte!$A$9:$A$108,0)),"")*IFERROR(INDEX(Aufenthalte!$F$9:$F$108,MATCH(A163,Aufenthalte!$A$9:$A$108,0)),"")))))</f>
        <v/>
      </c>
      <c r="I163" s="10" t="str">
        <f t="shared" si="4"/>
        <v/>
      </c>
      <c r="J163" s="18"/>
      <c r="K163" s="3" t="str">
        <f>IF(COUNTA(A163,C163:E163,J163)=0,"",IF(A163="","Buchung wählen",IF(COUNTIF(Aufenthalte!$A$9:$A$108,A163)&lt;&gt;1,"Buchung-ID prüfen",IF(OR(IFERROR(INDEX(Aufenthalte!$B$9:$B$108,MATCH(A163,Aufenthalte!$A$9:$A$108,0)),"")="",NOT(ISNUMBER(IFERROR(INDEX(Aufenthalte!$L$9:$L$108,MATCH(A163,Aufenthalte!$A$9:$A$108,0)),"")))),"Aufenthalt unvollständig",IF(C163="","Extra wählen",IF(IFERROR(INDEX(Extras!$G$9:$G$28,MATCH(LEFT(C163,4),Extras!$A$9:$A$28,0)),"")&lt;&gt;"OK","Extra-Stammdaten prüfen",IF(AND(D163&lt;&gt;"",OR(NOT(ISNUMBER(D163)),D163&lt;=0)),"Menge prüfen",IF(AND(E163&lt;&gt;"",OR(NOT(ISNUMBER(E163)),E163&lt;0)),"Einzelpreis prüfen",IF(AND(OR(IFERROR(INDEX(Extras!$D$9:$D$28,MATCH(LEFT(C163,4),Extras!$A$9:$A$28,0)),"")="pro Person",IFERROR(INDEX(Extras!$D$9:$D$28,MATCH(LEFT(C163,4),Extras!$A$9:$A$28,0)),"")="pro Person/Nacht"),OR(NOT(ISNUMBER(IFERROR(INDEX(Aufenthalte!$F$9:$F$108,MATCH(A163,Aufenthalte!$A$9:$A$108,0)),""))),IFERROR(INDEX(Aufenthalte!$F$9:$F$108,MATCH(A163,Aufenthalte!$A$9:$A$108,0)),"")&lt;=0)),"Personen prüfen","OK")))))))))</f>
        <v/>
      </c>
    </row>
    <row r="164" spans="1:11" ht="31" customHeight="1">
      <c r="A164" s="23"/>
      <c r="B164" s="3" t="str">
        <f>IF(A164="","",IF(IFERROR(INDEX(Aufenthalte!$B$9:$B$108,MATCH(A164,Aufenthalte!$A$9:$A$108,0)),"")="","",IFERROR(INDEX(Aufenthalte!$B$9:$B$108,MATCH(A164,Aufenthalte!$A$9:$A$108,0)),"")&amp;" / "&amp;TEXT(IFERROR(INDEX(Aufenthalte!$D$9:$D$108,MATCH(A164,Aufenthalte!$A$9:$A$108,0)),""),"dd"".""mm"".""yyyy")))</f>
        <v/>
      </c>
      <c r="C164" s="18"/>
      <c r="D164" s="24"/>
      <c r="E164" s="21"/>
      <c r="F164" s="3" t="str">
        <f>IF(K164&lt;&gt;"OK","",IFERROR(INDEX(Extras!$D$9:$D$28,MATCH(LEFT(C164,4),Extras!$A$9:$A$28,0)),""))</f>
        <v/>
      </c>
      <c r="G164" s="10" t="str">
        <f>IF(K164&lt;&gt;"OK","",IF(E164="",IFERROR(INDEX(Extras!$E$9:$E$28,MATCH(LEFT(C164,4),Extras!$A$9:$A$28,0)),""),E164))</f>
        <v/>
      </c>
      <c r="H164" s="15" t="str">
        <f>IF(K164&lt;&gt;"OK","",IF(F164="pro Aufenthalt",1,IF(F164="pro Nacht",IFERROR(INDEX(Aufenthalte!$L$9:$L$108,MATCH(A164,Aufenthalte!$A$9:$A$108,0)),""),IF(F164="pro Person",IFERROR(INDEX(Aufenthalte!$F$9:$F$108,MATCH(A164,Aufenthalte!$A$9:$A$108,0)),""),IFERROR(INDEX(Aufenthalte!$L$9:$L$108,MATCH(A164,Aufenthalte!$A$9:$A$108,0)),"")*IFERROR(INDEX(Aufenthalte!$F$9:$F$108,MATCH(A164,Aufenthalte!$A$9:$A$108,0)),"")))))</f>
        <v/>
      </c>
      <c r="I164" s="10" t="str">
        <f t="shared" si="4"/>
        <v/>
      </c>
      <c r="J164" s="18"/>
      <c r="K164" s="3" t="str">
        <f>IF(COUNTA(A164,C164:E164,J164)=0,"",IF(A164="","Buchung wählen",IF(COUNTIF(Aufenthalte!$A$9:$A$108,A164)&lt;&gt;1,"Buchung-ID prüfen",IF(OR(IFERROR(INDEX(Aufenthalte!$B$9:$B$108,MATCH(A164,Aufenthalte!$A$9:$A$108,0)),"")="",NOT(ISNUMBER(IFERROR(INDEX(Aufenthalte!$L$9:$L$108,MATCH(A164,Aufenthalte!$A$9:$A$108,0)),"")))),"Aufenthalt unvollständig",IF(C164="","Extra wählen",IF(IFERROR(INDEX(Extras!$G$9:$G$28,MATCH(LEFT(C164,4),Extras!$A$9:$A$28,0)),"")&lt;&gt;"OK","Extra-Stammdaten prüfen",IF(AND(D164&lt;&gt;"",OR(NOT(ISNUMBER(D164)),D164&lt;=0)),"Menge prüfen",IF(AND(E164&lt;&gt;"",OR(NOT(ISNUMBER(E164)),E164&lt;0)),"Einzelpreis prüfen",IF(AND(OR(IFERROR(INDEX(Extras!$D$9:$D$28,MATCH(LEFT(C164,4),Extras!$A$9:$A$28,0)),"")="pro Person",IFERROR(INDEX(Extras!$D$9:$D$28,MATCH(LEFT(C164,4),Extras!$A$9:$A$28,0)),"")="pro Person/Nacht"),OR(NOT(ISNUMBER(IFERROR(INDEX(Aufenthalte!$F$9:$F$108,MATCH(A164,Aufenthalte!$A$9:$A$108,0)),""))),IFERROR(INDEX(Aufenthalte!$F$9:$F$108,MATCH(A164,Aufenthalte!$A$9:$A$108,0)),"")&lt;=0)),"Personen prüfen","OK")))))))))</f>
        <v/>
      </c>
    </row>
    <row r="165" spans="1:11" ht="31" customHeight="1">
      <c r="A165" s="23"/>
      <c r="B165" s="3" t="str">
        <f>IF(A165="","",IF(IFERROR(INDEX(Aufenthalte!$B$9:$B$108,MATCH(A165,Aufenthalte!$A$9:$A$108,0)),"")="","",IFERROR(INDEX(Aufenthalte!$B$9:$B$108,MATCH(A165,Aufenthalte!$A$9:$A$108,0)),"")&amp;" / "&amp;TEXT(IFERROR(INDEX(Aufenthalte!$D$9:$D$108,MATCH(A165,Aufenthalte!$A$9:$A$108,0)),""),"dd"".""mm"".""yyyy")))</f>
        <v/>
      </c>
      <c r="C165" s="18"/>
      <c r="D165" s="24"/>
      <c r="E165" s="21"/>
      <c r="F165" s="3" t="str">
        <f>IF(K165&lt;&gt;"OK","",IFERROR(INDEX(Extras!$D$9:$D$28,MATCH(LEFT(C165,4),Extras!$A$9:$A$28,0)),""))</f>
        <v/>
      </c>
      <c r="G165" s="10" t="str">
        <f>IF(K165&lt;&gt;"OK","",IF(E165="",IFERROR(INDEX(Extras!$E$9:$E$28,MATCH(LEFT(C165,4),Extras!$A$9:$A$28,0)),""),E165))</f>
        <v/>
      </c>
      <c r="H165" s="15" t="str">
        <f>IF(K165&lt;&gt;"OK","",IF(F165="pro Aufenthalt",1,IF(F165="pro Nacht",IFERROR(INDEX(Aufenthalte!$L$9:$L$108,MATCH(A165,Aufenthalte!$A$9:$A$108,0)),""),IF(F165="pro Person",IFERROR(INDEX(Aufenthalte!$F$9:$F$108,MATCH(A165,Aufenthalte!$A$9:$A$108,0)),""),IFERROR(INDEX(Aufenthalte!$L$9:$L$108,MATCH(A165,Aufenthalte!$A$9:$A$108,0)),"")*IFERROR(INDEX(Aufenthalte!$F$9:$F$108,MATCH(A165,Aufenthalte!$A$9:$A$108,0)),"")))))</f>
        <v/>
      </c>
      <c r="I165" s="10" t="str">
        <f t="shared" si="4"/>
        <v/>
      </c>
      <c r="J165" s="18"/>
      <c r="K165" s="3" t="str">
        <f>IF(COUNTA(A165,C165:E165,J165)=0,"",IF(A165="","Buchung wählen",IF(COUNTIF(Aufenthalte!$A$9:$A$108,A165)&lt;&gt;1,"Buchung-ID prüfen",IF(OR(IFERROR(INDEX(Aufenthalte!$B$9:$B$108,MATCH(A165,Aufenthalte!$A$9:$A$108,0)),"")="",NOT(ISNUMBER(IFERROR(INDEX(Aufenthalte!$L$9:$L$108,MATCH(A165,Aufenthalte!$A$9:$A$108,0)),"")))),"Aufenthalt unvollständig",IF(C165="","Extra wählen",IF(IFERROR(INDEX(Extras!$G$9:$G$28,MATCH(LEFT(C165,4),Extras!$A$9:$A$28,0)),"")&lt;&gt;"OK","Extra-Stammdaten prüfen",IF(AND(D165&lt;&gt;"",OR(NOT(ISNUMBER(D165)),D165&lt;=0)),"Menge prüfen",IF(AND(E165&lt;&gt;"",OR(NOT(ISNUMBER(E165)),E165&lt;0)),"Einzelpreis prüfen",IF(AND(OR(IFERROR(INDEX(Extras!$D$9:$D$28,MATCH(LEFT(C165,4),Extras!$A$9:$A$28,0)),"")="pro Person",IFERROR(INDEX(Extras!$D$9:$D$28,MATCH(LEFT(C165,4),Extras!$A$9:$A$28,0)),"")="pro Person/Nacht"),OR(NOT(ISNUMBER(IFERROR(INDEX(Aufenthalte!$F$9:$F$108,MATCH(A165,Aufenthalte!$A$9:$A$108,0)),""))),IFERROR(INDEX(Aufenthalte!$F$9:$F$108,MATCH(A165,Aufenthalte!$A$9:$A$108,0)),"")&lt;=0)),"Personen prüfen","OK")))))))))</f>
        <v/>
      </c>
    </row>
    <row r="166" spans="1:11" ht="31" customHeight="1">
      <c r="A166" s="23"/>
      <c r="B166" s="3" t="str">
        <f>IF(A166="","",IF(IFERROR(INDEX(Aufenthalte!$B$9:$B$108,MATCH(A166,Aufenthalte!$A$9:$A$108,0)),"")="","",IFERROR(INDEX(Aufenthalte!$B$9:$B$108,MATCH(A166,Aufenthalte!$A$9:$A$108,0)),"")&amp;" / "&amp;TEXT(IFERROR(INDEX(Aufenthalte!$D$9:$D$108,MATCH(A166,Aufenthalte!$A$9:$A$108,0)),""),"dd"".""mm"".""yyyy")))</f>
        <v/>
      </c>
      <c r="C166" s="18"/>
      <c r="D166" s="24"/>
      <c r="E166" s="21"/>
      <c r="F166" s="3" t="str">
        <f>IF(K166&lt;&gt;"OK","",IFERROR(INDEX(Extras!$D$9:$D$28,MATCH(LEFT(C166,4),Extras!$A$9:$A$28,0)),""))</f>
        <v/>
      </c>
      <c r="G166" s="10" t="str">
        <f>IF(K166&lt;&gt;"OK","",IF(E166="",IFERROR(INDEX(Extras!$E$9:$E$28,MATCH(LEFT(C166,4),Extras!$A$9:$A$28,0)),""),E166))</f>
        <v/>
      </c>
      <c r="H166" s="15" t="str">
        <f>IF(K166&lt;&gt;"OK","",IF(F166="pro Aufenthalt",1,IF(F166="pro Nacht",IFERROR(INDEX(Aufenthalte!$L$9:$L$108,MATCH(A166,Aufenthalte!$A$9:$A$108,0)),""),IF(F166="pro Person",IFERROR(INDEX(Aufenthalte!$F$9:$F$108,MATCH(A166,Aufenthalte!$A$9:$A$108,0)),""),IFERROR(INDEX(Aufenthalte!$L$9:$L$108,MATCH(A166,Aufenthalte!$A$9:$A$108,0)),"")*IFERROR(INDEX(Aufenthalte!$F$9:$F$108,MATCH(A166,Aufenthalte!$A$9:$A$108,0)),"")))))</f>
        <v/>
      </c>
      <c r="I166" s="10" t="str">
        <f t="shared" si="4"/>
        <v/>
      </c>
      <c r="J166" s="18"/>
      <c r="K166" s="3" t="str">
        <f>IF(COUNTA(A166,C166:E166,J166)=0,"",IF(A166="","Buchung wählen",IF(COUNTIF(Aufenthalte!$A$9:$A$108,A166)&lt;&gt;1,"Buchung-ID prüfen",IF(OR(IFERROR(INDEX(Aufenthalte!$B$9:$B$108,MATCH(A166,Aufenthalte!$A$9:$A$108,0)),"")="",NOT(ISNUMBER(IFERROR(INDEX(Aufenthalte!$L$9:$L$108,MATCH(A166,Aufenthalte!$A$9:$A$108,0)),"")))),"Aufenthalt unvollständig",IF(C166="","Extra wählen",IF(IFERROR(INDEX(Extras!$G$9:$G$28,MATCH(LEFT(C166,4),Extras!$A$9:$A$28,0)),"")&lt;&gt;"OK","Extra-Stammdaten prüfen",IF(AND(D166&lt;&gt;"",OR(NOT(ISNUMBER(D166)),D166&lt;=0)),"Menge prüfen",IF(AND(E166&lt;&gt;"",OR(NOT(ISNUMBER(E166)),E166&lt;0)),"Einzelpreis prüfen",IF(AND(OR(IFERROR(INDEX(Extras!$D$9:$D$28,MATCH(LEFT(C166,4),Extras!$A$9:$A$28,0)),"")="pro Person",IFERROR(INDEX(Extras!$D$9:$D$28,MATCH(LEFT(C166,4),Extras!$A$9:$A$28,0)),"")="pro Person/Nacht"),OR(NOT(ISNUMBER(IFERROR(INDEX(Aufenthalte!$F$9:$F$108,MATCH(A166,Aufenthalte!$A$9:$A$108,0)),""))),IFERROR(INDEX(Aufenthalte!$F$9:$F$108,MATCH(A166,Aufenthalte!$A$9:$A$108,0)),"")&lt;=0)),"Personen prüfen","OK")))))))))</f>
        <v/>
      </c>
    </row>
    <row r="167" spans="1:11" ht="31" customHeight="1">
      <c r="A167" s="23"/>
      <c r="B167" s="3" t="str">
        <f>IF(A167="","",IF(IFERROR(INDEX(Aufenthalte!$B$9:$B$108,MATCH(A167,Aufenthalte!$A$9:$A$108,0)),"")="","",IFERROR(INDEX(Aufenthalte!$B$9:$B$108,MATCH(A167,Aufenthalte!$A$9:$A$108,0)),"")&amp;" / "&amp;TEXT(IFERROR(INDEX(Aufenthalte!$D$9:$D$108,MATCH(A167,Aufenthalte!$A$9:$A$108,0)),""),"dd"".""mm"".""yyyy")))</f>
        <v/>
      </c>
      <c r="C167" s="18"/>
      <c r="D167" s="24"/>
      <c r="E167" s="21"/>
      <c r="F167" s="3" t="str">
        <f>IF(K167&lt;&gt;"OK","",IFERROR(INDEX(Extras!$D$9:$D$28,MATCH(LEFT(C167,4),Extras!$A$9:$A$28,0)),""))</f>
        <v/>
      </c>
      <c r="G167" s="10" t="str">
        <f>IF(K167&lt;&gt;"OK","",IF(E167="",IFERROR(INDEX(Extras!$E$9:$E$28,MATCH(LEFT(C167,4),Extras!$A$9:$A$28,0)),""),E167))</f>
        <v/>
      </c>
      <c r="H167" s="15" t="str">
        <f>IF(K167&lt;&gt;"OK","",IF(F167="pro Aufenthalt",1,IF(F167="pro Nacht",IFERROR(INDEX(Aufenthalte!$L$9:$L$108,MATCH(A167,Aufenthalte!$A$9:$A$108,0)),""),IF(F167="pro Person",IFERROR(INDEX(Aufenthalte!$F$9:$F$108,MATCH(A167,Aufenthalte!$A$9:$A$108,0)),""),IFERROR(INDEX(Aufenthalte!$L$9:$L$108,MATCH(A167,Aufenthalte!$A$9:$A$108,0)),"")*IFERROR(INDEX(Aufenthalte!$F$9:$F$108,MATCH(A167,Aufenthalte!$A$9:$A$108,0)),"")))))</f>
        <v/>
      </c>
      <c r="I167" s="10" t="str">
        <f t="shared" si="4"/>
        <v/>
      </c>
      <c r="J167" s="18"/>
      <c r="K167" s="3" t="str">
        <f>IF(COUNTA(A167,C167:E167,J167)=0,"",IF(A167="","Buchung wählen",IF(COUNTIF(Aufenthalte!$A$9:$A$108,A167)&lt;&gt;1,"Buchung-ID prüfen",IF(OR(IFERROR(INDEX(Aufenthalte!$B$9:$B$108,MATCH(A167,Aufenthalte!$A$9:$A$108,0)),"")="",NOT(ISNUMBER(IFERROR(INDEX(Aufenthalte!$L$9:$L$108,MATCH(A167,Aufenthalte!$A$9:$A$108,0)),"")))),"Aufenthalt unvollständig",IF(C167="","Extra wählen",IF(IFERROR(INDEX(Extras!$G$9:$G$28,MATCH(LEFT(C167,4),Extras!$A$9:$A$28,0)),"")&lt;&gt;"OK","Extra-Stammdaten prüfen",IF(AND(D167&lt;&gt;"",OR(NOT(ISNUMBER(D167)),D167&lt;=0)),"Menge prüfen",IF(AND(E167&lt;&gt;"",OR(NOT(ISNUMBER(E167)),E167&lt;0)),"Einzelpreis prüfen",IF(AND(OR(IFERROR(INDEX(Extras!$D$9:$D$28,MATCH(LEFT(C167,4),Extras!$A$9:$A$28,0)),"")="pro Person",IFERROR(INDEX(Extras!$D$9:$D$28,MATCH(LEFT(C167,4),Extras!$A$9:$A$28,0)),"")="pro Person/Nacht"),OR(NOT(ISNUMBER(IFERROR(INDEX(Aufenthalte!$F$9:$F$108,MATCH(A167,Aufenthalte!$A$9:$A$108,0)),""))),IFERROR(INDEX(Aufenthalte!$F$9:$F$108,MATCH(A167,Aufenthalte!$A$9:$A$108,0)),"")&lt;=0)),"Personen prüfen","OK")))))))))</f>
        <v/>
      </c>
    </row>
    <row r="168" spans="1:11" ht="31" customHeight="1">
      <c r="A168" s="23"/>
      <c r="B168" s="3" t="str">
        <f>IF(A168="","",IF(IFERROR(INDEX(Aufenthalte!$B$9:$B$108,MATCH(A168,Aufenthalte!$A$9:$A$108,0)),"")="","",IFERROR(INDEX(Aufenthalte!$B$9:$B$108,MATCH(A168,Aufenthalte!$A$9:$A$108,0)),"")&amp;" / "&amp;TEXT(IFERROR(INDEX(Aufenthalte!$D$9:$D$108,MATCH(A168,Aufenthalte!$A$9:$A$108,0)),""),"dd"".""mm"".""yyyy")))</f>
        <v/>
      </c>
      <c r="C168" s="18"/>
      <c r="D168" s="24"/>
      <c r="E168" s="21"/>
      <c r="F168" s="3" t="str">
        <f>IF(K168&lt;&gt;"OK","",IFERROR(INDEX(Extras!$D$9:$D$28,MATCH(LEFT(C168,4),Extras!$A$9:$A$28,0)),""))</f>
        <v/>
      </c>
      <c r="G168" s="10" t="str">
        <f>IF(K168&lt;&gt;"OK","",IF(E168="",IFERROR(INDEX(Extras!$E$9:$E$28,MATCH(LEFT(C168,4),Extras!$A$9:$A$28,0)),""),E168))</f>
        <v/>
      </c>
      <c r="H168" s="15" t="str">
        <f>IF(K168&lt;&gt;"OK","",IF(F168="pro Aufenthalt",1,IF(F168="pro Nacht",IFERROR(INDEX(Aufenthalte!$L$9:$L$108,MATCH(A168,Aufenthalte!$A$9:$A$108,0)),""),IF(F168="pro Person",IFERROR(INDEX(Aufenthalte!$F$9:$F$108,MATCH(A168,Aufenthalte!$A$9:$A$108,0)),""),IFERROR(INDEX(Aufenthalte!$L$9:$L$108,MATCH(A168,Aufenthalte!$A$9:$A$108,0)),"")*IFERROR(INDEX(Aufenthalte!$F$9:$F$108,MATCH(A168,Aufenthalte!$A$9:$A$108,0)),"")))))</f>
        <v/>
      </c>
      <c r="I168" s="10" t="str">
        <f t="shared" si="4"/>
        <v/>
      </c>
      <c r="J168" s="18"/>
      <c r="K168" s="3" t="str">
        <f>IF(COUNTA(A168,C168:E168,J168)=0,"",IF(A168="","Buchung wählen",IF(COUNTIF(Aufenthalte!$A$9:$A$108,A168)&lt;&gt;1,"Buchung-ID prüfen",IF(OR(IFERROR(INDEX(Aufenthalte!$B$9:$B$108,MATCH(A168,Aufenthalte!$A$9:$A$108,0)),"")="",NOT(ISNUMBER(IFERROR(INDEX(Aufenthalte!$L$9:$L$108,MATCH(A168,Aufenthalte!$A$9:$A$108,0)),"")))),"Aufenthalt unvollständig",IF(C168="","Extra wählen",IF(IFERROR(INDEX(Extras!$G$9:$G$28,MATCH(LEFT(C168,4),Extras!$A$9:$A$28,0)),"")&lt;&gt;"OK","Extra-Stammdaten prüfen",IF(AND(D168&lt;&gt;"",OR(NOT(ISNUMBER(D168)),D168&lt;=0)),"Menge prüfen",IF(AND(E168&lt;&gt;"",OR(NOT(ISNUMBER(E168)),E168&lt;0)),"Einzelpreis prüfen",IF(AND(OR(IFERROR(INDEX(Extras!$D$9:$D$28,MATCH(LEFT(C168,4),Extras!$A$9:$A$28,0)),"")="pro Person",IFERROR(INDEX(Extras!$D$9:$D$28,MATCH(LEFT(C168,4),Extras!$A$9:$A$28,0)),"")="pro Person/Nacht"),OR(NOT(ISNUMBER(IFERROR(INDEX(Aufenthalte!$F$9:$F$108,MATCH(A168,Aufenthalte!$A$9:$A$108,0)),""))),IFERROR(INDEX(Aufenthalte!$F$9:$F$108,MATCH(A168,Aufenthalte!$A$9:$A$108,0)),"")&lt;=0)),"Personen prüfen","OK")))))))))</f>
        <v/>
      </c>
    </row>
    <row r="169" spans="1:11" ht="31" customHeight="1">
      <c r="A169" s="23"/>
      <c r="B169" s="3" t="str">
        <f>IF(A169="","",IF(IFERROR(INDEX(Aufenthalte!$B$9:$B$108,MATCH(A169,Aufenthalte!$A$9:$A$108,0)),"")="","",IFERROR(INDEX(Aufenthalte!$B$9:$B$108,MATCH(A169,Aufenthalte!$A$9:$A$108,0)),"")&amp;" / "&amp;TEXT(IFERROR(INDEX(Aufenthalte!$D$9:$D$108,MATCH(A169,Aufenthalte!$A$9:$A$108,0)),""),"dd"".""mm"".""yyyy")))</f>
        <v/>
      </c>
      <c r="C169" s="18"/>
      <c r="D169" s="24"/>
      <c r="E169" s="21"/>
      <c r="F169" s="3" t="str">
        <f>IF(K169&lt;&gt;"OK","",IFERROR(INDEX(Extras!$D$9:$D$28,MATCH(LEFT(C169,4),Extras!$A$9:$A$28,0)),""))</f>
        <v/>
      </c>
      <c r="G169" s="10" t="str">
        <f>IF(K169&lt;&gt;"OK","",IF(E169="",IFERROR(INDEX(Extras!$E$9:$E$28,MATCH(LEFT(C169,4),Extras!$A$9:$A$28,0)),""),E169))</f>
        <v/>
      </c>
      <c r="H169" s="15" t="str">
        <f>IF(K169&lt;&gt;"OK","",IF(F169="pro Aufenthalt",1,IF(F169="pro Nacht",IFERROR(INDEX(Aufenthalte!$L$9:$L$108,MATCH(A169,Aufenthalte!$A$9:$A$108,0)),""),IF(F169="pro Person",IFERROR(INDEX(Aufenthalte!$F$9:$F$108,MATCH(A169,Aufenthalte!$A$9:$A$108,0)),""),IFERROR(INDEX(Aufenthalte!$L$9:$L$108,MATCH(A169,Aufenthalte!$A$9:$A$108,0)),"")*IFERROR(INDEX(Aufenthalte!$F$9:$F$108,MATCH(A169,Aufenthalte!$A$9:$A$108,0)),"")))))</f>
        <v/>
      </c>
      <c r="I169" s="10" t="str">
        <f t="shared" ref="I169:I200" si="5">IF(K169&lt;&gt;"OK","",ROUND(IF(D169="",1,D169)*G169*H169,2))</f>
        <v/>
      </c>
      <c r="J169" s="18"/>
      <c r="K169" s="3" t="str">
        <f>IF(COUNTA(A169,C169:E169,J169)=0,"",IF(A169="","Buchung wählen",IF(COUNTIF(Aufenthalte!$A$9:$A$108,A169)&lt;&gt;1,"Buchung-ID prüfen",IF(OR(IFERROR(INDEX(Aufenthalte!$B$9:$B$108,MATCH(A169,Aufenthalte!$A$9:$A$108,0)),"")="",NOT(ISNUMBER(IFERROR(INDEX(Aufenthalte!$L$9:$L$108,MATCH(A169,Aufenthalte!$A$9:$A$108,0)),"")))),"Aufenthalt unvollständig",IF(C169="","Extra wählen",IF(IFERROR(INDEX(Extras!$G$9:$G$28,MATCH(LEFT(C169,4),Extras!$A$9:$A$28,0)),"")&lt;&gt;"OK","Extra-Stammdaten prüfen",IF(AND(D169&lt;&gt;"",OR(NOT(ISNUMBER(D169)),D169&lt;=0)),"Menge prüfen",IF(AND(E169&lt;&gt;"",OR(NOT(ISNUMBER(E169)),E169&lt;0)),"Einzelpreis prüfen",IF(AND(OR(IFERROR(INDEX(Extras!$D$9:$D$28,MATCH(LEFT(C169,4),Extras!$A$9:$A$28,0)),"")="pro Person",IFERROR(INDEX(Extras!$D$9:$D$28,MATCH(LEFT(C169,4),Extras!$A$9:$A$28,0)),"")="pro Person/Nacht"),OR(NOT(ISNUMBER(IFERROR(INDEX(Aufenthalte!$F$9:$F$108,MATCH(A169,Aufenthalte!$A$9:$A$108,0)),""))),IFERROR(INDEX(Aufenthalte!$F$9:$F$108,MATCH(A169,Aufenthalte!$A$9:$A$108,0)),"")&lt;=0)),"Personen prüfen","OK")))))))))</f>
        <v/>
      </c>
    </row>
    <row r="170" spans="1:11" ht="31" customHeight="1">
      <c r="A170" s="23"/>
      <c r="B170" s="3" t="str">
        <f>IF(A170="","",IF(IFERROR(INDEX(Aufenthalte!$B$9:$B$108,MATCH(A170,Aufenthalte!$A$9:$A$108,0)),"")="","",IFERROR(INDEX(Aufenthalte!$B$9:$B$108,MATCH(A170,Aufenthalte!$A$9:$A$108,0)),"")&amp;" / "&amp;TEXT(IFERROR(INDEX(Aufenthalte!$D$9:$D$108,MATCH(A170,Aufenthalte!$A$9:$A$108,0)),""),"dd"".""mm"".""yyyy")))</f>
        <v/>
      </c>
      <c r="C170" s="18"/>
      <c r="D170" s="24"/>
      <c r="E170" s="21"/>
      <c r="F170" s="3" t="str">
        <f>IF(K170&lt;&gt;"OK","",IFERROR(INDEX(Extras!$D$9:$D$28,MATCH(LEFT(C170,4),Extras!$A$9:$A$28,0)),""))</f>
        <v/>
      </c>
      <c r="G170" s="10" t="str">
        <f>IF(K170&lt;&gt;"OK","",IF(E170="",IFERROR(INDEX(Extras!$E$9:$E$28,MATCH(LEFT(C170,4),Extras!$A$9:$A$28,0)),""),E170))</f>
        <v/>
      </c>
      <c r="H170" s="15" t="str">
        <f>IF(K170&lt;&gt;"OK","",IF(F170="pro Aufenthalt",1,IF(F170="pro Nacht",IFERROR(INDEX(Aufenthalte!$L$9:$L$108,MATCH(A170,Aufenthalte!$A$9:$A$108,0)),""),IF(F170="pro Person",IFERROR(INDEX(Aufenthalte!$F$9:$F$108,MATCH(A170,Aufenthalte!$A$9:$A$108,0)),""),IFERROR(INDEX(Aufenthalte!$L$9:$L$108,MATCH(A170,Aufenthalte!$A$9:$A$108,0)),"")*IFERROR(INDEX(Aufenthalte!$F$9:$F$108,MATCH(A170,Aufenthalte!$A$9:$A$108,0)),"")))))</f>
        <v/>
      </c>
      <c r="I170" s="10" t="str">
        <f t="shared" si="5"/>
        <v/>
      </c>
      <c r="J170" s="18"/>
      <c r="K170" s="3" t="str">
        <f>IF(COUNTA(A170,C170:E170,J170)=0,"",IF(A170="","Buchung wählen",IF(COUNTIF(Aufenthalte!$A$9:$A$108,A170)&lt;&gt;1,"Buchung-ID prüfen",IF(OR(IFERROR(INDEX(Aufenthalte!$B$9:$B$108,MATCH(A170,Aufenthalte!$A$9:$A$108,0)),"")="",NOT(ISNUMBER(IFERROR(INDEX(Aufenthalte!$L$9:$L$108,MATCH(A170,Aufenthalte!$A$9:$A$108,0)),"")))),"Aufenthalt unvollständig",IF(C170="","Extra wählen",IF(IFERROR(INDEX(Extras!$G$9:$G$28,MATCH(LEFT(C170,4),Extras!$A$9:$A$28,0)),"")&lt;&gt;"OK","Extra-Stammdaten prüfen",IF(AND(D170&lt;&gt;"",OR(NOT(ISNUMBER(D170)),D170&lt;=0)),"Menge prüfen",IF(AND(E170&lt;&gt;"",OR(NOT(ISNUMBER(E170)),E170&lt;0)),"Einzelpreis prüfen",IF(AND(OR(IFERROR(INDEX(Extras!$D$9:$D$28,MATCH(LEFT(C170,4),Extras!$A$9:$A$28,0)),"")="pro Person",IFERROR(INDEX(Extras!$D$9:$D$28,MATCH(LEFT(C170,4),Extras!$A$9:$A$28,0)),"")="pro Person/Nacht"),OR(NOT(ISNUMBER(IFERROR(INDEX(Aufenthalte!$F$9:$F$108,MATCH(A170,Aufenthalte!$A$9:$A$108,0)),""))),IFERROR(INDEX(Aufenthalte!$F$9:$F$108,MATCH(A170,Aufenthalte!$A$9:$A$108,0)),"")&lt;=0)),"Personen prüfen","OK")))))))))</f>
        <v/>
      </c>
    </row>
    <row r="171" spans="1:11" ht="31" customHeight="1">
      <c r="A171" s="23"/>
      <c r="B171" s="3" t="str">
        <f>IF(A171="","",IF(IFERROR(INDEX(Aufenthalte!$B$9:$B$108,MATCH(A171,Aufenthalte!$A$9:$A$108,0)),"")="","",IFERROR(INDEX(Aufenthalte!$B$9:$B$108,MATCH(A171,Aufenthalte!$A$9:$A$108,0)),"")&amp;" / "&amp;TEXT(IFERROR(INDEX(Aufenthalte!$D$9:$D$108,MATCH(A171,Aufenthalte!$A$9:$A$108,0)),""),"dd"".""mm"".""yyyy")))</f>
        <v/>
      </c>
      <c r="C171" s="18"/>
      <c r="D171" s="24"/>
      <c r="E171" s="21"/>
      <c r="F171" s="3" t="str">
        <f>IF(K171&lt;&gt;"OK","",IFERROR(INDEX(Extras!$D$9:$D$28,MATCH(LEFT(C171,4),Extras!$A$9:$A$28,0)),""))</f>
        <v/>
      </c>
      <c r="G171" s="10" t="str">
        <f>IF(K171&lt;&gt;"OK","",IF(E171="",IFERROR(INDEX(Extras!$E$9:$E$28,MATCH(LEFT(C171,4),Extras!$A$9:$A$28,0)),""),E171))</f>
        <v/>
      </c>
      <c r="H171" s="15" t="str">
        <f>IF(K171&lt;&gt;"OK","",IF(F171="pro Aufenthalt",1,IF(F171="pro Nacht",IFERROR(INDEX(Aufenthalte!$L$9:$L$108,MATCH(A171,Aufenthalte!$A$9:$A$108,0)),""),IF(F171="pro Person",IFERROR(INDEX(Aufenthalte!$F$9:$F$108,MATCH(A171,Aufenthalte!$A$9:$A$108,0)),""),IFERROR(INDEX(Aufenthalte!$L$9:$L$108,MATCH(A171,Aufenthalte!$A$9:$A$108,0)),"")*IFERROR(INDEX(Aufenthalte!$F$9:$F$108,MATCH(A171,Aufenthalte!$A$9:$A$108,0)),"")))))</f>
        <v/>
      </c>
      <c r="I171" s="10" t="str">
        <f t="shared" si="5"/>
        <v/>
      </c>
      <c r="J171" s="18"/>
      <c r="K171" s="3" t="str">
        <f>IF(COUNTA(A171,C171:E171,J171)=0,"",IF(A171="","Buchung wählen",IF(COUNTIF(Aufenthalte!$A$9:$A$108,A171)&lt;&gt;1,"Buchung-ID prüfen",IF(OR(IFERROR(INDEX(Aufenthalte!$B$9:$B$108,MATCH(A171,Aufenthalte!$A$9:$A$108,0)),"")="",NOT(ISNUMBER(IFERROR(INDEX(Aufenthalte!$L$9:$L$108,MATCH(A171,Aufenthalte!$A$9:$A$108,0)),"")))),"Aufenthalt unvollständig",IF(C171="","Extra wählen",IF(IFERROR(INDEX(Extras!$G$9:$G$28,MATCH(LEFT(C171,4),Extras!$A$9:$A$28,0)),"")&lt;&gt;"OK","Extra-Stammdaten prüfen",IF(AND(D171&lt;&gt;"",OR(NOT(ISNUMBER(D171)),D171&lt;=0)),"Menge prüfen",IF(AND(E171&lt;&gt;"",OR(NOT(ISNUMBER(E171)),E171&lt;0)),"Einzelpreis prüfen",IF(AND(OR(IFERROR(INDEX(Extras!$D$9:$D$28,MATCH(LEFT(C171,4),Extras!$A$9:$A$28,0)),"")="pro Person",IFERROR(INDEX(Extras!$D$9:$D$28,MATCH(LEFT(C171,4),Extras!$A$9:$A$28,0)),"")="pro Person/Nacht"),OR(NOT(ISNUMBER(IFERROR(INDEX(Aufenthalte!$F$9:$F$108,MATCH(A171,Aufenthalte!$A$9:$A$108,0)),""))),IFERROR(INDEX(Aufenthalte!$F$9:$F$108,MATCH(A171,Aufenthalte!$A$9:$A$108,0)),"")&lt;=0)),"Personen prüfen","OK")))))))))</f>
        <v/>
      </c>
    </row>
    <row r="172" spans="1:11" ht="31" customHeight="1">
      <c r="A172" s="23"/>
      <c r="B172" s="3" t="str">
        <f>IF(A172="","",IF(IFERROR(INDEX(Aufenthalte!$B$9:$B$108,MATCH(A172,Aufenthalte!$A$9:$A$108,0)),"")="","",IFERROR(INDEX(Aufenthalte!$B$9:$B$108,MATCH(A172,Aufenthalte!$A$9:$A$108,0)),"")&amp;" / "&amp;TEXT(IFERROR(INDEX(Aufenthalte!$D$9:$D$108,MATCH(A172,Aufenthalte!$A$9:$A$108,0)),""),"dd"".""mm"".""yyyy")))</f>
        <v/>
      </c>
      <c r="C172" s="18"/>
      <c r="D172" s="24"/>
      <c r="E172" s="21"/>
      <c r="F172" s="3" t="str">
        <f>IF(K172&lt;&gt;"OK","",IFERROR(INDEX(Extras!$D$9:$D$28,MATCH(LEFT(C172,4),Extras!$A$9:$A$28,0)),""))</f>
        <v/>
      </c>
      <c r="G172" s="10" t="str">
        <f>IF(K172&lt;&gt;"OK","",IF(E172="",IFERROR(INDEX(Extras!$E$9:$E$28,MATCH(LEFT(C172,4),Extras!$A$9:$A$28,0)),""),E172))</f>
        <v/>
      </c>
      <c r="H172" s="15" t="str">
        <f>IF(K172&lt;&gt;"OK","",IF(F172="pro Aufenthalt",1,IF(F172="pro Nacht",IFERROR(INDEX(Aufenthalte!$L$9:$L$108,MATCH(A172,Aufenthalte!$A$9:$A$108,0)),""),IF(F172="pro Person",IFERROR(INDEX(Aufenthalte!$F$9:$F$108,MATCH(A172,Aufenthalte!$A$9:$A$108,0)),""),IFERROR(INDEX(Aufenthalte!$L$9:$L$108,MATCH(A172,Aufenthalte!$A$9:$A$108,0)),"")*IFERROR(INDEX(Aufenthalte!$F$9:$F$108,MATCH(A172,Aufenthalte!$A$9:$A$108,0)),"")))))</f>
        <v/>
      </c>
      <c r="I172" s="10" t="str">
        <f t="shared" si="5"/>
        <v/>
      </c>
      <c r="J172" s="18"/>
      <c r="K172" s="3" t="str">
        <f>IF(COUNTA(A172,C172:E172,J172)=0,"",IF(A172="","Buchung wählen",IF(COUNTIF(Aufenthalte!$A$9:$A$108,A172)&lt;&gt;1,"Buchung-ID prüfen",IF(OR(IFERROR(INDEX(Aufenthalte!$B$9:$B$108,MATCH(A172,Aufenthalte!$A$9:$A$108,0)),"")="",NOT(ISNUMBER(IFERROR(INDEX(Aufenthalte!$L$9:$L$108,MATCH(A172,Aufenthalte!$A$9:$A$108,0)),"")))),"Aufenthalt unvollständig",IF(C172="","Extra wählen",IF(IFERROR(INDEX(Extras!$G$9:$G$28,MATCH(LEFT(C172,4),Extras!$A$9:$A$28,0)),"")&lt;&gt;"OK","Extra-Stammdaten prüfen",IF(AND(D172&lt;&gt;"",OR(NOT(ISNUMBER(D172)),D172&lt;=0)),"Menge prüfen",IF(AND(E172&lt;&gt;"",OR(NOT(ISNUMBER(E172)),E172&lt;0)),"Einzelpreis prüfen",IF(AND(OR(IFERROR(INDEX(Extras!$D$9:$D$28,MATCH(LEFT(C172,4),Extras!$A$9:$A$28,0)),"")="pro Person",IFERROR(INDEX(Extras!$D$9:$D$28,MATCH(LEFT(C172,4),Extras!$A$9:$A$28,0)),"")="pro Person/Nacht"),OR(NOT(ISNUMBER(IFERROR(INDEX(Aufenthalte!$F$9:$F$108,MATCH(A172,Aufenthalte!$A$9:$A$108,0)),""))),IFERROR(INDEX(Aufenthalte!$F$9:$F$108,MATCH(A172,Aufenthalte!$A$9:$A$108,0)),"")&lt;=0)),"Personen prüfen","OK")))))))))</f>
        <v/>
      </c>
    </row>
    <row r="173" spans="1:11" ht="31" customHeight="1">
      <c r="A173" s="23"/>
      <c r="B173" s="3" t="str">
        <f>IF(A173="","",IF(IFERROR(INDEX(Aufenthalte!$B$9:$B$108,MATCH(A173,Aufenthalte!$A$9:$A$108,0)),"")="","",IFERROR(INDEX(Aufenthalte!$B$9:$B$108,MATCH(A173,Aufenthalte!$A$9:$A$108,0)),"")&amp;" / "&amp;TEXT(IFERROR(INDEX(Aufenthalte!$D$9:$D$108,MATCH(A173,Aufenthalte!$A$9:$A$108,0)),""),"dd"".""mm"".""yyyy")))</f>
        <v/>
      </c>
      <c r="C173" s="18"/>
      <c r="D173" s="24"/>
      <c r="E173" s="21"/>
      <c r="F173" s="3" t="str">
        <f>IF(K173&lt;&gt;"OK","",IFERROR(INDEX(Extras!$D$9:$D$28,MATCH(LEFT(C173,4),Extras!$A$9:$A$28,0)),""))</f>
        <v/>
      </c>
      <c r="G173" s="10" t="str">
        <f>IF(K173&lt;&gt;"OK","",IF(E173="",IFERROR(INDEX(Extras!$E$9:$E$28,MATCH(LEFT(C173,4),Extras!$A$9:$A$28,0)),""),E173))</f>
        <v/>
      </c>
      <c r="H173" s="15" t="str">
        <f>IF(K173&lt;&gt;"OK","",IF(F173="pro Aufenthalt",1,IF(F173="pro Nacht",IFERROR(INDEX(Aufenthalte!$L$9:$L$108,MATCH(A173,Aufenthalte!$A$9:$A$108,0)),""),IF(F173="pro Person",IFERROR(INDEX(Aufenthalte!$F$9:$F$108,MATCH(A173,Aufenthalte!$A$9:$A$108,0)),""),IFERROR(INDEX(Aufenthalte!$L$9:$L$108,MATCH(A173,Aufenthalte!$A$9:$A$108,0)),"")*IFERROR(INDEX(Aufenthalte!$F$9:$F$108,MATCH(A173,Aufenthalte!$A$9:$A$108,0)),"")))))</f>
        <v/>
      </c>
      <c r="I173" s="10" t="str">
        <f t="shared" si="5"/>
        <v/>
      </c>
      <c r="J173" s="18"/>
      <c r="K173" s="3" t="str">
        <f>IF(COUNTA(A173,C173:E173,J173)=0,"",IF(A173="","Buchung wählen",IF(COUNTIF(Aufenthalte!$A$9:$A$108,A173)&lt;&gt;1,"Buchung-ID prüfen",IF(OR(IFERROR(INDEX(Aufenthalte!$B$9:$B$108,MATCH(A173,Aufenthalte!$A$9:$A$108,0)),"")="",NOT(ISNUMBER(IFERROR(INDEX(Aufenthalte!$L$9:$L$108,MATCH(A173,Aufenthalte!$A$9:$A$108,0)),"")))),"Aufenthalt unvollständig",IF(C173="","Extra wählen",IF(IFERROR(INDEX(Extras!$G$9:$G$28,MATCH(LEFT(C173,4),Extras!$A$9:$A$28,0)),"")&lt;&gt;"OK","Extra-Stammdaten prüfen",IF(AND(D173&lt;&gt;"",OR(NOT(ISNUMBER(D173)),D173&lt;=0)),"Menge prüfen",IF(AND(E173&lt;&gt;"",OR(NOT(ISNUMBER(E173)),E173&lt;0)),"Einzelpreis prüfen",IF(AND(OR(IFERROR(INDEX(Extras!$D$9:$D$28,MATCH(LEFT(C173,4),Extras!$A$9:$A$28,0)),"")="pro Person",IFERROR(INDEX(Extras!$D$9:$D$28,MATCH(LEFT(C173,4),Extras!$A$9:$A$28,0)),"")="pro Person/Nacht"),OR(NOT(ISNUMBER(IFERROR(INDEX(Aufenthalte!$F$9:$F$108,MATCH(A173,Aufenthalte!$A$9:$A$108,0)),""))),IFERROR(INDEX(Aufenthalte!$F$9:$F$108,MATCH(A173,Aufenthalte!$A$9:$A$108,0)),"")&lt;=0)),"Personen prüfen","OK")))))))))</f>
        <v/>
      </c>
    </row>
    <row r="174" spans="1:11" ht="31" customHeight="1">
      <c r="A174" s="23"/>
      <c r="B174" s="3" t="str">
        <f>IF(A174="","",IF(IFERROR(INDEX(Aufenthalte!$B$9:$B$108,MATCH(A174,Aufenthalte!$A$9:$A$108,0)),"")="","",IFERROR(INDEX(Aufenthalte!$B$9:$B$108,MATCH(A174,Aufenthalte!$A$9:$A$108,0)),"")&amp;" / "&amp;TEXT(IFERROR(INDEX(Aufenthalte!$D$9:$D$108,MATCH(A174,Aufenthalte!$A$9:$A$108,0)),""),"dd"".""mm"".""yyyy")))</f>
        <v/>
      </c>
      <c r="C174" s="18"/>
      <c r="D174" s="24"/>
      <c r="E174" s="21"/>
      <c r="F174" s="3" t="str">
        <f>IF(K174&lt;&gt;"OK","",IFERROR(INDEX(Extras!$D$9:$D$28,MATCH(LEFT(C174,4),Extras!$A$9:$A$28,0)),""))</f>
        <v/>
      </c>
      <c r="G174" s="10" t="str">
        <f>IF(K174&lt;&gt;"OK","",IF(E174="",IFERROR(INDEX(Extras!$E$9:$E$28,MATCH(LEFT(C174,4),Extras!$A$9:$A$28,0)),""),E174))</f>
        <v/>
      </c>
      <c r="H174" s="15" t="str">
        <f>IF(K174&lt;&gt;"OK","",IF(F174="pro Aufenthalt",1,IF(F174="pro Nacht",IFERROR(INDEX(Aufenthalte!$L$9:$L$108,MATCH(A174,Aufenthalte!$A$9:$A$108,0)),""),IF(F174="pro Person",IFERROR(INDEX(Aufenthalte!$F$9:$F$108,MATCH(A174,Aufenthalte!$A$9:$A$108,0)),""),IFERROR(INDEX(Aufenthalte!$L$9:$L$108,MATCH(A174,Aufenthalte!$A$9:$A$108,0)),"")*IFERROR(INDEX(Aufenthalte!$F$9:$F$108,MATCH(A174,Aufenthalte!$A$9:$A$108,0)),"")))))</f>
        <v/>
      </c>
      <c r="I174" s="10" t="str">
        <f t="shared" si="5"/>
        <v/>
      </c>
      <c r="J174" s="18"/>
      <c r="K174" s="3" t="str">
        <f>IF(COUNTA(A174,C174:E174,J174)=0,"",IF(A174="","Buchung wählen",IF(COUNTIF(Aufenthalte!$A$9:$A$108,A174)&lt;&gt;1,"Buchung-ID prüfen",IF(OR(IFERROR(INDEX(Aufenthalte!$B$9:$B$108,MATCH(A174,Aufenthalte!$A$9:$A$108,0)),"")="",NOT(ISNUMBER(IFERROR(INDEX(Aufenthalte!$L$9:$L$108,MATCH(A174,Aufenthalte!$A$9:$A$108,0)),"")))),"Aufenthalt unvollständig",IF(C174="","Extra wählen",IF(IFERROR(INDEX(Extras!$G$9:$G$28,MATCH(LEFT(C174,4),Extras!$A$9:$A$28,0)),"")&lt;&gt;"OK","Extra-Stammdaten prüfen",IF(AND(D174&lt;&gt;"",OR(NOT(ISNUMBER(D174)),D174&lt;=0)),"Menge prüfen",IF(AND(E174&lt;&gt;"",OR(NOT(ISNUMBER(E174)),E174&lt;0)),"Einzelpreis prüfen",IF(AND(OR(IFERROR(INDEX(Extras!$D$9:$D$28,MATCH(LEFT(C174,4),Extras!$A$9:$A$28,0)),"")="pro Person",IFERROR(INDEX(Extras!$D$9:$D$28,MATCH(LEFT(C174,4),Extras!$A$9:$A$28,0)),"")="pro Person/Nacht"),OR(NOT(ISNUMBER(IFERROR(INDEX(Aufenthalte!$F$9:$F$108,MATCH(A174,Aufenthalte!$A$9:$A$108,0)),""))),IFERROR(INDEX(Aufenthalte!$F$9:$F$108,MATCH(A174,Aufenthalte!$A$9:$A$108,0)),"")&lt;=0)),"Personen prüfen","OK")))))))))</f>
        <v/>
      </c>
    </row>
    <row r="175" spans="1:11" ht="31" customHeight="1">
      <c r="A175" s="23"/>
      <c r="B175" s="3" t="str">
        <f>IF(A175="","",IF(IFERROR(INDEX(Aufenthalte!$B$9:$B$108,MATCH(A175,Aufenthalte!$A$9:$A$108,0)),"")="","",IFERROR(INDEX(Aufenthalte!$B$9:$B$108,MATCH(A175,Aufenthalte!$A$9:$A$108,0)),"")&amp;" / "&amp;TEXT(IFERROR(INDEX(Aufenthalte!$D$9:$D$108,MATCH(A175,Aufenthalte!$A$9:$A$108,0)),""),"dd"".""mm"".""yyyy")))</f>
        <v/>
      </c>
      <c r="C175" s="18"/>
      <c r="D175" s="24"/>
      <c r="E175" s="21"/>
      <c r="F175" s="3" t="str">
        <f>IF(K175&lt;&gt;"OK","",IFERROR(INDEX(Extras!$D$9:$D$28,MATCH(LEFT(C175,4),Extras!$A$9:$A$28,0)),""))</f>
        <v/>
      </c>
      <c r="G175" s="10" t="str">
        <f>IF(K175&lt;&gt;"OK","",IF(E175="",IFERROR(INDEX(Extras!$E$9:$E$28,MATCH(LEFT(C175,4),Extras!$A$9:$A$28,0)),""),E175))</f>
        <v/>
      </c>
      <c r="H175" s="15" t="str">
        <f>IF(K175&lt;&gt;"OK","",IF(F175="pro Aufenthalt",1,IF(F175="pro Nacht",IFERROR(INDEX(Aufenthalte!$L$9:$L$108,MATCH(A175,Aufenthalte!$A$9:$A$108,0)),""),IF(F175="pro Person",IFERROR(INDEX(Aufenthalte!$F$9:$F$108,MATCH(A175,Aufenthalte!$A$9:$A$108,0)),""),IFERROR(INDEX(Aufenthalte!$L$9:$L$108,MATCH(A175,Aufenthalte!$A$9:$A$108,0)),"")*IFERROR(INDEX(Aufenthalte!$F$9:$F$108,MATCH(A175,Aufenthalte!$A$9:$A$108,0)),"")))))</f>
        <v/>
      </c>
      <c r="I175" s="10" t="str">
        <f t="shared" si="5"/>
        <v/>
      </c>
      <c r="J175" s="18"/>
      <c r="K175" s="3" t="str">
        <f>IF(COUNTA(A175,C175:E175,J175)=0,"",IF(A175="","Buchung wählen",IF(COUNTIF(Aufenthalte!$A$9:$A$108,A175)&lt;&gt;1,"Buchung-ID prüfen",IF(OR(IFERROR(INDEX(Aufenthalte!$B$9:$B$108,MATCH(A175,Aufenthalte!$A$9:$A$108,0)),"")="",NOT(ISNUMBER(IFERROR(INDEX(Aufenthalte!$L$9:$L$108,MATCH(A175,Aufenthalte!$A$9:$A$108,0)),"")))),"Aufenthalt unvollständig",IF(C175="","Extra wählen",IF(IFERROR(INDEX(Extras!$G$9:$G$28,MATCH(LEFT(C175,4),Extras!$A$9:$A$28,0)),"")&lt;&gt;"OK","Extra-Stammdaten prüfen",IF(AND(D175&lt;&gt;"",OR(NOT(ISNUMBER(D175)),D175&lt;=0)),"Menge prüfen",IF(AND(E175&lt;&gt;"",OR(NOT(ISNUMBER(E175)),E175&lt;0)),"Einzelpreis prüfen",IF(AND(OR(IFERROR(INDEX(Extras!$D$9:$D$28,MATCH(LEFT(C175,4),Extras!$A$9:$A$28,0)),"")="pro Person",IFERROR(INDEX(Extras!$D$9:$D$28,MATCH(LEFT(C175,4),Extras!$A$9:$A$28,0)),"")="pro Person/Nacht"),OR(NOT(ISNUMBER(IFERROR(INDEX(Aufenthalte!$F$9:$F$108,MATCH(A175,Aufenthalte!$A$9:$A$108,0)),""))),IFERROR(INDEX(Aufenthalte!$F$9:$F$108,MATCH(A175,Aufenthalte!$A$9:$A$108,0)),"")&lt;=0)),"Personen prüfen","OK")))))))))</f>
        <v/>
      </c>
    </row>
    <row r="176" spans="1:11" ht="31" customHeight="1">
      <c r="A176" s="23"/>
      <c r="B176" s="3" t="str">
        <f>IF(A176="","",IF(IFERROR(INDEX(Aufenthalte!$B$9:$B$108,MATCH(A176,Aufenthalte!$A$9:$A$108,0)),"")="","",IFERROR(INDEX(Aufenthalte!$B$9:$B$108,MATCH(A176,Aufenthalte!$A$9:$A$108,0)),"")&amp;" / "&amp;TEXT(IFERROR(INDEX(Aufenthalte!$D$9:$D$108,MATCH(A176,Aufenthalte!$A$9:$A$108,0)),""),"dd"".""mm"".""yyyy")))</f>
        <v/>
      </c>
      <c r="C176" s="18"/>
      <c r="D176" s="24"/>
      <c r="E176" s="21"/>
      <c r="F176" s="3" t="str">
        <f>IF(K176&lt;&gt;"OK","",IFERROR(INDEX(Extras!$D$9:$D$28,MATCH(LEFT(C176,4),Extras!$A$9:$A$28,0)),""))</f>
        <v/>
      </c>
      <c r="G176" s="10" t="str">
        <f>IF(K176&lt;&gt;"OK","",IF(E176="",IFERROR(INDEX(Extras!$E$9:$E$28,MATCH(LEFT(C176,4),Extras!$A$9:$A$28,0)),""),E176))</f>
        <v/>
      </c>
      <c r="H176" s="15" t="str">
        <f>IF(K176&lt;&gt;"OK","",IF(F176="pro Aufenthalt",1,IF(F176="pro Nacht",IFERROR(INDEX(Aufenthalte!$L$9:$L$108,MATCH(A176,Aufenthalte!$A$9:$A$108,0)),""),IF(F176="pro Person",IFERROR(INDEX(Aufenthalte!$F$9:$F$108,MATCH(A176,Aufenthalte!$A$9:$A$108,0)),""),IFERROR(INDEX(Aufenthalte!$L$9:$L$108,MATCH(A176,Aufenthalte!$A$9:$A$108,0)),"")*IFERROR(INDEX(Aufenthalte!$F$9:$F$108,MATCH(A176,Aufenthalte!$A$9:$A$108,0)),"")))))</f>
        <v/>
      </c>
      <c r="I176" s="10" t="str">
        <f t="shared" si="5"/>
        <v/>
      </c>
      <c r="J176" s="18"/>
      <c r="K176" s="3" t="str">
        <f>IF(COUNTA(A176,C176:E176,J176)=0,"",IF(A176="","Buchung wählen",IF(COUNTIF(Aufenthalte!$A$9:$A$108,A176)&lt;&gt;1,"Buchung-ID prüfen",IF(OR(IFERROR(INDEX(Aufenthalte!$B$9:$B$108,MATCH(A176,Aufenthalte!$A$9:$A$108,0)),"")="",NOT(ISNUMBER(IFERROR(INDEX(Aufenthalte!$L$9:$L$108,MATCH(A176,Aufenthalte!$A$9:$A$108,0)),"")))),"Aufenthalt unvollständig",IF(C176="","Extra wählen",IF(IFERROR(INDEX(Extras!$G$9:$G$28,MATCH(LEFT(C176,4),Extras!$A$9:$A$28,0)),"")&lt;&gt;"OK","Extra-Stammdaten prüfen",IF(AND(D176&lt;&gt;"",OR(NOT(ISNUMBER(D176)),D176&lt;=0)),"Menge prüfen",IF(AND(E176&lt;&gt;"",OR(NOT(ISNUMBER(E176)),E176&lt;0)),"Einzelpreis prüfen",IF(AND(OR(IFERROR(INDEX(Extras!$D$9:$D$28,MATCH(LEFT(C176,4),Extras!$A$9:$A$28,0)),"")="pro Person",IFERROR(INDEX(Extras!$D$9:$D$28,MATCH(LEFT(C176,4),Extras!$A$9:$A$28,0)),"")="pro Person/Nacht"),OR(NOT(ISNUMBER(IFERROR(INDEX(Aufenthalte!$F$9:$F$108,MATCH(A176,Aufenthalte!$A$9:$A$108,0)),""))),IFERROR(INDEX(Aufenthalte!$F$9:$F$108,MATCH(A176,Aufenthalte!$A$9:$A$108,0)),"")&lt;=0)),"Personen prüfen","OK")))))))))</f>
        <v/>
      </c>
    </row>
    <row r="177" spans="1:11" ht="31" customHeight="1">
      <c r="A177" s="23"/>
      <c r="B177" s="3" t="str">
        <f>IF(A177="","",IF(IFERROR(INDEX(Aufenthalte!$B$9:$B$108,MATCH(A177,Aufenthalte!$A$9:$A$108,0)),"")="","",IFERROR(INDEX(Aufenthalte!$B$9:$B$108,MATCH(A177,Aufenthalte!$A$9:$A$108,0)),"")&amp;" / "&amp;TEXT(IFERROR(INDEX(Aufenthalte!$D$9:$D$108,MATCH(A177,Aufenthalte!$A$9:$A$108,0)),""),"dd"".""mm"".""yyyy")))</f>
        <v/>
      </c>
      <c r="C177" s="18"/>
      <c r="D177" s="24"/>
      <c r="E177" s="21"/>
      <c r="F177" s="3" t="str">
        <f>IF(K177&lt;&gt;"OK","",IFERROR(INDEX(Extras!$D$9:$D$28,MATCH(LEFT(C177,4),Extras!$A$9:$A$28,0)),""))</f>
        <v/>
      </c>
      <c r="G177" s="10" t="str">
        <f>IF(K177&lt;&gt;"OK","",IF(E177="",IFERROR(INDEX(Extras!$E$9:$E$28,MATCH(LEFT(C177,4),Extras!$A$9:$A$28,0)),""),E177))</f>
        <v/>
      </c>
      <c r="H177" s="15" t="str">
        <f>IF(K177&lt;&gt;"OK","",IF(F177="pro Aufenthalt",1,IF(F177="pro Nacht",IFERROR(INDEX(Aufenthalte!$L$9:$L$108,MATCH(A177,Aufenthalte!$A$9:$A$108,0)),""),IF(F177="pro Person",IFERROR(INDEX(Aufenthalte!$F$9:$F$108,MATCH(A177,Aufenthalte!$A$9:$A$108,0)),""),IFERROR(INDEX(Aufenthalte!$L$9:$L$108,MATCH(A177,Aufenthalte!$A$9:$A$108,0)),"")*IFERROR(INDEX(Aufenthalte!$F$9:$F$108,MATCH(A177,Aufenthalte!$A$9:$A$108,0)),"")))))</f>
        <v/>
      </c>
      <c r="I177" s="10" t="str">
        <f t="shared" si="5"/>
        <v/>
      </c>
      <c r="J177" s="18"/>
      <c r="K177" s="3" t="str">
        <f>IF(COUNTA(A177,C177:E177,J177)=0,"",IF(A177="","Buchung wählen",IF(COUNTIF(Aufenthalte!$A$9:$A$108,A177)&lt;&gt;1,"Buchung-ID prüfen",IF(OR(IFERROR(INDEX(Aufenthalte!$B$9:$B$108,MATCH(A177,Aufenthalte!$A$9:$A$108,0)),"")="",NOT(ISNUMBER(IFERROR(INDEX(Aufenthalte!$L$9:$L$108,MATCH(A177,Aufenthalte!$A$9:$A$108,0)),"")))),"Aufenthalt unvollständig",IF(C177="","Extra wählen",IF(IFERROR(INDEX(Extras!$G$9:$G$28,MATCH(LEFT(C177,4),Extras!$A$9:$A$28,0)),"")&lt;&gt;"OK","Extra-Stammdaten prüfen",IF(AND(D177&lt;&gt;"",OR(NOT(ISNUMBER(D177)),D177&lt;=0)),"Menge prüfen",IF(AND(E177&lt;&gt;"",OR(NOT(ISNUMBER(E177)),E177&lt;0)),"Einzelpreis prüfen",IF(AND(OR(IFERROR(INDEX(Extras!$D$9:$D$28,MATCH(LEFT(C177,4),Extras!$A$9:$A$28,0)),"")="pro Person",IFERROR(INDEX(Extras!$D$9:$D$28,MATCH(LEFT(C177,4),Extras!$A$9:$A$28,0)),"")="pro Person/Nacht"),OR(NOT(ISNUMBER(IFERROR(INDEX(Aufenthalte!$F$9:$F$108,MATCH(A177,Aufenthalte!$A$9:$A$108,0)),""))),IFERROR(INDEX(Aufenthalte!$F$9:$F$108,MATCH(A177,Aufenthalte!$A$9:$A$108,0)),"")&lt;=0)),"Personen prüfen","OK")))))))))</f>
        <v/>
      </c>
    </row>
    <row r="178" spans="1:11" ht="31" customHeight="1">
      <c r="A178" s="23"/>
      <c r="B178" s="3" t="str">
        <f>IF(A178="","",IF(IFERROR(INDEX(Aufenthalte!$B$9:$B$108,MATCH(A178,Aufenthalte!$A$9:$A$108,0)),"")="","",IFERROR(INDEX(Aufenthalte!$B$9:$B$108,MATCH(A178,Aufenthalte!$A$9:$A$108,0)),"")&amp;" / "&amp;TEXT(IFERROR(INDEX(Aufenthalte!$D$9:$D$108,MATCH(A178,Aufenthalte!$A$9:$A$108,0)),""),"dd"".""mm"".""yyyy")))</f>
        <v/>
      </c>
      <c r="C178" s="18"/>
      <c r="D178" s="24"/>
      <c r="E178" s="21"/>
      <c r="F178" s="3" t="str">
        <f>IF(K178&lt;&gt;"OK","",IFERROR(INDEX(Extras!$D$9:$D$28,MATCH(LEFT(C178,4),Extras!$A$9:$A$28,0)),""))</f>
        <v/>
      </c>
      <c r="G178" s="10" t="str">
        <f>IF(K178&lt;&gt;"OK","",IF(E178="",IFERROR(INDEX(Extras!$E$9:$E$28,MATCH(LEFT(C178,4),Extras!$A$9:$A$28,0)),""),E178))</f>
        <v/>
      </c>
      <c r="H178" s="15" t="str">
        <f>IF(K178&lt;&gt;"OK","",IF(F178="pro Aufenthalt",1,IF(F178="pro Nacht",IFERROR(INDEX(Aufenthalte!$L$9:$L$108,MATCH(A178,Aufenthalte!$A$9:$A$108,0)),""),IF(F178="pro Person",IFERROR(INDEX(Aufenthalte!$F$9:$F$108,MATCH(A178,Aufenthalte!$A$9:$A$108,0)),""),IFERROR(INDEX(Aufenthalte!$L$9:$L$108,MATCH(A178,Aufenthalte!$A$9:$A$108,0)),"")*IFERROR(INDEX(Aufenthalte!$F$9:$F$108,MATCH(A178,Aufenthalte!$A$9:$A$108,0)),"")))))</f>
        <v/>
      </c>
      <c r="I178" s="10" t="str">
        <f t="shared" si="5"/>
        <v/>
      </c>
      <c r="J178" s="18"/>
      <c r="K178" s="3" t="str">
        <f>IF(COUNTA(A178,C178:E178,J178)=0,"",IF(A178="","Buchung wählen",IF(COUNTIF(Aufenthalte!$A$9:$A$108,A178)&lt;&gt;1,"Buchung-ID prüfen",IF(OR(IFERROR(INDEX(Aufenthalte!$B$9:$B$108,MATCH(A178,Aufenthalte!$A$9:$A$108,0)),"")="",NOT(ISNUMBER(IFERROR(INDEX(Aufenthalte!$L$9:$L$108,MATCH(A178,Aufenthalte!$A$9:$A$108,0)),"")))),"Aufenthalt unvollständig",IF(C178="","Extra wählen",IF(IFERROR(INDEX(Extras!$G$9:$G$28,MATCH(LEFT(C178,4),Extras!$A$9:$A$28,0)),"")&lt;&gt;"OK","Extra-Stammdaten prüfen",IF(AND(D178&lt;&gt;"",OR(NOT(ISNUMBER(D178)),D178&lt;=0)),"Menge prüfen",IF(AND(E178&lt;&gt;"",OR(NOT(ISNUMBER(E178)),E178&lt;0)),"Einzelpreis prüfen",IF(AND(OR(IFERROR(INDEX(Extras!$D$9:$D$28,MATCH(LEFT(C178,4),Extras!$A$9:$A$28,0)),"")="pro Person",IFERROR(INDEX(Extras!$D$9:$D$28,MATCH(LEFT(C178,4),Extras!$A$9:$A$28,0)),"")="pro Person/Nacht"),OR(NOT(ISNUMBER(IFERROR(INDEX(Aufenthalte!$F$9:$F$108,MATCH(A178,Aufenthalte!$A$9:$A$108,0)),""))),IFERROR(INDEX(Aufenthalte!$F$9:$F$108,MATCH(A178,Aufenthalte!$A$9:$A$108,0)),"")&lt;=0)),"Personen prüfen","OK")))))))))</f>
        <v/>
      </c>
    </row>
    <row r="179" spans="1:11" ht="31" customHeight="1">
      <c r="A179" s="23"/>
      <c r="B179" s="3" t="str">
        <f>IF(A179="","",IF(IFERROR(INDEX(Aufenthalte!$B$9:$B$108,MATCH(A179,Aufenthalte!$A$9:$A$108,0)),"")="","",IFERROR(INDEX(Aufenthalte!$B$9:$B$108,MATCH(A179,Aufenthalte!$A$9:$A$108,0)),"")&amp;" / "&amp;TEXT(IFERROR(INDEX(Aufenthalte!$D$9:$D$108,MATCH(A179,Aufenthalte!$A$9:$A$108,0)),""),"dd"".""mm"".""yyyy")))</f>
        <v/>
      </c>
      <c r="C179" s="18"/>
      <c r="D179" s="24"/>
      <c r="E179" s="21"/>
      <c r="F179" s="3" t="str">
        <f>IF(K179&lt;&gt;"OK","",IFERROR(INDEX(Extras!$D$9:$D$28,MATCH(LEFT(C179,4),Extras!$A$9:$A$28,0)),""))</f>
        <v/>
      </c>
      <c r="G179" s="10" t="str">
        <f>IF(K179&lt;&gt;"OK","",IF(E179="",IFERROR(INDEX(Extras!$E$9:$E$28,MATCH(LEFT(C179,4),Extras!$A$9:$A$28,0)),""),E179))</f>
        <v/>
      </c>
      <c r="H179" s="15" t="str">
        <f>IF(K179&lt;&gt;"OK","",IF(F179="pro Aufenthalt",1,IF(F179="pro Nacht",IFERROR(INDEX(Aufenthalte!$L$9:$L$108,MATCH(A179,Aufenthalte!$A$9:$A$108,0)),""),IF(F179="pro Person",IFERROR(INDEX(Aufenthalte!$F$9:$F$108,MATCH(A179,Aufenthalte!$A$9:$A$108,0)),""),IFERROR(INDEX(Aufenthalte!$L$9:$L$108,MATCH(A179,Aufenthalte!$A$9:$A$108,0)),"")*IFERROR(INDEX(Aufenthalte!$F$9:$F$108,MATCH(A179,Aufenthalte!$A$9:$A$108,0)),"")))))</f>
        <v/>
      </c>
      <c r="I179" s="10" t="str">
        <f t="shared" si="5"/>
        <v/>
      </c>
      <c r="J179" s="18"/>
      <c r="K179" s="3" t="str">
        <f>IF(COUNTA(A179,C179:E179,J179)=0,"",IF(A179="","Buchung wählen",IF(COUNTIF(Aufenthalte!$A$9:$A$108,A179)&lt;&gt;1,"Buchung-ID prüfen",IF(OR(IFERROR(INDEX(Aufenthalte!$B$9:$B$108,MATCH(A179,Aufenthalte!$A$9:$A$108,0)),"")="",NOT(ISNUMBER(IFERROR(INDEX(Aufenthalte!$L$9:$L$108,MATCH(A179,Aufenthalte!$A$9:$A$108,0)),"")))),"Aufenthalt unvollständig",IF(C179="","Extra wählen",IF(IFERROR(INDEX(Extras!$G$9:$G$28,MATCH(LEFT(C179,4),Extras!$A$9:$A$28,0)),"")&lt;&gt;"OK","Extra-Stammdaten prüfen",IF(AND(D179&lt;&gt;"",OR(NOT(ISNUMBER(D179)),D179&lt;=0)),"Menge prüfen",IF(AND(E179&lt;&gt;"",OR(NOT(ISNUMBER(E179)),E179&lt;0)),"Einzelpreis prüfen",IF(AND(OR(IFERROR(INDEX(Extras!$D$9:$D$28,MATCH(LEFT(C179,4),Extras!$A$9:$A$28,0)),"")="pro Person",IFERROR(INDEX(Extras!$D$9:$D$28,MATCH(LEFT(C179,4),Extras!$A$9:$A$28,0)),"")="pro Person/Nacht"),OR(NOT(ISNUMBER(IFERROR(INDEX(Aufenthalte!$F$9:$F$108,MATCH(A179,Aufenthalte!$A$9:$A$108,0)),""))),IFERROR(INDEX(Aufenthalte!$F$9:$F$108,MATCH(A179,Aufenthalte!$A$9:$A$108,0)),"")&lt;=0)),"Personen prüfen","OK")))))))))</f>
        <v/>
      </c>
    </row>
    <row r="180" spans="1:11" ht="31" customHeight="1">
      <c r="A180" s="23"/>
      <c r="B180" s="3" t="str">
        <f>IF(A180="","",IF(IFERROR(INDEX(Aufenthalte!$B$9:$B$108,MATCH(A180,Aufenthalte!$A$9:$A$108,0)),"")="","",IFERROR(INDEX(Aufenthalte!$B$9:$B$108,MATCH(A180,Aufenthalte!$A$9:$A$108,0)),"")&amp;" / "&amp;TEXT(IFERROR(INDEX(Aufenthalte!$D$9:$D$108,MATCH(A180,Aufenthalte!$A$9:$A$108,0)),""),"dd"".""mm"".""yyyy")))</f>
        <v/>
      </c>
      <c r="C180" s="18"/>
      <c r="D180" s="24"/>
      <c r="E180" s="21"/>
      <c r="F180" s="3" t="str">
        <f>IF(K180&lt;&gt;"OK","",IFERROR(INDEX(Extras!$D$9:$D$28,MATCH(LEFT(C180,4),Extras!$A$9:$A$28,0)),""))</f>
        <v/>
      </c>
      <c r="G180" s="10" t="str">
        <f>IF(K180&lt;&gt;"OK","",IF(E180="",IFERROR(INDEX(Extras!$E$9:$E$28,MATCH(LEFT(C180,4),Extras!$A$9:$A$28,0)),""),E180))</f>
        <v/>
      </c>
      <c r="H180" s="15" t="str">
        <f>IF(K180&lt;&gt;"OK","",IF(F180="pro Aufenthalt",1,IF(F180="pro Nacht",IFERROR(INDEX(Aufenthalte!$L$9:$L$108,MATCH(A180,Aufenthalte!$A$9:$A$108,0)),""),IF(F180="pro Person",IFERROR(INDEX(Aufenthalte!$F$9:$F$108,MATCH(A180,Aufenthalte!$A$9:$A$108,0)),""),IFERROR(INDEX(Aufenthalte!$L$9:$L$108,MATCH(A180,Aufenthalte!$A$9:$A$108,0)),"")*IFERROR(INDEX(Aufenthalte!$F$9:$F$108,MATCH(A180,Aufenthalte!$A$9:$A$108,0)),"")))))</f>
        <v/>
      </c>
      <c r="I180" s="10" t="str">
        <f t="shared" si="5"/>
        <v/>
      </c>
      <c r="J180" s="18"/>
      <c r="K180" s="3" t="str">
        <f>IF(COUNTA(A180,C180:E180,J180)=0,"",IF(A180="","Buchung wählen",IF(COUNTIF(Aufenthalte!$A$9:$A$108,A180)&lt;&gt;1,"Buchung-ID prüfen",IF(OR(IFERROR(INDEX(Aufenthalte!$B$9:$B$108,MATCH(A180,Aufenthalte!$A$9:$A$108,0)),"")="",NOT(ISNUMBER(IFERROR(INDEX(Aufenthalte!$L$9:$L$108,MATCH(A180,Aufenthalte!$A$9:$A$108,0)),"")))),"Aufenthalt unvollständig",IF(C180="","Extra wählen",IF(IFERROR(INDEX(Extras!$G$9:$G$28,MATCH(LEFT(C180,4),Extras!$A$9:$A$28,0)),"")&lt;&gt;"OK","Extra-Stammdaten prüfen",IF(AND(D180&lt;&gt;"",OR(NOT(ISNUMBER(D180)),D180&lt;=0)),"Menge prüfen",IF(AND(E180&lt;&gt;"",OR(NOT(ISNUMBER(E180)),E180&lt;0)),"Einzelpreis prüfen",IF(AND(OR(IFERROR(INDEX(Extras!$D$9:$D$28,MATCH(LEFT(C180,4),Extras!$A$9:$A$28,0)),"")="pro Person",IFERROR(INDEX(Extras!$D$9:$D$28,MATCH(LEFT(C180,4),Extras!$A$9:$A$28,0)),"")="pro Person/Nacht"),OR(NOT(ISNUMBER(IFERROR(INDEX(Aufenthalte!$F$9:$F$108,MATCH(A180,Aufenthalte!$A$9:$A$108,0)),""))),IFERROR(INDEX(Aufenthalte!$F$9:$F$108,MATCH(A180,Aufenthalte!$A$9:$A$108,0)),"")&lt;=0)),"Personen prüfen","OK")))))))))</f>
        <v/>
      </c>
    </row>
    <row r="181" spans="1:11" ht="31" customHeight="1">
      <c r="A181" s="23"/>
      <c r="B181" s="3" t="str">
        <f>IF(A181="","",IF(IFERROR(INDEX(Aufenthalte!$B$9:$B$108,MATCH(A181,Aufenthalte!$A$9:$A$108,0)),"")="","",IFERROR(INDEX(Aufenthalte!$B$9:$B$108,MATCH(A181,Aufenthalte!$A$9:$A$108,0)),"")&amp;" / "&amp;TEXT(IFERROR(INDEX(Aufenthalte!$D$9:$D$108,MATCH(A181,Aufenthalte!$A$9:$A$108,0)),""),"dd"".""mm"".""yyyy")))</f>
        <v/>
      </c>
      <c r="C181" s="18"/>
      <c r="D181" s="24"/>
      <c r="E181" s="21"/>
      <c r="F181" s="3" t="str">
        <f>IF(K181&lt;&gt;"OK","",IFERROR(INDEX(Extras!$D$9:$D$28,MATCH(LEFT(C181,4),Extras!$A$9:$A$28,0)),""))</f>
        <v/>
      </c>
      <c r="G181" s="10" t="str">
        <f>IF(K181&lt;&gt;"OK","",IF(E181="",IFERROR(INDEX(Extras!$E$9:$E$28,MATCH(LEFT(C181,4),Extras!$A$9:$A$28,0)),""),E181))</f>
        <v/>
      </c>
      <c r="H181" s="15" t="str">
        <f>IF(K181&lt;&gt;"OK","",IF(F181="pro Aufenthalt",1,IF(F181="pro Nacht",IFERROR(INDEX(Aufenthalte!$L$9:$L$108,MATCH(A181,Aufenthalte!$A$9:$A$108,0)),""),IF(F181="pro Person",IFERROR(INDEX(Aufenthalte!$F$9:$F$108,MATCH(A181,Aufenthalte!$A$9:$A$108,0)),""),IFERROR(INDEX(Aufenthalte!$L$9:$L$108,MATCH(A181,Aufenthalte!$A$9:$A$108,0)),"")*IFERROR(INDEX(Aufenthalte!$F$9:$F$108,MATCH(A181,Aufenthalte!$A$9:$A$108,0)),"")))))</f>
        <v/>
      </c>
      <c r="I181" s="10" t="str">
        <f t="shared" si="5"/>
        <v/>
      </c>
      <c r="J181" s="18"/>
      <c r="K181" s="3" t="str">
        <f>IF(COUNTA(A181,C181:E181,J181)=0,"",IF(A181="","Buchung wählen",IF(COUNTIF(Aufenthalte!$A$9:$A$108,A181)&lt;&gt;1,"Buchung-ID prüfen",IF(OR(IFERROR(INDEX(Aufenthalte!$B$9:$B$108,MATCH(A181,Aufenthalte!$A$9:$A$108,0)),"")="",NOT(ISNUMBER(IFERROR(INDEX(Aufenthalte!$L$9:$L$108,MATCH(A181,Aufenthalte!$A$9:$A$108,0)),"")))),"Aufenthalt unvollständig",IF(C181="","Extra wählen",IF(IFERROR(INDEX(Extras!$G$9:$G$28,MATCH(LEFT(C181,4),Extras!$A$9:$A$28,0)),"")&lt;&gt;"OK","Extra-Stammdaten prüfen",IF(AND(D181&lt;&gt;"",OR(NOT(ISNUMBER(D181)),D181&lt;=0)),"Menge prüfen",IF(AND(E181&lt;&gt;"",OR(NOT(ISNUMBER(E181)),E181&lt;0)),"Einzelpreis prüfen",IF(AND(OR(IFERROR(INDEX(Extras!$D$9:$D$28,MATCH(LEFT(C181,4),Extras!$A$9:$A$28,0)),"")="pro Person",IFERROR(INDEX(Extras!$D$9:$D$28,MATCH(LEFT(C181,4),Extras!$A$9:$A$28,0)),"")="pro Person/Nacht"),OR(NOT(ISNUMBER(IFERROR(INDEX(Aufenthalte!$F$9:$F$108,MATCH(A181,Aufenthalte!$A$9:$A$108,0)),""))),IFERROR(INDEX(Aufenthalte!$F$9:$F$108,MATCH(A181,Aufenthalte!$A$9:$A$108,0)),"")&lt;=0)),"Personen prüfen","OK")))))))))</f>
        <v/>
      </c>
    </row>
    <row r="182" spans="1:11" ht="31" customHeight="1">
      <c r="A182" s="23"/>
      <c r="B182" s="3" t="str">
        <f>IF(A182="","",IF(IFERROR(INDEX(Aufenthalte!$B$9:$B$108,MATCH(A182,Aufenthalte!$A$9:$A$108,0)),"")="","",IFERROR(INDEX(Aufenthalte!$B$9:$B$108,MATCH(A182,Aufenthalte!$A$9:$A$108,0)),"")&amp;" / "&amp;TEXT(IFERROR(INDEX(Aufenthalte!$D$9:$D$108,MATCH(A182,Aufenthalte!$A$9:$A$108,0)),""),"dd"".""mm"".""yyyy")))</f>
        <v/>
      </c>
      <c r="C182" s="18"/>
      <c r="D182" s="24"/>
      <c r="E182" s="21"/>
      <c r="F182" s="3" t="str">
        <f>IF(K182&lt;&gt;"OK","",IFERROR(INDEX(Extras!$D$9:$D$28,MATCH(LEFT(C182,4),Extras!$A$9:$A$28,0)),""))</f>
        <v/>
      </c>
      <c r="G182" s="10" t="str">
        <f>IF(K182&lt;&gt;"OK","",IF(E182="",IFERROR(INDEX(Extras!$E$9:$E$28,MATCH(LEFT(C182,4),Extras!$A$9:$A$28,0)),""),E182))</f>
        <v/>
      </c>
      <c r="H182" s="15" t="str">
        <f>IF(K182&lt;&gt;"OK","",IF(F182="pro Aufenthalt",1,IF(F182="pro Nacht",IFERROR(INDEX(Aufenthalte!$L$9:$L$108,MATCH(A182,Aufenthalte!$A$9:$A$108,0)),""),IF(F182="pro Person",IFERROR(INDEX(Aufenthalte!$F$9:$F$108,MATCH(A182,Aufenthalte!$A$9:$A$108,0)),""),IFERROR(INDEX(Aufenthalte!$L$9:$L$108,MATCH(A182,Aufenthalte!$A$9:$A$108,0)),"")*IFERROR(INDEX(Aufenthalte!$F$9:$F$108,MATCH(A182,Aufenthalte!$A$9:$A$108,0)),"")))))</f>
        <v/>
      </c>
      <c r="I182" s="10" t="str">
        <f t="shared" si="5"/>
        <v/>
      </c>
      <c r="J182" s="18"/>
      <c r="K182" s="3" t="str">
        <f>IF(COUNTA(A182,C182:E182,J182)=0,"",IF(A182="","Buchung wählen",IF(COUNTIF(Aufenthalte!$A$9:$A$108,A182)&lt;&gt;1,"Buchung-ID prüfen",IF(OR(IFERROR(INDEX(Aufenthalte!$B$9:$B$108,MATCH(A182,Aufenthalte!$A$9:$A$108,0)),"")="",NOT(ISNUMBER(IFERROR(INDEX(Aufenthalte!$L$9:$L$108,MATCH(A182,Aufenthalte!$A$9:$A$108,0)),"")))),"Aufenthalt unvollständig",IF(C182="","Extra wählen",IF(IFERROR(INDEX(Extras!$G$9:$G$28,MATCH(LEFT(C182,4),Extras!$A$9:$A$28,0)),"")&lt;&gt;"OK","Extra-Stammdaten prüfen",IF(AND(D182&lt;&gt;"",OR(NOT(ISNUMBER(D182)),D182&lt;=0)),"Menge prüfen",IF(AND(E182&lt;&gt;"",OR(NOT(ISNUMBER(E182)),E182&lt;0)),"Einzelpreis prüfen",IF(AND(OR(IFERROR(INDEX(Extras!$D$9:$D$28,MATCH(LEFT(C182,4),Extras!$A$9:$A$28,0)),"")="pro Person",IFERROR(INDEX(Extras!$D$9:$D$28,MATCH(LEFT(C182,4),Extras!$A$9:$A$28,0)),"")="pro Person/Nacht"),OR(NOT(ISNUMBER(IFERROR(INDEX(Aufenthalte!$F$9:$F$108,MATCH(A182,Aufenthalte!$A$9:$A$108,0)),""))),IFERROR(INDEX(Aufenthalte!$F$9:$F$108,MATCH(A182,Aufenthalte!$A$9:$A$108,0)),"")&lt;=0)),"Personen prüfen","OK")))))))))</f>
        <v/>
      </c>
    </row>
    <row r="183" spans="1:11" ht="31" customHeight="1">
      <c r="A183" s="23"/>
      <c r="B183" s="3" t="str">
        <f>IF(A183="","",IF(IFERROR(INDEX(Aufenthalte!$B$9:$B$108,MATCH(A183,Aufenthalte!$A$9:$A$108,0)),"")="","",IFERROR(INDEX(Aufenthalte!$B$9:$B$108,MATCH(A183,Aufenthalte!$A$9:$A$108,0)),"")&amp;" / "&amp;TEXT(IFERROR(INDEX(Aufenthalte!$D$9:$D$108,MATCH(A183,Aufenthalte!$A$9:$A$108,0)),""),"dd"".""mm"".""yyyy")))</f>
        <v/>
      </c>
      <c r="C183" s="18"/>
      <c r="D183" s="24"/>
      <c r="E183" s="21"/>
      <c r="F183" s="3" t="str">
        <f>IF(K183&lt;&gt;"OK","",IFERROR(INDEX(Extras!$D$9:$D$28,MATCH(LEFT(C183,4),Extras!$A$9:$A$28,0)),""))</f>
        <v/>
      </c>
      <c r="G183" s="10" t="str">
        <f>IF(K183&lt;&gt;"OK","",IF(E183="",IFERROR(INDEX(Extras!$E$9:$E$28,MATCH(LEFT(C183,4),Extras!$A$9:$A$28,0)),""),E183))</f>
        <v/>
      </c>
      <c r="H183" s="15" t="str">
        <f>IF(K183&lt;&gt;"OK","",IF(F183="pro Aufenthalt",1,IF(F183="pro Nacht",IFERROR(INDEX(Aufenthalte!$L$9:$L$108,MATCH(A183,Aufenthalte!$A$9:$A$108,0)),""),IF(F183="pro Person",IFERROR(INDEX(Aufenthalte!$F$9:$F$108,MATCH(A183,Aufenthalte!$A$9:$A$108,0)),""),IFERROR(INDEX(Aufenthalte!$L$9:$L$108,MATCH(A183,Aufenthalte!$A$9:$A$108,0)),"")*IFERROR(INDEX(Aufenthalte!$F$9:$F$108,MATCH(A183,Aufenthalte!$A$9:$A$108,0)),"")))))</f>
        <v/>
      </c>
      <c r="I183" s="10" t="str">
        <f t="shared" si="5"/>
        <v/>
      </c>
      <c r="J183" s="18"/>
      <c r="K183" s="3" t="str">
        <f>IF(COUNTA(A183,C183:E183,J183)=0,"",IF(A183="","Buchung wählen",IF(COUNTIF(Aufenthalte!$A$9:$A$108,A183)&lt;&gt;1,"Buchung-ID prüfen",IF(OR(IFERROR(INDEX(Aufenthalte!$B$9:$B$108,MATCH(A183,Aufenthalte!$A$9:$A$108,0)),"")="",NOT(ISNUMBER(IFERROR(INDEX(Aufenthalte!$L$9:$L$108,MATCH(A183,Aufenthalte!$A$9:$A$108,0)),"")))),"Aufenthalt unvollständig",IF(C183="","Extra wählen",IF(IFERROR(INDEX(Extras!$G$9:$G$28,MATCH(LEFT(C183,4),Extras!$A$9:$A$28,0)),"")&lt;&gt;"OK","Extra-Stammdaten prüfen",IF(AND(D183&lt;&gt;"",OR(NOT(ISNUMBER(D183)),D183&lt;=0)),"Menge prüfen",IF(AND(E183&lt;&gt;"",OR(NOT(ISNUMBER(E183)),E183&lt;0)),"Einzelpreis prüfen",IF(AND(OR(IFERROR(INDEX(Extras!$D$9:$D$28,MATCH(LEFT(C183,4),Extras!$A$9:$A$28,0)),"")="pro Person",IFERROR(INDEX(Extras!$D$9:$D$28,MATCH(LEFT(C183,4),Extras!$A$9:$A$28,0)),"")="pro Person/Nacht"),OR(NOT(ISNUMBER(IFERROR(INDEX(Aufenthalte!$F$9:$F$108,MATCH(A183,Aufenthalte!$A$9:$A$108,0)),""))),IFERROR(INDEX(Aufenthalte!$F$9:$F$108,MATCH(A183,Aufenthalte!$A$9:$A$108,0)),"")&lt;=0)),"Personen prüfen","OK")))))))))</f>
        <v/>
      </c>
    </row>
    <row r="184" spans="1:11" ht="31" customHeight="1">
      <c r="A184" s="23"/>
      <c r="B184" s="3" t="str">
        <f>IF(A184="","",IF(IFERROR(INDEX(Aufenthalte!$B$9:$B$108,MATCH(A184,Aufenthalte!$A$9:$A$108,0)),"")="","",IFERROR(INDEX(Aufenthalte!$B$9:$B$108,MATCH(A184,Aufenthalte!$A$9:$A$108,0)),"")&amp;" / "&amp;TEXT(IFERROR(INDEX(Aufenthalte!$D$9:$D$108,MATCH(A184,Aufenthalte!$A$9:$A$108,0)),""),"dd"".""mm"".""yyyy")))</f>
        <v/>
      </c>
      <c r="C184" s="18"/>
      <c r="D184" s="24"/>
      <c r="E184" s="21"/>
      <c r="F184" s="3" t="str">
        <f>IF(K184&lt;&gt;"OK","",IFERROR(INDEX(Extras!$D$9:$D$28,MATCH(LEFT(C184,4),Extras!$A$9:$A$28,0)),""))</f>
        <v/>
      </c>
      <c r="G184" s="10" t="str">
        <f>IF(K184&lt;&gt;"OK","",IF(E184="",IFERROR(INDEX(Extras!$E$9:$E$28,MATCH(LEFT(C184,4),Extras!$A$9:$A$28,0)),""),E184))</f>
        <v/>
      </c>
      <c r="H184" s="15" t="str">
        <f>IF(K184&lt;&gt;"OK","",IF(F184="pro Aufenthalt",1,IF(F184="pro Nacht",IFERROR(INDEX(Aufenthalte!$L$9:$L$108,MATCH(A184,Aufenthalte!$A$9:$A$108,0)),""),IF(F184="pro Person",IFERROR(INDEX(Aufenthalte!$F$9:$F$108,MATCH(A184,Aufenthalte!$A$9:$A$108,0)),""),IFERROR(INDEX(Aufenthalte!$L$9:$L$108,MATCH(A184,Aufenthalte!$A$9:$A$108,0)),"")*IFERROR(INDEX(Aufenthalte!$F$9:$F$108,MATCH(A184,Aufenthalte!$A$9:$A$108,0)),"")))))</f>
        <v/>
      </c>
      <c r="I184" s="10" t="str">
        <f t="shared" si="5"/>
        <v/>
      </c>
      <c r="J184" s="18"/>
      <c r="K184" s="3" t="str">
        <f>IF(COUNTA(A184,C184:E184,J184)=0,"",IF(A184="","Buchung wählen",IF(COUNTIF(Aufenthalte!$A$9:$A$108,A184)&lt;&gt;1,"Buchung-ID prüfen",IF(OR(IFERROR(INDEX(Aufenthalte!$B$9:$B$108,MATCH(A184,Aufenthalte!$A$9:$A$108,0)),"")="",NOT(ISNUMBER(IFERROR(INDEX(Aufenthalte!$L$9:$L$108,MATCH(A184,Aufenthalte!$A$9:$A$108,0)),"")))),"Aufenthalt unvollständig",IF(C184="","Extra wählen",IF(IFERROR(INDEX(Extras!$G$9:$G$28,MATCH(LEFT(C184,4),Extras!$A$9:$A$28,0)),"")&lt;&gt;"OK","Extra-Stammdaten prüfen",IF(AND(D184&lt;&gt;"",OR(NOT(ISNUMBER(D184)),D184&lt;=0)),"Menge prüfen",IF(AND(E184&lt;&gt;"",OR(NOT(ISNUMBER(E184)),E184&lt;0)),"Einzelpreis prüfen",IF(AND(OR(IFERROR(INDEX(Extras!$D$9:$D$28,MATCH(LEFT(C184,4),Extras!$A$9:$A$28,0)),"")="pro Person",IFERROR(INDEX(Extras!$D$9:$D$28,MATCH(LEFT(C184,4),Extras!$A$9:$A$28,0)),"")="pro Person/Nacht"),OR(NOT(ISNUMBER(IFERROR(INDEX(Aufenthalte!$F$9:$F$108,MATCH(A184,Aufenthalte!$A$9:$A$108,0)),""))),IFERROR(INDEX(Aufenthalte!$F$9:$F$108,MATCH(A184,Aufenthalte!$A$9:$A$108,0)),"")&lt;=0)),"Personen prüfen","OK")))))))))</f>
        <v/>
      </c>
    </row>
    <row r="185" spans="1:11" ht="31" customHeight="1">
      <c r="A185" s="23"/>
      <c r="B185" s="3" t="str">
        <f>IF(A185="","",IF(IFERROR(INDEX(Aufenthalte!$B$9:$B$108,MATCH(A185,Aufenthalte!$A$9:$A$108,0)),"")="","",IFERROR(INDEX(Aufenthalte!$B$9:$B$108,MATCH(A185,Aufenthalte!$A$9:$A$108,0)),"")&amp;" / "&amp;TEXT(IFERROR(INDEX(Aufenthalte!$D$9:$D$108,MATCH(A185,Aufenthalte!$A$9:$A$108,0)),""),"dd"".""mm"".""yyyy")))</f>
        <v/>
      </c>
      <c r="C185" s="18"/>
      <c r="D185" s="24"/>
      <c r="E185" s="21"/>
      <c r="F185" s="3" t="str">
        <f>IF(K185&lt;&gt;"OK","",IFERROR(INDEX(Extras!$D$9:$D$28,MATCH(LEFT(C185,4),Extras!$A$9:$A$28,0)),""))</f>
        <v/>
      </c>
      <c r="G185" s="10" t="str">
        <f>IF(K185&lt;&gt;"OK","",IF(E185="",IFERROR(INDEX(Extras!$E$9:$E$28,MATCH(LEFT(C185,4),Extras!$A$9:$A$28,0)),""),E185))</f>
        <v/>
      </c>
      <c r="H185" s="15" t="str">
        <f>IF(K185&lt;&gt;"OK","",IF(F185="pro Aufenthalt",1,IF(F185="pro Nacht",IFERROR(INDEX(Aufenthalte!$L$9:$L$108,MATCH(A185,Aufenthalte!$A$9:$A$108,0)),""),IF(F185="pro Person",IFERROR(INDEX(Aufenthalte!$F$9:$F$108,MATCH(A185,Aufenthalte!$A$9:$A$108,0)),""),IFERROR(INDEX(Aufenthalte!$L$9:$L$108,MATCH(A185,Aufenthalte!$A$9:$A$108,0)),"")*IFERROR(INDEX(Aufenthalte!$F$9:$F$108,MATCH(A185,Aufenthalte!$A$9:$A$108,0)),"")))))</f>
        <v/>
      </c>
      <c r="I185" s="10" t="str">
        <f t="shared" si="5"/>
        <v/>
      </c>
      <c r="J185" s="18"/>
      <c r="K185" s="3" t="str">
        <f>IF(COUNTA(A185,C185:E185,J185)=0,"",IF(A185="","Buchung wählen",IF(COUNTIF(Aufenthalte!$A$9:$A$108,A185)&lt;&gt;1,"Buchung-ID prüfen",IF(OR(IFERROR(INDEX(Aufenthalte!$B$9:$B$108,MATCH(A185,Aufenthalte!$A$9:$A$108,0)),"")="",NOT(ISNUMBER(IFERROR(INDEX(Aufenthalte!$L$9:$L$108,MATCH(A185,Aufenthalte!$A$9:$A$108,0)),"")))),"Aufenthalt unvollständig",IF(C185="","Extra wählen",IF(IFERROR(INDEX(Extras!$G$9:$G$28,MATCH(LEFT(C185,4),Extras!$A$9:$A$28,0)),"")&lt;&gt;"OK","Extra-Stammdaten prüfen",IF(AND(D185&lt;&gt;"",OR(NOT(ISNUMBER(D185)),D185&lt;=0)),"Menge prüfen",IF(AND(E185&lt;&gt;"",OR(NOT(ISNUMBER(E185)),E185&lt;0)),"Einzelpreis prüfen",IF(AND(OR(IFERROR(INDEX(Extras!$D$9:$D$28,MATCH(LEFT(C185,4),Extras!$A$9:$A$28,0)),"")="pro Person",IFERROR(INDEX(Extras!$D$9:$D$28,MATCH(LEFT(C185,4),Extras!$A$9:$A$28,0)),"")="pro Person/Nacht"),OR(NOT(ISNUMBER(IFERROR(INDEX(Aufenthalte!$F$9:$F$108,MATCH(A185,Aufenthalte!$A$9:$A$108,0)),""))),IFERROR(INDEX(Aufenthalte!$F$9:$F$108,MATCH(A185,Aufenthalte!$A$9:$A$108,0)),"")&lt;=0)),"Personen prüfen","OK")))))))))</f>
        <v/>
      </c>
    </row>
    <row r="186" spans="1:11" ht="31" customHeight="1">
      <c r="A186" s="23"/>
      <c r="B186" s="3" t="str">
        <f>IF(A186="","",IF(IFERROR(INDEX(Aufenthalte!$B$9:$B$108,MATCH(A186,Aufenthalte!$A$9:$A$108,0)),"")="","",IFERROR(INDEX(Aufenthalte!$B$9:$B$108,MATCH(A186,Aufenthalte!$A$9:$A$108,0)),"")&amp;" / "&amp;TEXT(IFERROR(INDEX(Aufenthalte!$D$9:$D$108,MATCH(A186,Aufenthalte!$A$9:$A$108,0)),""),"dd"".""mm"".""yyyy")))</f>
        <v/>
      </c>
      <c r="C186" s="18"/>
      <c r="D186" s="24"/>
      <c r="E186" s="21"/>
      <c r="F186" s="3" t="str">
        <f>IF(K186&lt;&gt;"OK","",IFERROR(INDEX(Extras!$D$9:$D$28,MATCH(LEFT(C186,4),Extras!$A$9:$A$28,0)),""))</f>
        <v/>
      </c>
      <c r="G186" s="10" t="str">
        <f>IF(K186&lt;&gt;"OK","",IF(E186="",IFERROR(INDEX(Extras!$E$9:$E$28,MATCH(LEFT(C186,4),Extras!$A$9:$A$28,0)),""),E186))</f>
        <v/>
      </c>
      <c r="H186" s="15" t="str">
        <f>IF(K186&lt;&gt;"OK","",IF(F186="pro Aufenthalt",1,IF(F186="pro Nacht",IFERROR(INDEX(Aufenthalte!$L$9:$L$108,MATCH(A186,Aufenthalte!$A$9:$A$108,0)),""),IF(F186="pro Person",IFERROR(INDEX(Aufenthalte!$F$9:$F$108,MATCH(A186,Aufenthalte!$A$9:$A$108,0)),""),IFERROR(INDEX(Aufenthalte!$L$9:$L$108,MATCH(A186,Aufenthalte!$A$9:$A$108,0)),"")*IFERROR(INDEX(Aufenthalte!$F$9:$F$108,MATCH(A186,Aufenthalte!$A$9:$A$108,0)),"")))))</f>
        <v/>
      </c>
      <c r="I186" s="10" t="str">
        <f t="shared" si="5"/>
        <v/>
      </c>
      <c r="J186" s="18"/>
      <c r="K186" s="3" t="str">
        <f>IF(COUNTA(A186,C186:E186,J186)=0,"",IF(A186="","Buchung wählen",IF(COUNTIF(Aufenthalte!$A$9:$A$108,A186)&lt;&gt;1,"Buchung-ID prüfen",IF(OR(IFERROR(INDEX(Aufenthalte!$B$9:$B$108,MATCH(A186,Aufenthalte!$A$9:$A$108,0)),"")="",NOT(ISNUMBER(IFERROR(INDEX(Aufenthalte!$L$9:$L$108,MATCH(A186,Aufenthalte!$A$9:$A$108,0)),"")))),"Aufenthalt unvollständig",IF(C186="","Extra wählen",IF(IFERROR(INDEX(Extras!$G$9:$G$28,MATCH(LEFT(C186,4),Extras!$A$9:$A$28,0)),"")&lt;&gt;"OK","Extra-Stammdaten prüfen",IF(AND(D186&lt;&gt;"",OR(NOT(ISNUMBER(D186)),D186&lt;=0)),"Menge prüfen",IF(AND(E186&lt;&gt;"",OR(NOT(ISNUMBER(E186)),E186&lt;0)),"Einzelpreis prüfen",IF(AND(OR(IFERROR(INDEX(Extras!$D$9:$D$28,MATCH(LEFT(C186,4),Extras!$A$9:$A$28,0)),"")="pro Person",IFERROR(INDEX(Extras!$D$9:$D$28,MATCH(LEFT(C186,4),Extras!$A$9:$A$28,0)),"")="pro Person/Nacht"),OR(NOT(ISNUMBER(IFERROR(INDEX(Aufenthalte!$F$9:$F$108,MATCH(A186,Aufenthalte!$A$9:$A$108,0)),""))),IFERROR(INDEX(Aufenthalte!$F$9:$F$108,MATCH(A186,Aufenthalte!$A$9:$A$108,0)),"")&lt;=0)),"Personen prüfen","OK")))))))))</f>
        <v/>
      </c>
    </row>
    <row r="187" spans="1:11" ht="31" customHeight="1">
      <c r="A187" s="23"/>
      <c r="B187" s="3" t="str">
        <f>IF(A187="","",IF(IFERROR(INDEX(Aufenthalte!$B$9:$B$108,MATCH(A187,Aufenthalte!$A$9:$A$108,0)),"")="","",IFERROR(INDEX(Aufenthalte!$B$9:$B$108,MATCH(A187,Aufenthalte!$A$9:$A$108,0)),"")&amp;" / "&amp;TEXT(IFERROR(INDEX(Aufenthalte!$D$9:$D$108,MATCH(A187,Aufenthalte!$A$9:$A$108,0)),""),"dd"".""mm"".""yyyy")))</f>
        <v/>
      </c>
      <c r="C187" s="18"/>
      <c r="D187" s="24"/>
      <c r="E187" s="21"/>
      <c r="F187" s="3" t="str">
        <f>IF(K187&lt;&gt;"OK","",IFERROR(INDEX(Extras!$D$9:$D$28,MATCH(LEFT(C187,4),Extras!$A$9:$A$28,0)),""))</f>
        <v/>
      </c>
      <c r="G187" s="10" t="str">
        <f>IF(K187&lt;&gt;"OK","",IF(E187="",IFERROR(INDEX(Extras!$E$9:$E$28,MATCH(LEFT(C187,4),Extras!$A$9:$A$28,0)),""),E187))</f>
        <v/>
      </c>
      <c r="H187" s="15" t="str">
        <f>IF(K187&lt;&gt;"OK","",IF(F187="pro Aufenthalt",1,IF(F187="pro Nacht",IFERROR(INDEX(Aufenthalte!$L$9:$L$108,MATCH(A187,Aufenthalte!$A$9:$A$108,0)),""),IF(F187="pro Person",IFERROR(INDEX(Aufenthalte!$F$9:$F$108,MATCH(A187,Aufenthalte!$A$9:$A$108,0)),""),IFERROR(INDEX(Aufenthalte!$L$9:$L$108,MATCH(A187,Aufenthalte!$A$9:$A$108,0)),"")*IFERROR(INDEX(Aufenthalte!$F$9:$F$108,MATCH(A187,Aufenthalte!$A$9:$A$108,0)),"")))))</f>
        <v/>
      </c>
      <c r="I187" s="10" t="str">
        <f t="shared" si="5"/>
        <v/>
      </c>
      <c r="J187" s="18"/>
      <c r="K187" s="3" t="str">
        <f>IF(COUNTA(A187,C187:E187,J187)=0,"",IF(A187="","Buchung wählen",IF(COUNTIF(Aufenthalte!$A$9:$A$108,A187)&lt;&gt;1,"Buchung-ID prüfen",IF(OR(IFERROR(INDEX(Aufenthalte!$B$9:$B$108,MATCH(A187,Aufenthalte!$A$9:$A$108,0)),"")="",NOT(ISNUMBER(IFERROR(INDEX(Aufenthalte!$L$9:$L$108,MATCH(A187,Aufenthalte!$A$9:$A$108,0)),"")))),"Aufenthalt unvollständig",IF(C187="","Extra wählen",IF(IFERROR(INDEX(Extras!$G$9:$G$28,MATCH(LEFT(C187,4),Extras!$A$9:$A$28,0)),"")&lt;&gt;"OK","Extra-Stammdaten prüfen",IF(AND(D187&lt;&gt;"",OR(NOT(ISNUMBER(D187)),D187&lt;=0)),"Menge prüfen",IF(AND(E187&lt;&gt;"",OR(NOT(ISNUMBER(E187)),E187&lt;0)),"Einzelpreis prüfen",IF(AND(OR(IFERROR(INDEX(Extras!$D$9:$D$28,MATCH(LEFT(C187,4),Extras!$A$9:$A$28,0)),"")="pro Person",IFERROR(INDEX(Extras!$D$9:$D$28,MATCH(LEFT(C187,4),Extras!$A$9:$A$28,0)),"")="pro Person/Nacht"),OR(NOT(ISNUMBER(IFERROR(INDEX(Aufenthalte!$F$9:$F$108,MATCH(A187,Aufenthalte!$A$9:$A$108,0)),""))),IFERROR(INDEX(Aufenthalte!$F$9:$F$108,MATCH(A187,Aufenthalte!$A$9:$A$108,0)),"")&lt;=0)),"Personen prüfen","OK")))))))))</f>
        <v/>
      </c>
    </row>
    <row r="188" spans="1:11" ht="31" customHeight="1">
      <c r="A188" s="23"/>
      <c r="B188" s="3" t="str">
        <f>IF(A188="","",IF(IFERROR(INDEX(Aufenthalte!$B$9:$B$108,MATCH(A188,Aufenthalte!$A$9:$A$108,0)),"")="","",IFERROR(INDEX(Aufenthalte!$B$9:$B$108,MATCH(A188,Aufenthalte!$A$9:$A$108,0)),"")&amp;" / "&amp;TEXT(IFERROR(INDEX(Aufenthalte!$D$9:$D$108,MATCH(A188,Aufenthalte!$A$9:$A$108,0)),""),"dd"".""mm"".""yyyy")))</f>
        <v/>
      </c>
      <c r="C188" s="18"/>
      <c r="D188" s="24"/>
      <c r="E188" s="21"/>
      <c r="F188" s="3" t="str">
        <f>IF(K188&lt;&gt;"OK","",IFERROR(INDEX(Extras!$D$9:$D$28,MATCH(LEFT(C188,4),Extras!$A$9:$A$28,0)),""))</f>
        <v/>
      </c>
      <c r="G188" s="10" t="str">
        <f>IF(K188&lt;&gt;"OK","",IF(E188="",IFERROR(INDEX(Extras!$E$9:$E$28,MATCH(LEFT(C188,4),Extras!$A$9:$A$28,0)),""),E188))</f>
        <v/>
      </c>
      <c r="H188" s="15" t="str">
        <f>IF(K188&lt;&gt;"OK","",IF(F188="pro Aufenthalt",1,IF(F188="pro Nacht",IFERROR(INDEX(Aufenthalte!$L$9:$L$108,MATCH(A188,Aufenthalte!$A$9:$A$108,0)),""),IF(F188="pro Person",IFERROR(INDEX(Aufenthalte!$F$9:$F$108,MATCH(A188,Aufenthalte!$A$9:$A$108,0)),""),IFERROR(INDEX(Aufenthalte!$L$9:$L$108,MATCH(A188,Aufenthalte!$A$9:$A$108,0)),"")*IFERROR(INDEX(Aufenthalte!$F$9:$F$108,MATCH(A188,Aufenthalte!$A$9:$A$108,0)),"")))))</f>
        <v/>
      </c>
      <c r="I188" s="10" t="str">
        <f t="shared" si="5"/>
        <v/>
      </c>
      <c r="J188" s="18"/>
      <c r="K188" s="3" t="str">
        <f>IF(COUNTA(A188,C188:E188,J188)=0,"",IF(A188="","Buchung wählen",IF(COUNTIF(Aufenthalte!$A$9:$A$108,A188)&lt;&gt;1,"Buchung-ID prüfen",IF(OR(IFERROR(INDEX(Aufenthalte!$B$9:$B$108,MATCH(A188,Aufenthalte!$A$9:$A$108,0)),"")="",NOT(ISNUMBER(IFERROR(INDEX(Aufenthalte!$L$9:$L$108,MATCH(A188,Aufenthalte!$A$9:$A$108,0)),"")))),"Aufenthalt unvollständig",IF(C188="","Extra wählen",IF(IFERROR(INDEX(Extras!$G$9:$G$28,MATCH(LEFT(C188,4),Extras!$A$9:$A$28,0)),"")&lt;&gt;"OK","Extra-Stammdaten prüfen",IF(AND(D188&lt;&gt;"",OR(NOT(ISNUMBER(D188)),D188&lt;=0)),"Menge prüfen",IF(AND(E188&lt;&gt;"",OR(NOT(ISNUMBER(E188)),E188&lt;0)),"Einzelpreis prüfen",IF(AND(OR(IFERROR(INDEX(Extras!$D$9:$D$28,MATCH(LEFT(C188,4),Extras!$A$9:$A$28,0)),"")="pro Person",IFERROR(INDEX(Extras!$D$9:$D$28,MATCH(LEFT(C188,4),Extras!$A$9:$A$28,0)),"")="pro Person/Nacht"),OR(NOT(ISNUMBER(IFERROR(INDEX(Aufenthalte!$F$9:$F$108,MATCH(A188,Aufenthalte!$A$9:$A$108,0)),""))),IFERROR(INDEX(Aufenthalte!$F$9:$F$108,MATCH(A188,Aufenthalte!$A$9:$A$108,0)),"")&lt;=0)),"Personen prüfen","OK")))))))))</f>
        <v/>
      </c>
    </row>
    <row r="189" spans="1:11" ht="31" customHeight="1">
      <c r="A189" s="23"/>
      <c r="B189" s="3" t="str">
        <f>IF(A189="","",IF(IFERROR(INDEX(Aufenthalte!$B$9:$B$108,MATCH(A189,Aufenthalte!$A$9:$A$108,0)),"")="","",IFERROR(INDEX(Aufenthalte!$B$9:$B$108,MATCH(A189,Aufenthalte!$A$9:$A$108,0)),"")&amp;" / "&amp;TEXT(IFERROR(INDEX(Aufenthalte!$D$9:$D$108,MATCH(A189,Aufenthalte!$A$9:$A$108,0)),""),"dd"".""mm"".""yyyy")))</f>
        <v/>
      </c>
      <c r="C189" s="18"/>
      <c r="D189" s="24"/>
      <c r="E189" s="21"/>
      <c r="F189" s="3" t="str">
        <f>IF(K189&lt;&gt;"OK","",IFERROR(INDEX(Extras!$D$9:$D$28,MATCH(LEFT(C189,4),Extras!$A$9:$A$28,0)),""))</f>
        <v/>
      </c>
      <c r="G189" s="10" t="str">
        <f>IF(K189&lt;&gt;"OK","",IF(E189="",IFERROR(INDEX(Extras!$E$9:$E$28,MATCH(LEFT(C189,4),Extras!$A$9:$A$28,0)),""),E189))</f>
        <v/>
      </c>
      <c r="H189" s="15" t="str">
        <f>IF(K189&lt;&gt;"OK","",IF(F189="pro Aufenthalt",1,IF(F189="pro Nacht",IFERROR(INDEX(Aufenthalte!$L$9:$L$108,MATCH(A189,Aufenthalte!$A$9:$A$108,0)),""),IF(F189="pro Person",IFERROR(INDEX(Aufenthalte!$F$9:$F$108,MATCH(A189,Aufenthalte!$A$9:$A$108,0)),""),IFERROR(INDEX(Aufenthalte!$L$9:$L$108,MATCH(A189,Aufenthalte!$A$9:$A$108,0)),"")*IFERROR(INDEX(Aufenthalte!$F$9:$F$108,MATCH(A189,Aufenthalte!$A$9:$A$108,0)),"")))))</f>
        <v/>
      </c>
      <c r="I189" s="10" t="str">
        <f t="shared" si="5"/>
        <v/>
      </c>
      <c r="J189" s="18"/>
      <c r="K189" s="3" t="str">
        <f>IF(COUNTA(A189,C189:E189,J189)=0,"",IF(A189="","Buchung wählen",IF(COUNTIF(Aufenthalte!$A$9:$A$108,A189)&lt;&gt;1,"Buchung-ID prüfen",IF(OR(IFERROR(INDEX(Aufenthalte!$B$9:$B$108,MATCH(A189,Aufenthalte!$A$9:$A$108,0)),"")="",NOT(ISNUMBER(IFERROR(INDEX(Aufenthalte!$L$9:$L$108,MATCH(A189,Aufenthalte!$A$9:$A$108,0)),"")))),"Aufenthalt unvollständig",IF(C189="","Extra wählen",IF(IFERROR(INDEX(Extras!$G$9:$G$28,MATCH(LEFT(C189,4),Extras!$A$9:$A$28,0)),"")&lt;&gt;"OK","Extra-Stammdaten prüfen",IF(AND(D189&lt;&gt;"",OR(NOT(ISNUMBER(D189)),D189&lt;=0)),"Menge prüfen",IF(AND(E189&lt;&gt;"",OR(NOT(ISNUMBER(E189)),E189&lt;0)),"Einzelpreis prüfen",IF(AND(OR(IFERROR(INDEX(Extras!$D$9:$D$28,MATCH(LEFT(C189,4),Extras!$A$9:$A$28,0)),"")="pro Person",IFERROR(INDEX(Extras!$D$9:$D$28,MATCH(LEFT(C189,4),Extras!$A$9:$A$28,0)),"")="pro Person/Nacht"),OR(NOT(ISNUMBER(IFERROR(INDEX(Aufenthalte!$F$9:$F$108,MATCH(A189,Aufenthalte!$A$9:$A$108,0)),""))),IFERROR(INDEX(Aufenthalte!$F$9:$F$108,MATCH(A189,Aufenthalte!$A$9:$A$108,0)),"")&lt;=0)),"Personen prüfen","OK")))))))))</f>
        <v/>
      </c>
    </row>
    <row r="190" spans="1:11" ht="31" customHeight="1">
      <c r="A190" s="23"/>
      <c r="B190" s="3" t="str">
        <f>IF(A190="","",IF(IFERROR(INDEX(Aufenthalte!$B$9:$B$108,MATCH(A190,Aufenthalte!$A$9:$A$108,0)),"")="","",IFERROR(INDEX(Aufenthalte!$B$9:$B$108,MATCH(A190,Aufenthalte!$A$9:$A$108,0)),"")&amp;" / "&amp;TEXT(IFERROR(INDEX(Aufenthalte!$D$9:$D$108,MATCH(A190,Aufenthalte!$A$9:$A$108,0)),""),"dd"".""mm"".""yyyy")))</f>
        <v/>
      </c>
      <c r="C190" s="18"/>
      <c r="D190" s="24"/>
      <c r="E190" s="21"/>
      <c r="F190" s="3" t="str">
        <f>IF(K190&lt;&gt;"OK","",IFERROR(INDEX(Extras!$D$9:$D$28,MATCH(LEFT(C190,4),Extras!$A$9:$A$28,0)),""))</f>
        <v/>
      </c>
      <c r="G190" s="10" t="str">
        <f>IF(K190&lt;&gt;"OK","",IF(E190="",IFERROR(INDEX(Extras!$E$9:$E$28,MATCH(LEFT(C190,4),Extras!$A$9:$A$28,0)),""),E190))</f>
        <v/>
      </c>
      <c r="H190" s="15" t="str">
        <f>IF(K190&lt;&gt;"OK","",IF(F190="pro Aufenthalt",1,IF(F190="pro Nacht",IFERROR(INDEX(Aufenthalte!$L$9:$L$108,MATCH(A190,Aufenthalte!$A$9:$A$108,0)),""),IF(F190="pro Person",IFERROR(INDEX(Aufenthalte!$F$9:$F$108,MATCH(A190,Aufenthalte!$A$9:$A$108,0)),""),IFERROR(INDEX(Aufenthalte!$L$9:$L$108,MATCH(A190,Aufenthalte!$A$9:$A$108,0)),"")*IFERROR(INDEX(Aufenthalte!$F$9:$F$108,MATCH(A190,Aufenthalte!$A$9:$A$108,0)),"")))))</f>
        <v/>
      </c>
      <c r="I190" s="10" t="str">
        <f t="shared" si="5"/>
        <v/>
      </c>
      <c r="J190" s="18"/>
      <c r="K190" s="3" t="str">
        <f>IF(COUNTA(A190,C190:E190,J190)=0,"",IF(A190="","Buchung wählen",IF(COUNTIF(Aufenthalte!$A$9:$A$108,A190)&lt;&gt;1,"Buchung-ID prüfen",IF(OR(IFERROR(INDEX(Aufenthalte!$B$9:$B$108,MATCH(A190,Aufenthalte!$A$9:$A$108,0)),"")="",NOT(ISNUMBER(IFERROR(INDEX(Aufenthalte!$L$9:$L$108,MATCH(A190,Aufenthalte!$A$9:$A$108,0)),"")))),"Aufenthalt unvollständig",IF(C190="","Extra wählen",IF(IFERROR(INDEX(Extras!$G$9:$G$28,MATCH(LEFT(C190,4),Extras!$A$9:$A$28,0)),"")&lt;&gt;"OK","Extra-Stammdaten prüfen",IF(AND(D190&lt;&gt;"",OR(NOT(ISNUMBER(D190)),D190&lt;=0)),"Menge prüfen",IF(AND(E190&lt;&gt;"",OR(NOT(ISNUMBER(E190)),E190&lt;0)),"Einzelpreis prüfen",IF(AND(OR(IFERROR(INDEX(Extras!$D$9:$D$28,MATCH(LEFT(C190,4),Extras!$A$9:$A$28,0)),"")="pro Person",IFERROR(INDEX(Extras!$D$9:$D$28,MATCH(LEFT(C190,4),Extras!$A$9:$A$28,0)),"")="pro Person/Nacht"),OR(NOT(ISNUMBER(IFERROR(INDEX(Aufenthalte!$F$9:$F$108,MATCH(A190,Aufenthalte!$A$9:$A$108,0)),""))),IFERROR(INDEX(Aufenthalte!$F$9:$F$108,MATCH(A190,Aufenthalte!$A$9:$A$108,0)),"")&lt;=0)),"Personen prüfen","OK")))))))))</f>
        <v/>
      </c>
    </row>
    <row r="191" spans="1:11" ht="31" customHeight="1">
      <c r="A191" s="23"/>
      <c r="B191" s="3" t="str">
        <f>IF(A191="","",IF(IFERROR(INDEX(Aufenthalte!$B$9:$B$108,MATCH(A191,Aufenthalte!$A$9:$A$108,0)),"")="","",IFERROR(INDEX(Aufenthalte!$B$9:$B$108,MATCH(A191,Aufenthalte!$A$9:$A$108,0)),"")&amp;" / "&amp;TEXT(IFERROR(INDEX(Aufenthalte!$D$9:$D$108,MATCH(A191,Aufenthalte!$A$9:$A$108,0)),""),"dd"".""mm"".""yyyy")))</f>
        <v/>
      </c>
      <c r="C191" s="18"/>
      <c r="D191" s="24"/>
      <c r="E191" s="21"/>
      <c r="F191" s="3" t="str">
        <f>IF(K191&lt;&gt;"OK","",IFERROR(INDEX(Extras!$D$9:$D$28,MATCH(LEFT(C191,4),Extras!$A$9:$A$28,0)),""))</f>
        <v/>
      </c>
      <c r="G191" s="10" t="str">
        <f>IF(K191&lt;&gt;"OK","",IF(E191="",IFERROR(INDEX(Extras!$E$9:$E$28,MATCH(LEFT(C191,4),Extras!$A$9:$A$28,0)),""),E191))</f>
        <v/>
      </c>
      <c r="H191" s="15" t="str">
        <f>IF(K191&lt;&gt;"OK","",IF(F191="pro Aufenthalt",1,IF(F191="pro Nacht",IFERROR(INDEX(Aufenthalte!$L$9:$L$108,MATCH(A191,Aufenthalte!$A$9:$A$108,0)),""),IF(F191="pro Person",IFERROR(INDEX(Aufenthalte!$F$9:$F$108,MATCH(A191,Aufenthalte!$A$9:$A$108,0)),""),IFERROR(INDEX(Aufenthalte!$L$9:$L$108,MATCH(A191,Aufenthalte!$A$9:$A$108,0)),"")*IFERROR(INDEX(Aufenthalte!$F$9:$F$108,MATCH(A191,Aufenthalte!$A$9:$A$108,0)),"")))))</f>
        <v/>
      </c>
      <c r="I191" s="10" t="str">
        <f t="shared" si="5"/>
        <v/>
      </c>
      <c r="J191" s="18"/>
      <c r="K191" s="3" t="str">
        <f>IF(COUNTA(A191,C191:E191,J191)=0,"",IF(A191="","Buchung wählen",IF(COUNTIF(Aufenthalte!$A$9:$A$108,A191)&lt;&gt;1,"Buchung-ID prüfen",IF(OR(IFERROR(INDEX(Aufenthalte!$B$9:$B$108,MATCH(A191,Aufenthalte!$A$9:$A$108,0)),"")="",NOT(ISNUMBER(IFERROR(INDEX(Aufenthalte!$L$9:$L$108,MATCH(A191,Aufenthalte!$A$9:$A$108,0)),"")))),"Aufenthalt unvollständig",IF(C191="","Extra wählen",IF(IFERROR(INDEX(Extras!$G$9:$G$28,MATCH(LEFT(C191,4),Extras!$A$9:$A$28,0)),"")&lt;&gt;"OK","Extra-Stammdaten prüfen",IF(AND(D191&lt;&gt;"",OR(NOT(ISNUMBER(D191)),D191&lt;=0)),"Menge prüfen",IF(AND(E191&lt;&gt;"",OR(NOT(ISNUMBER(E191)),E191&lt;0)),"Einzelpreis prüfen",IF(AND(OR(IFERROR(INDEX(Extras!$D$9:$D$28,MATCH(LEFT(C191,4),Extras!$A$9:$A$28,0)),"")="pro Person",IFERROR(INDEX(Extras!$D$9:$D$28,MATCH(LEFT(C191,4),Extras!$A$9:$A$28,0)),"")="pro Person/Nacht"),OR(NOT(ISNUMBER(IFERROR(INDEX(Aufenthalte!$F$9:$F$108,MATCH(A191,Aufenthalte!$A$9:$A$108,0)),""))),IFERROR(INDEX(Aufenthalte!$F$9:$F$108,MATCH(A191,Aufenthalte!$A$9:$A$108,0)),"")&lt;=0)),"Personen prüfen","OK")))))))))</f>
        <v/>
      </c>
    </row>
    <row r="192" spans="1:11" ht="31" customHeight="1">
      <c r="A192" s="23"/>
      <c r="B192" s="3" t="str">
        <f>IF(A192="","",IF(IFERROR(INDEX(Aufenthalte!$B$9:$B$108,MATCH(A192,Aufenthalte!$A$9:$A$108,0)),"")="","",IFERROR(INDEX(Aufenthalte!$B$9:$B$108,MATCH(A192,Aufenthalte!$A$9:$A$108,0)),"")&amp;" / "&amp;TEXT(IFERROR(INDEX(Aufenthalte!$D$9:$D$108,MATCH(A192,Aufenthalte!$A$9:$A$108,0)),""),"dd"".""mm"".""yyyy")))</f>
        <v/>
      </c>
      <c r="C192" s="18"/>
      <c r="D192" s="24"/>
      <c r="E192" s="21"/>
      <c r="F192" s="3" t="str">
        <f>IF(K192&lt;&gt;"OK","",IFERROR(INDEX(Extras!$D$9:$D$28,MATCH(LEFT(C192,4),Extras!$A$9:$A$28,0)),""))</f>
        <v/>
      </c>
      <c r="G192" s="10" t="str">
        <f>IF(K192&lt;&gt;"OK","",IF(E192="",IFERROR(INDEX(Extras!$E$9:$E$28,MATCH(LEFT(C192,4),Extras!$A$9:$A$28,0)),""),E192))</f>
        <v/>
      </c>
      <c r="H192" s="15" t="str">
        <f>IF(K192&lt;&gt;"OK","",IF(F192="pro Aufenthalt",1,IF(F192="pro Nacht",IFERROR(INDEX(Aufenthalte!$L$9:$L$108,MATCH(A192,Aufenthalte!$A$9:$A$108,0)),""),IF(F192="pro Person",IFERROR(INDEX(Aufenthalte!$F$9:$F$108,MATCH(A192,Aufenthalte!$A$9:$A$108,0)),""),IFERROR(INDEX(Aufenthalte!$L$9:$L$108,MATCH(A192,Aufenthalte!$A$9:$A$108,0)),"")*IFERROR(INDEX(Aufenthalte!$F$9:$F$108,MATCH(A192,Aufenthalte!$A$9:$A$108,0)),"")))))</f>
        <v/>
      </c>
      <c r="I192" s="10" t="str">
        <f t="shared" si="5"/>
        <v/>
      </c>
      <c r="J192" s="18"/>
      <c r="K192" s="3" t="str">
        <f>IF(COUNTA(A192,C192:E192,J192)=0,"",IF(A192="","Buchung wählen",IF(COUNTIF(Aufenthalte!$A$9:$A$108,A192)&lt;&gt;1,"Buchung-ID prüfen",IF(OR(IFERROR(INDEX(Aufenthalte!$B$9:$B$108,MATCH(A192,Aufenthalte!$A$9:$A$108,0)),"")="",NOT(ISNUMBER(IFERROR(INDEX(Aufenthalte!$L$9:$L$108,MATCH(A192,Aufenthalte!$A$9:$A$108,0)),"")))),"Aufenthalt unvollständig",IF(C192="","Extra wählen",IF(IFERROR(INDEX(Extras!$G$9:$G$28,MATCH(LEFT(C192,4),Extras!$A$9:$A$28,0)),"")&lt;&gt;"OK","Extra-Stammdaten prüfen",IF(AND(D192&lt;&gt;"",OR(NOT(ISNUMBER(D192)),D192&lt;=0)),"Menge prüfen",IF(AND(E192&lt;&gt;"",OR(NOT(ISNUMBER(E192)),E192&lt;0)),"Einzelpreis prüfen",IF(AND(OR(IFERROR(INDEX(Extras!$D$9:$D$28,MATCH(LEFT(C192,4),Extras!$A$9:$A$28,0)),"")="pro Person",IFERROR(INDEX(Extras!$D$9:$D$28,MATCH(LEFT(C192,4),Extras!$A$9:$A$28,0)),"")="pro Person/Nacht"),OR(NOT(ISNUMBER(IFERROR(INDEX(Aufenthalte!$F$9:$F$108,MATCH(A192,Aufenthalte!$A$9:$A$108,0)),""))),IFERROR(INDEX(Aufenthalte!$F$9:$F$108,MATCH(A192,Aufenthalte!$A$9:$A$108,0)),"")&lt;=0)),"Personen prüfen","OK")))))))))</f>
        <v/>
      </c>
    </row>
    <row r="193" spans="1:11" ht="31" customHeight="1">
      <c r="A193" s="23"/>
      <c r="B193" s="3" t="str">
        <f>IF(A193="","",IF(IFERROR(INDEX(Aufenthalte!$B$9:$B$108,MATCH(A193,Aufenthalte!$A$9:$A$108,0)),"")="","",IFERROR(INDEX(Aufenthalte!$B$9:$B$108,MATCH(A193,Aufenthalte!$A$9:$A$108,0)),"")&amp;" / "&amp;TEXT(IFERROR(INDEX(Aufenthalte!$D$9:$D$108,MATCH(A193,Aufenthalte!$A$9:$A$108,0)),""),"dd"".""mm"".""yyyy")))</f>
        <v/>
      </c>
      <c r="C193" s="18"/>
      <c r="D193" s="24"/>
      <c r="E193" s="21"/>
      <c r="F193" s="3" t="str">
        <f>IF(K193&lt;&gt;"OK","",IFERROR(INDEX(Extras!$D$9:$D$28,MATCH(LEFT(C193,4),Extras!$A$9:$A$28,0)),""))</f>
        <v/>
      </c>
      <c r="G193" s="10" t="str">
        <f>IF(K193&lt;&gt;"OK","",IF(E193="",IFERROR(INDEX(Extras!$E$9:$E$28,MATCH(LEFT(C193,4),Extras!$A$9:$A$28,0)),""),E193))</f>
        <v/>
      </c>
      <c r="H193" s="15" t="str">
        <f>IF(K193&lt;&gt;"OK","",IF(F193="pro Aufenthalt",1,IF(F193="pro Nacht",IFERROR(INDEX(Aufenthalte!$L$9:$L$108,MATCH(A193,Aufenthalte!$A$9:$A$108,0)),""),IF(F193="pro Person",IFERROR(INDEX(Aufenthalte!$F$9:$F$108,MATCH(A193,Aufenthalte!$A$9:$A$108,0)),""),IFERROR(INDEX(Aufenthalte!$L$9:$L$108,MATCH(A193,Aufenthalte!$A$9:$A$108,0)),"")*IFERROR(INDEX(Aufenthalte!$F$9:$F$108,MATCH(A193,Aufenthalte!$A$9:$A$108,0)),"")))))</f>
        <v/>
      </c>
      <c r="I193" s="10" t="str">
        <f t="shared" si="5"/>
        <v/>
      </c>
      <c r="J193" s="18"/>
      <c r="K193" s="3" t="str">
        <f>IF(COUNTA(A193,C193:E193,J193)=0,"",IF(A193="","Buchung wählen",IF(COUNTIF(Aufenthalte!$A$9:$A$108,A193)&lt;&gt;1,"Buchung-ID prüfen",IF(OR(IFERROR(INDEX(Aufenthalte!$B$9:$B$108,MATCH(A193,Aufenthalte!$A$9:$A$108,0)),"")="",NOT(ISNUMBER(IFERROR(INDEX(Aufenthalte!$L$9:$L$108,MATCH(A193,Aufenthalte!$A$9:$A$108,0)),"")))),"Aufenthalt unvollständig",IF(C193="","Extra wählen",IF(IFERROR(INDEX(Extras!$G$9:$G$28,MATCH(LEFT(C193,4),Extras!$A$9:$A$28,0)),"")&lt;&gt;"OK","Extra-Stammdaten prüfen",IF(AND(D193&lt;&gt;"",OR(NOT(ISNUMBER(D193)),D193&lt;=0)),"Menge prüfen",IF(AND(E193&lt;&gt;"",OR(NOT(ISNUMBER(E193)),E193&lt;0)),"Einzelpreis prüfen",IF(AND(OR(IFERROR(INDEX(Extras!$D$9:$D$28,MATCH(LEFT(C193,4),Extras!$A$9:$A$28,0)),"")="pro Person",IFERROR(INDEX(Extras!$D$9:$D$28,MATCH(LEFT(C193,4),Extras!$A$9:$A$28,0)),"")="pro Person/Nacht"),OR(NOT(ISNUMBER(IFERROR(INDEX(Aufenthalte!$F$9:$F$108,MATCH(A193,Aufenthalte!$A$9:$A$108,0)),""))),IFERROR(INDEX(Aufenthalte!$F$9:$F$108,MATCH(A193,Aufenthalte!$A$9:$A$108,0)),"")&lt;=0)),"Personen prüfen","OK")))))))))</f>
        <v/>
      </c>
    </row>
    <row r="194" spans="1:11" ht="31" customHeight="1">
      <c r="A194" s="23"/>
      <c r="B194" s="3" t="str">
        <f>IF(A194="","",IF(IFERROR(INDEX(Aufenthalte!$B$9:$B$108,MATCH(A194,Aufenthalte!$A$9:$A$108,0)),"")="","",IFERROR(INDEX(Aufenthalte!$B$9:$B$108,MATCH(A194,Aufenthalte!$A$9:$A$108,0)),"")&amp;" / "&amp;TEXT(IFERROR(INDEX(Aufenthalte!$D$9:$D$108,MATCH(A194,Aufenthalte!$A$9:$A$108,0)),""),"dd"".""mm"".""yyyy")))</f>
        <v/>
      </c>
      <c r="C194" s="18"/>
      <c r="D194" s="24"/>
      <c r="E194" s="21"/>
      <c r="F194" s="3" t="str">
        <f>IF(K194&lt;&gt;"OK","",IFERROR(INDEX(Extras!$D$9:$D$28,MATCH(LEFT(C194,4),Extras!$A$9:$A$28,0)),""))</f>
        <v/>
      </c>
      <c r="G194" s="10" t="str">
        <f>IF(K194&lt;&gt;"OK","",IF(E194="",IFERROR(INDEX(Extras!$E$9:$E$28,MATCH(LEFT(C194,4),Extras!$A$9:$A$28,0)),""),E194))</f>
        <v/>
      </c>
      <c r="H194" s="15" t="str">
        <f>IF(K194&lt;&gt;"OK","",IF(F194="pro Aufenthalt",1,IF(F194="pro Nacht",IFERROR(INDEX(Aufenthalte!$L$9:$L$108,MATCH(A194,Aufenthalte!$A$9:$A$108,0)),""),IF(F194="pro Person",IFERROR(INDEX(Aufenthalte!$F$9:$F$108,MATCH(A194,Aufenthalte!$A$9:$A$108,0)),""),IFERROR(INDEX(Aufenthalte!$L$9:$L$108,MATCH(A194,Aufenthalte!$A$9:$A$108,0)),"")*IFERROR(INDEX(Aufenthalte!$F$9:$F$108,MATCH(A194,Aufenthalte!$A$9:$A$108,0)),"")))))</f>
        <v/>
      </c>
      <c r="I194" s="10" t="str">
        <f t="shared" si="5"/>
        <v/>
      </c>
      <c r="J194" s="18"/>
      <c r="K194" s="3" t="str">
        <f>IF(COUNTA(A194,C194:E194,J194)=0,"",IF(A194="","Buchung wählen",IF(COUNTIF(Aufenthalte!$A$9:$A$108,A194)&lt;&gt;1,"Buchung-ID prüfen",IF(OR(IFERROR(INDEX(Aufenthalte!$B$9:$B$108,MATCH(A194,Aufenthalte!$A$9:$A$108,0)),"")="",NOT(ISNUMBER(IFERROR(INDEX(Aufenthalte!$L$9:$L$108,MATCH(A194,Aufenthalte!$A$9:$A$108,0)),"")))),"Aufenthalt unvollständig",IF(C194="","Extra wählen",IF(IFERROR(INDEX(Extras!$G$9:$G$28,MATCH(LEFT(C194,4),Extras!$A$9:$A$28,0)),"")&lt;&gt;"OK","Extra-Stammdaten prüfen",IF(AND(D194&lt;&gt;"",OR(NOT(ISNUMBER(D194)),D194&lt;=0)),"Menge prüfen",IF(AND(E194&lt;&gt;"",OR(NOT(ISNUMBER(E194)),E194&lt;0)),"Einzelpreis prüfen",IF(AND(OR(IFERROR(INDEX(Extras!$D$9:$D$28,MATCH(LEFT(C194,4),Extras!$A$9:$A$28,0)),"")="pro Person",IFERROR(INDEX(Extras!$D$9:$D$28,MATCH(LEFT(C194,4),Extras!$A$9:$A$28,0)),"")="pro Person/Nacht"),OR(NOT(ISNUMBER(IFERROR(INDEX(Aufenthalte!$F$9:$F$108,MATCH(A194,Aufenthalte!$A$9:$A$108,0)),""))),IFERROR(INDEX(Aufenthalte!$F$9:$F$108,MATCH(A194,Aufenthalte!$A$9:$A$108,0)),"")&lt;=0)),"Personen prüfen","OK")))))))))</f>
        <v/>
      </c>
    </row>
    <row r="195" spans="1:11" ht="31" customHeight="1">
      <c r="A195" s="23"/>
      <c r="B195" s="3" t="str">
        <f>IF(A195="","",IF(IFERROR(INDEX(Aufenthalte!$B$9:$B$108,MATCH(A195,Aufenthalte!$A$9:$A$108,0)),"")="","",IFERROR(INDEX(Aufenthalte!$B$9:$B$108,MATCH(A195,Aufenthalte!$A$9:$A$108,0)),"")&amp;" / "&amp;TEXT(IFERROR(INDEX(Aufenthalte!$D$9:$D$108,MATCH(A195,Aufenthalte!$A$9:$A$108,0)),""),"dd"".""mm"".""yyyy")))</f>
        <v/>
      </c>
      <c r="C195" s="18"/>
      <c r="D195" s="24"/>
      <c r="E195" s="21"/>
      <c r="F195" s="3" t="str">
        <f>IF(K195&lt;&gt;"OK","",IFERROR(INDEX(Extras!$D$9:$D$28,MATCH(LEFT(C195,4),Extras!$A$9:$A$28,0)),""))</f>
        <v/>
      </c>
      <c r="G195" s="10" t="str">
        <f>IF(K195&lt;&gt;"OK","",IF(E195="",IFERROR(INDEX(Extras!$E$9:$E$28,MATCH(LEFT(C195,4),Extras!$A$9:$A$28,0)),""),E195))</f>
        <v/>
      </c>
      <c r="H195" s="15" t="str">
        <f>IF(K195&lt;&gt;"OK","",IF(F195="pro Aufenthalt",1,IF(F195="pro Nacht",IFERROR(INDEX(Aufenthalte!$L$9:$L$108,MATCH(A195,Aufenthalte!$A$9:$A$108,0)),""),IF(F195="pro Person",IFERROR(INDEX(Aufenthalte!$F$9:$F$108,MATCH(A195,Aufenthalte!$A$9:$A$108,0)),""),IFERROR(INDEX(Aufenthalte!$L$9:$L$108,MATCH(A195,Aufenthalte!$A$9:$A$108,0)),"")*IFERROR(INDEX(Aufenthalte!$F$9:$F$108,MATCH(A195,Aufenthalte!$A$9:$A$108,0)),"")))))</f>
        <v/>
      </c>
      <c r="I195" s="10" t="str">
        <f t="shared" si="5"/>
        <v/>
      </c>
      <c r="J195" s="18"/>
      <c r="K195" s="3" t="str">
        <f>IF(COUNTA(A195,C195:E195,J195)=0,"",IF(A195="","Buchung wählen",IF(COUNTIF(Aufenthalte!$A$9:$A$108,A195)&lt;&gt;1,"Buchung-ID prüfen",IF(OR(IFERROR(INDEX(Aufenthalte!$B$9:$B$108,MATCH(A195,Aufenthalte!$A$9:$A$108,0)),"")="",NOT(ISNUMBER(IFERROR(INDEX(Aufenthalte!$L$9:$L$108,MATCH(A195,Aufenthalte!$A$9:$A$108,0)),"")))),"Aufenthalt unvollständig",IF(C195="","Extra wählen",IF(IFERROR(INDEX(Extras!$G$9:$G$28,MATCH(LEFT(C195,4),Extras!$A$9:$A$28,0)),"")&lt;&gt;"OK","Extra-Stammdaten prüfen",IF(AND(D195&lt;&gt;"",OR(NOT(ISNUMBER(D195)),D195&lt;=0)),"Menge prüfen",IF(AND(E195&lt;&gt;"",OR(NOT(ISNUMBER(E195)),E195&lt;0)),"Einzelpreis prüfen",IF(AND(OR(IFERROR(INDEX(Extras!$D$9:$D$28,MATCH(LEFT(C195,4),Extras!$A$9:$A$28,0)),"")="pro Person",IFERROR(INDEX(Extras!$D$9:$D$28,MATCH(LEFT(C195,4),Extras!$A$9:$A$28,0)),"")="pro Person/Nacht"),OR(NOT(ISNUMBER(IFERROR(INDEX(Aufenthalte!$F$9:$F$108,MATCH(A195,Aufenthalte!$A$9:$A$108,0)),""))),IFERROR(INDEX(Aufenthalte!$F$9:$F$108,MATCH(A195,Aufenthalte!$A$9:$A$108,0)),"")&lt;=0)),"Personen prüfen","OK")))))))))</f>
        <v/>
      </c>
    </row>
    <row r="196" spans="1:11" ht="31" customHeight="1">
      <c r="A196" s="23"/>
      <c r="B196" s="3" t="str">
        <f>IF(A196="","",IF(IFERROR(INDEX(Aufenthalte!$B$9:$B$108,MATCH(A196,Aufenthalte!$A$9:$A$108,0)),"")="","",IFERROR(INDEX(Aufenthalte!$B$9:$B$108,MATCH(A196,Aufenthalte!$A$9:$A$108,0)),"")&amp;" / "&amp;TEXT(IFERROR(INDEX(Aufenthalte!$D$9:$D$108,MATCH(A196,Aufenthalte!$A$9:$A$108,0)),""),"dd"".""mm"".""yyyy")))</f>
        <v/>
      </c>
      <c r="C196" s="18"/>
      <c r="D196" s="24"/>
      <c r="E196" s="21"/>
      <c r="F196" s="3" t="str">
        <f>IF(K196&lt;&gt;"OK","",IFERROR(INDEX(Extras!$D$9:$D$28,MATCH(LEFT(C196,4),Extras!$A$9:$A$28,0)),""))</f>
        <v/>
      </c>
      <c r="G196" s="10" t="str">
        <f>IF(K196&lt;&gt;"OK","",IF(E196="",IFERROR(INDEX(Extras!$E$9:$E$28,MATCH(LEFT(C196,4),Extras!$A$9:$A$28,0)),""),E196))</f>
        <v/>
      </c>
      <c r="H196" s="15" t="str">
        <f>IF(K196&lt;&gt;"OK","",IF(F196="pro Aufenthalt",1,IF(F196="pro Nacht",IFERROR(INDEX(Aufenthalte!$L$9:$L$108,MATCH(A196,Aufenthalte!$A$9:$A$108,0)),""),IF(F196="pro Person",IFERROR(INDEX(Aufenthalte!$F$9:$F$108,MATCH(A196,Aufenthalte!$A$9:$A$108,0)),""),IFERROR(INDEX(Aufenthalte!$L$9:$L$108,MATCH(A196,Aufenthalte!$A$9:$A$108,0)),"")*IFERROR(INDEX(Aufenthalte!$F$9:$F$108,MATCH(A196,Aufenthalte!$A$9:$A$108,0)),"")))))</f>
        <v/>
      </c>
      <c r="I196" s="10" t="str">
        <f t="shared" si="5"/>
        <v/>
      </c>
      <c r="J196" s="18"/>
      <c r="K196" s="3" t="str">
        <f>IF(COUNTA(A196,C196:E196,J196)=0,"",IF(A196="","Buchung wählen",IF(COUNTIF(Aufenthalte!$A$9:$A$108,A196)&lt;&gt;1,"Buchung-ID prüfen",IF(OR(IFERROR(INDEX(Aufenthalte!$B$9:$B$108,MATCH(A196,Aufenthalte!$A$9:$A$108,0)),"")="",NOT(ISNUMBER(IFERROR(INDEX(Aufenthalte!$L$9:$L$108,MATCH(A196,Aufenthalte!$A$9:$A$108,0)),"")))),"Aufenthalt unvollständig",IF(C196="","Extra wählen",IF(IFERROR(INDEX(Extras!$G$9:$G$28,MATCH(LEFT(C196,4),Extras!$A$9:$A$28,0)),"")&lt;&gt;"OK","Extra-Stammdaten prüfen",IF(AND(D196&lt;&gt;"",OR(NOT(ISNUMBER(D196)),D196&lt;=0)),"Menge prüfen",IF(AND(E196&lt;&gt;"",OR(NOT(ISNUMBER(E196)),E196&lt;0)),"Einzelpreis prüfen",IF(AND(OR(IFERROR(INDEX(Extras!$D$9:$D$28,MATCH(LEFT(C196,4),Extras!$A$9:$A$28,0)),"")="pro Person",IFERROR(INDEX(Extras!$D$9:$D$28,MATCH(LEFT(C196,4),Extras!$A$9:$A$28,0)),"")="pro Person/Nacht"),OR(NOT(ISNUMBER(IFERROR(INDEX(Aufenthalte!$F$9:$F$108,MATCH(A196,Aufenthalte!$A$9:$A$108,0)),""))),IFERROR(INDEX(Aufenthalte!$F$9:$F$108,MATCH(A196,Aufenthalte!$A$9:$A$108,0)),"")&lt;=0)),"Personen prüfen","OK")))))))))</f>
        <v/>
      </c>
    </row>
    <row r="197" spans="1:11" ht="31" customHeight="1">
      <c r="A197" s="23"/>
      <c r="B197" s="3" t="str">
        <f>IF(A197="","",IF(IFERROR(INDEX(Aufenthalte!$B$9:$B$108,MATCH(A197,Aufenthalte!$A$9:$A$108,0)),"")="","",IFERROR(INDEX(Aufenthalte!$B$9:$B$108,MATCH(A197,Aufenthalte!$A$9:$A$108,0)),"")&amp;" / "&amp;TEXT(IFERROR(INDEX(Aufenthalte!$D$9:$D$108,MATCH(A197,Aufenthalte!$A$9:$A$108,0)),""),"dd"".""mm"".""yyyy")))</f>
        <v/>
      </c>
      <c r="C197" s="18"/>
      <c r="D197" s="24"/>
      <c r="E197" s="21"/>
      <c r="F197" s="3" t="str">
        <f>IF(K197&lt;&gt;"OK","",IFERROR(INDEX(Extras!$D$9:$D$28,MATCH(LEFT(C197,4),Extras!$A$9:$A$28,0)),""))</f>
        <v/>
      </c>
      <c r="G197" s="10" t="str">
        <f>IF(K197&lt;&gt;"OK","",IF(E197="",IFERROR(INDEX(Extras!$E$9:$E$28,MATCH(LEFT(C197,4),Extras!$A$9:$A$28,0)),""),E197))</f>
        <v/>
      </c>
      <c r="H197" s="15" t="str">
        <f>IF(K197&lt;&gt;"OK","",IF(F197="pro Aufenthalt",1,IF(F197="pro Nacht",IFERROR(INDEX(Aufenthalte!$L$9:$L$108,MATCH(A197,Aufenthalte!$A$9:$A$108,0)),""),IF(F197="pro Person",IFERROR(INDEX(Aufenthalte!$F$9:$F$108,MATCH(A197,Aufenthalte!$A$9:$A$108,0)),""),IFERROR(INDEX(Aufenthalte!$L$9:$L$108,MATCH(A197,Aufenthalte!$A$9:$A$108,0)),"")*IFERROR(INDEX(Aufenthalte!$F$9:$F$108,MATCH(A197,Aufenthalte!$A$9:$A$108,0)),"")))))</f>
        <v/>
      </c>
      <c r="I197" s="10" t="str">
        <f t="shared" si="5"/>
        <v/>
      </c>
      <c r="J197" s="18"/>
      <c r="K197" s="3" t="str">
        <f>IF(COUNTA(A197,C197:E197,J197)=0,"",IF(A197="","Buchung wählen",IF(COUNTIF(Aufenthalte!$A$9:$A$108,A197)&lt;&gt;1,"Buchung-ID prüfen",IF(OR(IFERROR(INDEX(Aufenthalte!$B$9:$B$108,MATCH(A197,Aufenthalte!$A$9:$A$108,0)),"")="",NOT(ISNUMBER(IFERROR(INDEX(Aufenthalte!$L$9:$L$108,MATCH(A197,Aufenthalte!$A$9:$A$108,0)),"")))),"Aufenthalt unvollständig",IF(C197="","Extra wählen",IF(IFERROR(INDEX(Extras!$G$9:$G$28,MATCH(LEFT(C197,4),Extras!$A$9:$A$28,0)),"")&lt;&gt;"OK","Extra-Stammdaten prüfen",IF(AND(D197&lt;&gt;"",OR(NOT(ISNUMBER(D197)),D197&lt;=0)),"Menge prüfen",IF(AND(E197&lt;&gt;"",OR(NOT(ISNUMBER(E197)),E197&lt;0)),"Einzelpreis prüfen",IF(AND(OR(IFERROR(INDEX(Extras!$D$9:$D$28,MATCH(LEFT(C197,4),Extras!$A$9:$A$28,0)),"")="pro Person",IFERROR(INDEX(Extras!$D$9:$D$28,MATCH(LEFT(C197,4),Extras!$A$9:$A$28,0)),"")="pro Person/Nacht"),OR(NOT(ISNUMBER(IFERROR(INDEX(Aufenthalte!$F$9:$F$108,MATCH(A197,Aufenthalte!$A$9:$A$108,0)),""))),IFERROR(INDEX(Aufenthalte!$F$9:$F$108,MATCH(A197,Aufenthalte!$A$9:$A$108,0)),"")&lt;=0)),"Personen prüfen","OK")))))))))</f>
        <v/>
      </c>
    </row>
    <row r="198" spans="1:11" ht="31" customHeight="1">
      <c r="A198" s="23"/>
      <c r="B198" s="3" t="str">
        <f>IF(A198="","",IF(IFERROR(INDEX(Aufenthalte!$B$9:$B$108,MATCH(A198,Aufenthalte!$A$9:$A$108,0)),"")="","",IFERROR(INDEX(Aufenthalte!$B$9:$B$108,MATCH(A198,Aufenthalte!$A$9:$A$108,0)),"")&amp;" / "&amp;TEXT(IFERROR(INDEX(Aufenthalte!$D$9:$D$108,MATCH(A198,Aufenthalte!$A$9:$A$108,0)),""),"dd"".""mm"".""yyyy")))</f>
        <v/>
      </c>
      <c r="C198" s="18"/>
      <c r="D198" s="24"/>
      <c r="E198" s="21"/>
      <c r="F198" s="3" t="str">
        <f>IF(K198&lt;&gt;"OK","",IFERROR(INDEX(Extras!$D$9:$D$28,MATCH(LEFT(C198,4),Extras!$A$9:$A$28,0)),""))</f>
        <v/>
      </c>
      <c r="G198" s="10" t="str">
        <f>IF(K198&lt;&gt;"OK","",IF(E198="",IFERROR(INDEX(Extras!$E$9:$E$28,MATCH(LEFT(C198,4),Extras!$A$9:$A$28,0)),""),E198))</f>
        <v/>
      </c>
      <c r="H198" s="15" t="str">
        <f>IF(K198&lt;&gt;"OK","",IF(F198="pro Aufenthalt",1,IF(F198="pro Nacht",IFERROR(INDEX(Aufenthalte!$L$9:$L$108,MATCH(A198,Aufenthalte!$A$9:$A$108,0)),""),IF(F198="pro Person",IFERROR(INDEX(Aufenthalte!$F$9:$F$108,MATCH(A198,Aufenthalte!$A$9:$A$108,0)),""),IFERROR(INDEX(Aufenthalte!$L$9:$L$108,MATCH(A198,Aufenthalte!$A$9:$A$108,0)),"")*IFERROR(INDEX(Aufenthalte!$F$9:$F$108,MATCH(A198,Aufenthalte!$A$9:$A$108,0)),"")))))</f>
        <v/>
      </c>
      <c r="I198" s="10" t="str">
        <f t="shared" si="5"/>
        <v/>
      </c>
      <c r="J198" s="18"/>
      <c r="K198" s="3" t="str">
        <f>IF(COUNTA(A198,C198:E198,J198)=0,"",IF(A198="","Buchung wählen",IF(COUNTIF(Aufenthalte!$A$9:$A$108,A198)&lt;&gt;1,"Buchung-ID prüfen",IF(OR(IFERROR(INDEX(Aufenthalte!$B$9:$B$108,MATCH(A198,Aufenthalte!$A$9:$A$108,0)),"")="",NOT(ISNUMBER(IFERROR(INDEX(Aufenthalte!$L$9:$L$108,MATCH(A198,Aufenthalte!$A$9:$A$108,0)),"")))),"Aufenthalt unvollständig",IF(C198="","Extra wählen",IF(IFERROR(INDEX(Extras!$G$9:$G$28,MATCH(LEFT(C198,4),Extras!$A$9:$A$28,0)),"")&lt;&gt;"OK","Extra-Stammdaten prüfen",IF(AND(D198&lt;&gt;"",OR(NOT(ISNUMBER(D198)),D198&lt;=0)),"Menge prüfen",IF(AND(E198&lt;&gt;"",OR(NOT(ISNUMBER(E198)),E198&lt;0)),"Einzelpreis prüfen",IF(AND(OR(IFERROR(INDEX(Extras!$D$9:$D$28,MATCH(LEFT(C198,4),Extras!$A$9:$A$28,0)),"")="pro Person",IFERROR(INDEX(Extras!$D$9:$D$28,MATCH(LEFT(C198,4),Extras!$A$9:$A$28,0)),"")="pro Person/Nacht"),OR(NOT(ISNUMBER(IFERROR(INDEX(Aufenthalte!$F$9:$F$108,MATCH(A198,Aufenthalte!$A$9:$A$108,0)),""))),IFERROR(INDEX(Aufenthalte!$F$9:$F$108,MATCH(A198,Aufenthalte!$A$9:$A$108,0)),"")&lt;=0)),"Personen prüfen","OK")))))))))</f>
        <v/>
      </c>
    </row>
    <row r="199" spans="1:11" ht="31" customHeight="1">
      <c r="A199" s="23"/>
      <c r="B199" s="3" t="str">
        <f>IF(A199="","",IF(IFERROR(INDEX(Aufenthalte!$B$9:$B$108,MATCH(A199,Aufenthalte!$A$9:$A$108,0)),"")="","",IFERROR(INDEX(Aufenthalte!$B$9:$B$108,MATCH(A199,Aufenthalte!$A$9:$A$108,0)),"")&amp;" / "&amp;TEXT(IFERROR(INDEX(Aufenthalte!$D$9:$D$108,MATCH(A199,Aufenthalte!$A$9:$A$108,0)),""),"dd"".""mm"".""yyyy")))</f>
        <v/>
      </c>
      <c r="C199" s="18"/>
      <c r="D199" s="24"/>
      <c r="E199" s="21"/>
      <c r="F199" s="3" t="str">
        <f>IF(K199&lt;&gt;"OK","",IFERROR(INDEX(Extras!$D$9:$D$28,MATCH(LEFT(C199,4),Extras!$A$9:$A$28,0)),""))</f>
        <v/>
      </c>
      <c r="G199" s="10" t="str">
        <f>IF(K199&lt;&gt;"OK","",IF(E199="",IFERROR(INDEX(Extras!$E$9:$E$28,MATCH(LEFT(C199,4),Extras!$A$9:$A$28,0)),""),E199))</f>
        <v/>
      </c>
      <c r="H199" s="15" t="str">
        <f>IF(K199&lt;&gt;"OK","",IF(F199="pro Aufenthalt",1,IF(F199="pro Nacht",IFERROR(INDEX(Aufenthalte!$L$9:$L$108,MATCH(A199,Aufenthalte!$A$9:$A$108,0)),""),IF(F199="pro Person",IFERROR(INDEX(Aufenthalte!$F$9:$F$108,MATCH(A199,Aufenthalte!$A$9:$A$108,0)),""),IFERROR(INDEX(Aufenthalte!$L$9:$L$108,MATCH(A199,Aufenthalte!$A$9:$A$108,0)),"")*IFERROR(INDEX(Aufenthalte!$F$9:$F$108,MATCH(A199,Aufenthalte!$A$9:$A$108,0)),"")))))</f>
        <v/>
      </c>
      <c r="I199" s="10" t="str">
        <f t="shared" si="5"/>
        <v/>
      </c>
      <c r="J199" s="18"/>
      <c r="K199" s="3" t="str">
        <f>IF(COUNTA(A199,C199:E199,J199)=0,"",IF(A199="","Buchung wählen",IF(COUNTIF(Aufenthalte!$A$9:$A$108,A199)&lt;&gt;1,"Buchung-ID prüfen",IF(OR(IFERROR(INDEX(Aufenthalte!$B$9:$B$108,MATCH(A199,Aufenthalte!$A$9:$A$108,0)),"")="",NOT(ISNUMBER(IFERROR(INDEX(Aufenthalte!$L$9:$L$108,MATCH(A199,Aufenthalte!$A$9:$A$108,0)),"")))),"Aufenthalt unvollständig",IF(C199="","Extra wählen",IF(IFERROR(INDEX(Extras!$G$9:$G$28,MATCH(LEFT(C199,4),Extras!$A$9:$A$28,0)),"")&lt;&gt;"OK","Extra-Stammdaten prüfen",IF(AND(D199&lt;&gt;"",OR(NOT(ISNUMBER(D199)),D199&lt;=0)),"Menge prüfen",IF(AND(E199&lt;&gt;"",OR(NOT(ISNUMBER(E199)),E199&lt;0)),"Einzelpreis prüfen",IF(AND(OR(IFERROR(INDEX(Extras!$D$9:$D$28,MATCH(LEFT(C199,4),Extras!$A$9:$A$28,0)),"")="pro Person",IFERROR(INDEX(Extras!$D$9:$D$28,MATCH(LEFT(C199,4),Extras!$A$9:$A$28,0)),"")="pro Person/Nacht"),OR(NOT(ISNUMBER(IFERROR(INDEX(Aufenthalte!$F$9:$F$108,MATCH(A199,Aufenthalte!$A$9:$A$108,0)),""))),IFERROR(INDEX(Aufenthalte!$F$9:$F$108,MATCH(A199,Aufenthalte!$A$9:$A$108,0)),"")&lt;=0)),"Personen prüfen","OK")))))))))</f>
        <v/>
      </c>
    </row>
    <row r="200" spans="1:11" ht="31" customHeight="1">
      <c r="A200" s="23"/>
      <c r="B200" s="3" t="str">
        <f>IF(A200="","",IF(IFERROR(INDEX(Aufenthalte!$B$9:$B$108,MATCH(A200,Aufenthalte!$A$9:$A$108,0)),"")="","",IFERROR(INDEX(Aufenthalte!$B$9:$B$108,MATCH(A200,Aufenthalte!$A$9:$A$108,0)),"")&amp;" / "&amp;TEXT(IFERROR(INDEX(Aufenthalte!$D$9:$D$108,MATCH(A200,Aufenthalte!$A$9:$A$108,0)),""),"dd"".""mm"".""yyyy")))</f>
        <v/>
      </c>
      <c r="C200" s="18"/>
      <c r="D200" s="24"/>
      <c r="E200" s="21"/>
      <c r="F200" s="3" t="str">
        <f>IF(K200&lt;&gt;"OK","",IFERROR(INDEX(Extras!$D$9:$D$28,MATCH(LEFT(C200,4),Extras!$A$9:$A$28,0)),""))</f>
        <v/>
      </c>
      <c r="G200" s="10" t="str">
        <f>IF(K200&lt;&gt;"OK","",IF(E200="",IFERROR(INDEX(Extras!$E$9:$E$28,MATCH(LEFT(C200,4),Extras!$A$9:$A$28,0)),""),E200))</f>
        <v/>
      </c>
      <c r="H200" s="15" t="str">
        <f>IF(K200&lt;&gt;"OK","",IF(F200="pro Aufenthalt",1,IF(F200="pro Nacht",IFERROR(INDEX(Aufenthalte!$L$9:$L$108,MATCH(A200,Aufenthalte!$A$9:$A$108,0)),""),IF(F200="pro Person",IFERROR(INDEX(Aufenthalte!$F$9:$F$108,MATCH(A200,Aufenthalte!$A$9:$A$108,0)),""),IFERROR(INDEX(Aufenthalte!$L$9:$L$108,MATCH(A200,Aufenthalte!$A$9:$A$108,0)),"")*IFERROR(INDEX(Aufenthalte!$F$9:$F$108,MATCH(A200,Aufenthalte!$A$9:$A$108,0)),"")))))</f>
        <v/>
      </c>
      <c r="I200" s="10" t="str">
        <f t="shared" si="5"/>
        <v/>
      </c>
      <c r="J200" s="18"/>
      <c r="K200" s="3" t="str">
        <f>IF(COUNTA(A200,C200:E200,J200)=0,"",IF(A200="","Buchung wählen",IF(COUNTIF(Aufenthalte!$A$9:$A$108,A200)&lt;&gt;1,"Buchung-ID prüfen",IF(OR(IFERROR(INDEX(Aufenthalte!$B$9:$B$108,MATCH(A200,Aufenthalte!$A$9:$A$108,0)),"")="",NOT(ISNUMBER(IFERROR(INDEX(Aufenthalte!$L$9:$L$108,MATCH(A200,Aufenthalte!$A$9:$A$108,0)),"")))),"Aufenthalt unvollständig",IF(C200="","Extra wählen",IF(IFERROR(INDEX(Extras!$G$9:$G$28,MATCH(LEFT(C200,4),Extras!$A$9:$A$28,0)),"")&lt;&gt;"OK","Extra-Stammdaten prüfen",IF(AND(D200&lt;&gt;"",OR(NOT(ISNUMBER(D200)),D200&lt;=0)),"Menge prüfen",IF(AND(E200&lt;&gt;"",OR(NOT(ISNUMBER(E200)),E200&lt;0)),"Einzelpreis prüfen",IF(AND(OR(IFERROR(INDEX(Extras!$D$9:$D$28,MATCH(LEFT(C200,4),Extras!$A$9:$A$28,0)),"")="pro Person",IFERROR(INDEX(Extras!$D$9:$D$28,MATCH(LEFT(C200,4),Extras!$A$9:$A$28,0)),"")="pro Person/Nacht"),OR(NOT(ISNUMBER(IFERROR(INDEX(Aufenthalte!$F$9:$F$108,MATCH(A200,Aufenthalte!$A$9:$A$108,0)),""))),IFERROR(INDEX(Aufenthalte!$F$9:$F$108,MATCH(A200,Aufenthalte!$A$9:$A$108,0)),"")&lt;=0)),"Personen prüfen","OK")))))))))</f>
        <v/>
      </c>
    </row>
    <row r="201" spans="1:11" ht="31" customHeight="1">
      <c r="A201" s="23"/>
      <c r="B201" s="3" t="str">
        <f>IF(A201="","",IF(IFERROR(INDEX(Aufenthalte!$B$9:$B$108,MATCH(A201,Aufenthalte!$A$9:$A$108,0)),"")="","",IFERROR(INDEX(Aufenthalte!$B$9:$B$108,MATCH(A201,Aufenthalte!$A$9:$A$108,0)),"")&amp;" / "&amp;TEXT(IFERROR(INDEX(Aufenthalte!$D$9:$D$108,MATCH(A201,Aufenthalte!$A$9:$A$108,0)),""),"dd"".""mm"".""yyyy")))</f>
        <v/>
      </c>
      <c r="C201" s="18"/>
      <c r="D201" s="24"/>
      <c r="E201" s="21"/>
      <c r="F201" s="3" t="str">
        <f>IF(K201&lt;&gt;"OK","",IFERROR(INDEX(Extras!$D$9:$D$28,MATCH(LEFT(C201,4),Extras!$A$9:$A$28,0)),""))</f>
        <v/>
      </c>
      <c r="G201" s="10" t="str">
        <f>IF(K201&lt;&gt;"OK","",IF(E201="",IFERROR(INDEX(Extras!$E$9:$E$28,MATCH(LEFT(C201,4),Extras!$A$9:$A$28,0)),""),E201))</f>
        <v/>
      </c>
      <c r="H201" s="15" t="str">
        <f>IF(K201&lt;&gt;"OK","",IF(F201="pro Aufenthalt",1,IF(F201="pro Nacht",IFERROR(INDEX(Aufenthalte!$L$9:$L$108,MATCH(A201,Aufenthalte!$A$9:$A$108,0)),""),IF(F201="pro Person",IFERROR(INDEX(Aufenthalte!$F$9:$F$108,MATCH(A201,Aufenthalte!$A$9:$A$108,0)),""),IFERROR(INDEX(Aufenthalte!$L$9:$L$108,MATCH(A201,Aufenthalte!$A$9:$A$108,0)),"")*IFERROR(INDEX(Aufenthalte!$F$9:$F$108,MATCH(A201,Aufenthalte!$A$9:$A$108,0)),"")))))</f>
        <v/>
      </c>
      <c r="I201" s="10" t="str">
        <f t="shared" ref="I201:I232" si="6">IF(K201&lt;&gt;"OK","",ROUND(IF(D201="",1,D201)*G201*H201,2))</f>
        <v/>
      </c>
      <c r="J201" s="18"/>
      <c r="K201" s="3" t="str">
        <f>IF(COUNTA(A201,C201:E201,J201)=0,"",IF(A201="","Buchung wählen",IF(COUNTIF(Aufenthalte!$A$9:$A$108,A201)&lt;&gt;1,"Buchung-ID prüfen",IF(OR(IFERROR(INDEX(Aufenthalte!$B$9:$B$108,MATCH(A201,Aufenthalte!$A$9:$A$108,0)),"")="",NOT(ISNUMBER(IFERROR(INDEX(Aufenthalte!$L$9:$L$108,MATCH(A201,Aufenthalte!$A$9:$A$108,0)),"")))),"Aufenthalt unvollständig",IF(C201="","Extra wählen",IF(IFERROR(INDEX(Extras!$G$9:$G$28,MATCH(LEFT(C201,4),Extras!$A$9:$A$28,0)),"")&lt;&gt;"OK","Extra-Stammdaten prüfen",IF(AND(D201&lt;&gt;"",OR(NOT(ISNUMBER(D201)),D201&lt;=0)),"Menge prüfen",IF(AND(E201&lt;&gt;"",OR(NOT(ISNUMBER(E201)),E201&lt;0)),"Einzelpreis prüfen",IF(AND(OR(IFERROR(INDEX(Extras!$D$9:$D$28,MATCH(LEFT(C201,4),Extras!$A$9:$A$28,0)),"")="pro Person",IFERROR(INDEX(Extras!$D$9:$D$28,MATCH(LEFT(C201,4),Extras!$A$9:$A$28,0)),"")="pro Person/Nacht"),OR(NOT(ISNUMBER(IFERROR(INDEX(Aufenthalte!$F$9:$F$108,MATCH(A201,Aufenthalte!$A$9:$A$108,0)),""))),IFERROR(INDEX(Aufenthalte!$F$9:$F$108,MATCH(A201,Aufenthalte!$A$9:$A$108,0)),"")&lt;=0)),"Personen prüfen","OK")))))))))</f>
        <v/>
      </c>
    </row>
    <row r="202" spans="1:11" ht="31" customHeight="1">
      <c r="A202" s="23"/>
      <c r="B202" s="3" t="str">
        <f>IF(A202="","",IF(IFERROR(INDEX(Aufenthalte!$B$9:$B$108,MATCH(A202,Aufenthalte!$A$9:$A$108,0)),"")="","",IFERROR(INDEX(Aufenthalte!$B$9:$B$108,MATCH(A202,Aufenthalte!$A$9:$A$108,0)),"")&amp;" / "&amp;TEXT(IFERROR(INDEX(Aufenthalte!$D$9:$D$108,MATCH(A202,Aufenthalte!$A$9:$A$108,0)),""),"dd"".""mm"".""yyyy")))</f>
        <v/>
      </c>
      <c r="C202" s="18"/>
      <c r="D202" s="24"/>
      <c r="E202" s="21"/>
      <c r="F202" s="3" t="str">
        <f>IF(K202&lt;&gt;"OK","",IFERROR(INDEX(Extras!$D$9:$D$28,MATCH(LEFT(C202,4),Extras!$A$9:$A$28,0)),""))</f>
        <v/>
      </c>
      <c r="G202" s="10" t="str">
        <f>IF(K202&lt;&gt;"OK","",IF(E202="",IFERROR(INDEX(Extras!$E$9:$E$28,MATCH(LEFT(C202,4),Extras!$A$9:$A$28,0)),""),E202))</f>
        <v/>
      </c>
      <c r="H202" s="15" t="str">
        <f>IF(K202&lt;&gt;"OK","",IF(F202="pro Aufenthalt",1,IF(F202="pro Nacht",IFERROR(INDEX(Aufenthalte!$L$9:$L$108,MATCH(A202,Aufenthalte!$A$9:$A$108,0)),""),IF(F202="pro Person",IFERROR(INDEX(Aufenthalte!$F$9:$F$108,MATCH(A202,Aufenthalte!$A$9:$A$108,0)),""),IFERROR(INDEX(Aufenthalte!$L$9:$L$108,MATCH(A202,Aufenthalte!$A$9:$A$108,0)),"")*IFERROR(INDEX(Aufenthalte!$F$9:$F$108,MATCH(A202,Aufenthalte!$A$9:$A$108,0)),"")))))</f>
        <v/>
      </c>
      <c r="I202" s="10" t="str">
        <f t="shared" si="6"/>
        <v/>
      </c>
      <c r="J202" s="18"/>
      <c r="K202" s="3" t="str">
        <f>IF(COUNTA(A202,C202:E202,J202)=0,"",IF(A202="","Buchung wählen",IF(COUNTIF(Aufenthalte!$A$9:$A$108,A202)&lt;&gt;1,"Buchung-ID prüfen",IF(OR(IFERROR(INDEX(Aufenthalte!$B$9:$B$108,MATCH(A202,Aufenthalte!$A$9:$A$108,0)),"")="",NOT(ISNUMBER(IFERROR(INDEX(Aufenthalte!$L$9:$L$108,MATCH(A202,Aufenthalte!$A$9:$A$108,0)),"")))),"Aufenthalt unvollständig",IF(C202="","Extra wählen",IF(IFERROR(INDEX(Extras!$G$9:$G$28,MATCH(LEFT(C202,4),Extras!$A$9:$A$28,0)),"")&lt;&gt;"OK","Extra-Stammdaten prüfen",IF(AND(D202&lt;&gt;"",OR(NOT(ISNUMBER(D202)),D202&lt;=0)),"Menge prüfen",IF(AND(E202&lt;&gt;"",OR(NOT(ISNUMBER(E202)),E202&lt;0)),"Einzelpreis prüfen",IF(AND(OR(IFERROR(INDEX(Extras!$D$9:$D$28,MATCH(LEFT(C202,4),Extras!$A$9:$A$28,0)),"")="pro Person",IFERROR(INDEX(Extras!$D$9:$D$28,MATCH(LEFT(C202,4),Extras!$A$9:$A$28,0)),"")="pro Person/Nacht"),OR(NOT(ISNUMBER(IFERROR(INDEX(Aufenthalte!$F$9:$F$108,MATCH(A202,Aufenthalte!$A$9:$A$108,0)),""))),IFERROR(INDEX(Aufenthalte!$F$9:$F$108,MATCH(A202,Aufenthalte!$A$9:$A$108,0)),"")&lt;=0)),"Personen prüfen","OK")))))))))</f>
        <v/>
      </c>
    </row>
    <row r="203" spans="1:11" ht="31" customHeight="1">
      <c r="A203" s="23"/>
      <c r="B203" s="3" t="str">
        <f>IF(A203="","",IF(IFERROR(INDEX(Aufenthalte!$B$9:$B$108,MATCH(A203,Aufenthalte!$A$9:$A$108,0)),"")="","",IFERROR(INDEX(Aufenthalte!$B$9:$B$108,MATCH(A203,Aufenthalte!$A$9:$A$108,0)),"")&amp;" / "&amp;TEXT(IFERROR(INDEX(Aufenthalte!$D$9:$D$108,MATCH(A203,Aufenthalte!$A$9:$A$108,0)),""),"dd"".""mm"".""yyyy")))</f>
        <v/>
      </c>
      <c r="C203" s="18"/>
      <c r="D203" s="24"/>
      <c r="E203" s="21"/>
      <c r="F203" s="3" t="str">
        <f>IF(K203&lt;&gt;"OK","",IFERROR(INDEX(Extras!$D$9:$D$28,MATCH(LEFT(C203,4),Extras!$A$9:$A$28,0)),""))</f>
        <v/>
      </c>
      <c r="G203" s="10" t="str">
        <f>IF(K203&lt;&gt;"OK","",IF(E203="",IFERROR(INDEX(Extras!$E$9:$E$28,MATCH(LEFT(C203,4),Extras!$A$9:$A$28,0)),""),E203))</f>
        <v/>
      </c>
      <c r="H203" s="15" t="str">
        <f>IF(K203&lt;&gt;"OK","",IF(F203="pro Aufenthalt",1,IF(F203="pro Nacht",IFERROR(INDEX(Aufenthalte!$L$9:$L$108,MATCH(A203,Aufenthalte!$A$9:$A$108,0)),""),IF(F203="pro Person",IFERROR(INDEX(Aufenthalte!$F$9:$F$108,MATCH(A203,Aufenthalte!$A$9:$A$108,0)),""),IFERROR(INDEX(Aufenthalte!$L$9:$L$108,MATCH(A203,Aufenthalte!$A$9:$A$108,0)),"")*IFERROR(INDEX(Aufenthalte!$F$9:$F$108,MATCH(A203,Aufenthalte!$A$9:$A$108,0)),"")))))</f>
        <v/>
      </c>
      <c r="I203" s="10" t="str">
        <f t="shared" si="6"/>
        <v/>
      </c>
      <c r="J203" s="18"/>
      <c r="K203" s="3" t="str">
        <f>IF(COUNTA(A203,C203:E203,J203)=0,"",IF(A203="","Buchung wählen",IF(COUNTIF(Aufenthalte!$A$9:$A$108,A203)&lt;&gt;1,"Buchung-ID prüfen",IF(OR(IFERROR(INDEX(Aufenthalte!$B$9:$B$108,MATCH(A203,Aufenthalte!$A$9:$A$108,0)),"")="",NOT(ISNUMBER(IFERROR(INDEX(Aufenthalte!$L$9:$L$108,MATCH(A203,Aufenthalte!$A$9:$A$108,0)),"")))),"Aufenthalt unvollständig",IF(C203="","Extra wählen",IF(IFERROR(INDEX(Extras!$G$9:$G$28,MATCH(LEFT(C203,4),Extras!$A$9:$A$28,0)),"")&lt;&gt;"OK","Extra-Stammdaten prüfen",IF(AND(D203&lt;&gt;"",OR(NOT(ISNUMBER(D203)),D203&lt;=0)),"Menge prüfen",IF(AND(E203&lt;&gt;"",OR(NOT(ISNUMBER(E203)),E203&lt;0)),"Einzelpreis prüfen",IF(AND(OR(IFERROR(INDEX(Extras!$D$9:$D$28,MATCH(LEFT(C203,4),Extras!$A$9:$A$28,0)),"")="pro Person",IFERROR(INDEX(Extras!$D$9:$D$28,MATCH(LEFT(C203,4),Extras!$A$9:$A$28,0)),"")="pro Person/Nacht"),OR(NOT(ISNUMBER(IFERROR(INDEX(Aufenthalte!$F$9:$F$108,MATCH(A203,Aufenthalte!$A$9:$A$108,0)),""))),IFERROR(INDEX(Aufenthalte!$F$9:$F$108,MATCH(A203,Aufenthalte!$A$9:$A$108,0)),"")&lt;=0)),"Personen prüfen","OK")))))))))</f>
        <v/>
      </c>
    </row>
    <row r="204" spans="1:11" ht="31" customHeight="1">
      <c r="A204" s="23"/>
      <c r="B204" s="3" t="str">
        <f>IF(A204="","",IF(IFERROR(INDEX(Aufenthalte!$B$9:$B$108,MATCH(A204,Aufenthalte!$A$9:$A$108,0)),"")="","",IFERROR(INDEX(Aufenthalte!$B$9:$B$108,MATCH(A204,Aufenthalte!$A$9:$A$108,0)),"")&amp;" / "&amp;TEXT(IFERROR(INDEX(Aufenthalte!$D$9:$D$108,MATCH(A204,Aufenthalte!$A$9:$A$108,0)),""),"dd"".""mm"".""yyyy")))</f>
        <v/>
      </c>
      <c r="C204" s="18"/>
      <c r="D204" s="24"/>
      <c r="E204" s="21"/>
      <c r="F204" s="3" t="str">
        <f>IF(K204&lt;&gt;"OK","",IFERROR(INDEX(Extras!$D$9:$D$28,MATCH(LEFT(C204,4),Extras!$A$9:$A$28,0)),""))</f>
        <v/>
      </c>
      <c r="G204" s="10" t="str">
        <f>IF(K204&lt;&gt;"OK","",IF(E204="",IFERROR(INDEX(Extras!$E$9:$E$28,MATCH(LEFT(C204,4),Extras!$A$9:$A$28,0)),""),E204))</f>
        <v/>
      </c>
      <c r="H204" s="15" t="str">
        <f>IF(K204&lt;&gt;"OK","",IF(F204="pro Aufenthalt",1,IF(F204="pro Nacht",IFERROR(INDEX(Aufenthalte!$L$9:$L$108,MATCH(A204,Aufenthalte!$A$9:$A$108,0)),""),IF(F204="pro Person",IFERROR(INDEX(Aufenthalte!$F$9:$F$108,MATCH(A204,Aufenthalte!$A$9:$A$108,0)),""),IFERROR(INDEX(Aufenthalte!$L$9:$L$108,MATCH(A204,Aufenthalte!$A$9:$A$108,0)),"")*IFERROR(INDEX(Aufenthalte!$F$9:$F$108,MATCH(A204,Aufenthalte!$A$9:$A$108,0)),"")))))</f>
        <v/>
      </c>
      <c r="I204" s="10" t="str">
        <f t="shared" si="6"/>
        <v/>
      </c>
      <c r="J204" s="18"/>
      <c r="K204" s="3" t="str">
        <f>IF(COUNTA(A204,C204:E204,J204)=0,"",IF(A204="","Buchung wählen",IF(COUNTIF(Aufenthalte!$A$9:$A$108,A204)&lt;&gt;1,"Buchung-ID prüfen",IF(OR(IFERROR(INDEX(Aufenthalte!$B$9:$B$108,MATCH(A204,Aufenthalte!$A$9:$A$108,0)),"")="",NOT(ISNUMBER(IFERROR(INDEX(Aufenthalte!$L$9:$L$108,MATCH(A204,Aufenthalte!$A$9:$A$108,0)),"")))),"Aufenthalt unvollständig",IF(C204="","Extra wählen",IF(IFERROR(INDEX(Extras!$G$9:$G$28,MATCH(LEFT(C204,4),Extras!$A$9:$A$28,0)),"")&lt;&gt;"OK","Extra-Stammdaten prüfen",IF(AND(D204&lt;&gt;"",OR(NOT(ISNUMBER(D204)),D204&lt;=0)),"Menge prüfen",IF(AND(E204&lt;&gt;"",OR(NOT(ISNUMBER(E204)),E204&lt;0)),"Einzelpreis prüfen",IF(AND(OR(IFERROR(INDEX(Extras!$D$9:$D$28,MATCH(LEFT(C204,4),Extras!$A$9:$A$28,0)),"")="pro Person",IFERROR(INDEX(Extras!$D$9:$D$28,MATCH(LEFT(C204,4),Extras!$A$9:$A$28,0)),"")="pro Person/Nacht"),OR(NOT(ISNUMBER(IFERROR(INDEX(Aufenthalte!$F$9:$F$108,MATCH(A204,Aufenthalte!$A$9:$A$108,0)),""))),IFERROR(INDEX(Aufenthalte!$F$9:$F$108,MATCH(A204,Aufenthalte!$A$9:$A$108,0)),"")&lt;=0)),"Personen prüfen","OK")))))))))</f>
        <v/>
      </c>
    </row>
    <row r="205" spans="1:11" ht="31" customHeight="1">
      <c r="A205" s="23"/>
      <c r="B205" s="3" t="str">
        <f>IF(A205="","",IF(IFERROR(INDEX(Aufenthalte!$B$9:$B$108,MATCH(A205,Aufenthalte!$A$9:$A$108,0)),"")="","",IFERROR(INDEX(Aufenthalte!$B$9:$B$108,MATCH(A205,Aufenthalte!$A$9:$A$108,0)),"")&amp;" / "&amp;TEXT(IFERROR(INDEX(Aufenthalte!$D$9:$D$108,MATCH(A205,Aufenthalte!$A$9:$A$108,0)),""),"dd"".""mm"".""yyyy")))</f>
        <v/>
      </c>
      <c r="C205" s="18"/>
      <c r="D205" s="24"/>
      <c r="E205" s="21"/>
      <c r="F205" s="3" t="str">
        <f>IF(K205&lt;&gt;"OK","",IFERROR(INDEX(Extras!$D$9:$D$28,MATCH(LEFT(C205,4),Extras!$A$9:$A$28,0)),""))</f>
        <v/>
      </c>
      <c r="G205" s="10" t="str">
        <f>IF(K205&lt;&gt;"OK","",IF(E205="",IFERROR(INDEX(Extras!$E$9:$E$28,MATCH(LEFT(C205,4),Extras!$A$9:$A$28,0)),""),E205))</f>
        <v/>
      </c>
      <c r="H205" s="15" t="str">
        <f>IF(K205&lt;&gt;"OK","",IF(F205="pro Aufenthalt",1,IF(F205="pro Nacht",IFERROR(INDEX(Aufenthalte!$L$9:$L$108,MATCH(A205,Aufenthalte!$A$9:$A$108,0)),""),IF(F205="pro Person",IFERROR(INDEX(Aufenthalte!$F$9:$F$108,MATCH(A205,Aufenthalte!$A$9:$A$108,0)),""),IFERROR(INDEX(Aufenthalte!$L$9:$L$108,MATCH(A205,Aufenthalte!$A$9:$A$108,0)),"")*IFERROR(INDEX(Aufenthalte!$F$9:$F$108,MATCH(A205,Aufenthalte!$A$9:$A$108,0)),"")))))</f>
        <v/>
      </c>
      <c r="I205" s="10" t="str">
        <f t="shared" si="6"/>
        <v/>
      </c>
      <c r="J205" s="18"/>
      <c r="K205" s="3" t="str">
        <f>IF(COUNTA(A205,C205:E205,J205)=0,"",IF(A205="","Buchung wählen",IF(COUNTIF(Aufenthalte!$A$9:$A$108,A205)&lt;&gt;1,"Buchung-ID prüfen",IF(OR(IFERROR(INDEX(Aufenthalte!$B$9:$B$108,MATCH(A205,Aufenthalte!$A$9:$A$108,0)),"")="",NOT(ISNUMBER(IFERROR(INDEX(Aufenthalte!$L$9:$L$108,MATCH(A205,Aufenthalte!$A$9:$A$108,0)),"")))),"Aufenthalt unvollständig",IF(C205="","Extra wählen",IF(IFERROR(INDEX(Extras!$G$9:$G$28,MATCH(LEFT(C205,4),Extras!$A$9:$A$28,0)),"")&lt;&gt;"OK","Extra-Stammdaten prüfen",IF(AND(D205&lt;&gt;"",OR(NOT(ISNUMBER(D205)),D205&lt;=0)),"Menge prüfen",IF(AND(E205&lt;&gt;"",OR(NOT(ISNUMBER(E205)),E205&lt;0)),"Einzelpreis prüfen",IF(AND(OR(IFERROR(INDEX(Extras!$D$9:$D$28,MATCH(LEFT(C205,4),Extras!$A$9:$A$28,0)),"")="pro Person",IFERROR(INDEX(Extras!$D$9:$D$28,MATCH(LEFT(C205,4),Extras!$A$9:$A$28,0)),"")="pro Person/Nacht"),OR(NOT(ISNUMBER(IFERROR(INDEX(Aufenthalte!$F$9:$F$108,MATCH(A205,Aufenthalte!$A$9:$A$108,0)),""))),IFERROR(INDEX(Aufenthalte!$F$9:$F$108,MATCH(A205,Aufenthalte!$A$9:$A$108,0)),"")&lt;=0)),"Personen prüfen","OK")))))))))</f>
        <v/>
      </c>
    </row>
    <row r="206" spans="1:11" ht="31" customHeight="1">
      <c r="A206" s="23"/>
      <c r="B206" s="3" t="str">
        <f>IF(A206="","",IF(IFERROR(INDEX(Aufenthalte!$B$9:$B$108,MATCH(A206,Aufenthalte!$A$9:$A$108,0)),"")="","",IFERROR(INDEX(Aufenthalte!$B$9:$B$108,MATCH(A206,Aufenthalte!$A$9:$A$108,0)),"")&amp;" / "&amp;TEXT(IFERROR(INDEX(Aufenthalte!$D$9:$D$108,MATCH(A206,Aufenthalte!$A$9:$A$108,0)),""),"dd"".""mm"".""yyyy")))</f>
        <v/>
      </c>
      <c r="C206" s="18"/>
      <c r="D206" s="24"/>
      <c r="E206" s="21"/>
      <c r="F206" s="3" t="str">
        <f>IF(K206&lt;&gt;"OK","",IFERROR(INDEX(Extras!$D$9:$D$28,MATCH(LEFT(C206,4),Extras!$A$9:$A$28,0)),""))</f>
        <v/>
      </c>
      <c r="G206" s="10" t="str">
        <f>IF(K206&lt;&gt;"OK","",IF(E206="",IFERROR(INDEX(Extras!$E$9:$E$28,MATCH(LEFT(C206,4),Extras!$A$9:$A$28,0)),""),E206))</f>
        <v/>
      </c>
      <c r="H206" s="15" t="str">
        <f>IF(K206&lt;&gt;"OK","",IF(F206="pro Aufenthalt",1,IF(F206="pro Nacht",IFERROR(INDEX(Aufenthalte!$L$9:$L$108,MATCH(A206,Aufenthalte!$A$9:$A$108,0)),""),IF(F206="pro Person",IFERROR(INDEX(Aufenthalte!$F$9:$F$108,MATCH(A206,Aufenthalte!$A$9:$A$108,0)),""),IFERROR(INDEX(Aufenthalte!$L$9:$L$108,MATCH(A206,Aufenthalte!$A$9:$A$108,0)),"")*IFERROR(INDEX(Aufenthalte!$F$9:$F$108,MATCH(A206,Aufenthalte!$A$9:$A$108,0)),"")))))</f>
        <v/>
      </c>
      <c r="I206" s="10" t="str">
        <f t="shared" si="6"/>
        <v/>
      </c>
      <c r="J206" s="18"/>
      <c r="K206" s="3" t="str">
        <f>IF(COUNTA(A206,C206:E206,J206)=0,"",IF(A206="","Buchung wählen",IF(COUNTIF(Aufenthalte!$A$9:$A$108,A206)&lt;&gt;1,"Buchung-ID prüfen",IF(OR(IFERROR(INDEX(Aufenthalte!$B$9:$B$108,MATCH(A206,Aufenthalte!$A$9:$A$108,0)),"")="",NOT(ISNUMBER(IFERROR(INDEX(Aufenthalte!$L$9:$L$108,MATCH(A206,Aufenthalte!$A$9:$A$108,0)),"")))),"Aufenthalt unvollständig",IF(C206="","Extra wählen",IF(IFERROR(INDEX(Extras!$G$9:$G$28,MATCH(LEFT(C206,4),Extras!$A$9:$A$28,0)),"")&lt;&gt;"OK","Extra-Stammdaten prüfen",IF(AND(D206&lt;&gt;"",OR(NOT(ISNUMBER(D206)),D206&lt;=0)),"Menge prüfen",IF(AND(E206&lt;&gt;"",OR(NOT(ISNUMBER(E206)),E206&lt;0)),"Einzelpreis prüfen",IF(AND(OR(IFERROR(INDEX(Extras!$D$9:$D$28,MATCH(LEFT(C206,4),Extras!$A$9:$A$28,0)),"")="pro Person",IFERROR(INDEX(Extras!$D$9:$D$28,MATCH(LEFT(C206,4),Extras!$A$9:$A$28,0)),"")="pro Person/Nacht"),OR(NOT(ISNUMBER(IFERROR(INDEX(Aufenthalte!$F$9:$F$108,MATCH(A206,Aufenthalte!$A$9:$A$108,0)),""))),IFERROR(INDEX(Aufenthalte!$F$9:$F$108,MATCH(A206,Aufenthalte!$A$9:$A$108,0)),"")&lt;=0)),"Personen prüfen","OK")))))))))</f>
        <v/>
      </c>
    </row>
    <row r="207" spans="1:11" ht="31" customHeight="1">
      <c r="A207" s="23"/>
      <c r="B207" s="3" t="str">
        <f>IF(A207="","",IF(IFERROR(INDEX(Aufenthalte!$B$9:$B$108,MATCH(A207,Aufenthalte!$A$9:$A$108,0)),"")="","",IFERROR(INDEX(Aufenthalte!$B$9:$B$108,MATCH(A207,Aufenthalte!$A$9:$A$108,0)),"")&amp;" / "&amp;TEXT(IFERROR(INDEX(Aufenthalte!$D$9:$D$108,MATCH(A207,Aufenthalte!$A$9:$A$108,0)),""),"dd"".""mm"".""yyyy")))</f>
        <v/>
      </c>
      <c r="C207" s="18"/>
      <c r="D207" s="24"/>
      <c r="E207" s="21"/>
      <c r="F207" s="3" t="str">
        <f>IF(K207&lt;&gt;"OK","",IFERROR(INDEX(Extras!$D$9:$D$28,MATCH(LEFT(C207,4),Extras!$A$9:$A$28,0)),""))</f>
        <v/>
      </c>
      <c r="G207" s="10" t="str">
        <f>IF(K207&lt;&gt;"OK","",IF(E207="",IFERROR(INDEX(Extras!$E$9:$E$28,MATCH(LEFT(C207,4),Extras!$A$9:$A$28,0)),""),E207))</f>
        <v/>
      </c>
      <c r="H207" s="15" t="str">
        <f>IF(K207&lt;&gt;"OK","",IF(F207="pro Aufenthalt",1,IF(F207="pro Nacht",IFERROR(INDEX(Aufenthalte!$L$9:$L$108,MATCH(A207,Aufenthalte!$A$9:$A$108,0)),""),IF(F207="pro Person",IFERROR(INDEX(Aufenthalte!$F$9:$F$108,MATCH(A207,Aufenthalte!$A$9:$A$108,0)),""),IFERROR(INDEX(Aufenthalte!$L$9:$L$108,MATCH(A207,Aufenthalte!$A$9:$A$108,0)),"")*IFERROR(INDEX(Aufenthalte!$F$9:$F$108,MATCH(A207,Aufenthalte!$A$9:$A$108,0)),"")))))</f>
        <v/>
      </c>
      <c r="I207" s="10" t="str">
        <f t="shared" si="6"/>
        <v/>
      </c>
      <c r="J207" s="18"/>
      <c r="K207" s="3" t="str">
        <f>IF(COUNTA(A207,C207:E207,J207)=0,"",IF(A207="","Buchung wählen",IF(COUNTIF(Aufenthalte!$A$9:$A$108,A207)&lt;&gt;1,"Buchung-ID prüfen",IF(OR(IFERROR(INDEX(Aufenthalte!$B$9:$B$108,MATCH(A207,Aufenthalte!$A$9:$A$108,0)),"")="",NOT(ISNUMBER(IFERROR(INDEX(Aufenthalte!$L$9:$L$108,MATCH(A207,Aufenthalte!$A$9:$A$108,0)),"")))),"Aufenthalt unvollständig",IF(C207="","Extra wählen",IF(IFERROR(INDEX(Extras!$G$9:$G$28,MATCH(LEFT(C207,4),Extras!$A$9:$A$28,0)),"")&lt;&gt;"OK","Extra-Stammdaten prüfen",IF(AND(D207&lt;&gt;"",OR(NOT(ISNUMBER(D207)),D207&lt;=0)),"Menge prüfen",IF(AND(E207&lt;&gt;"",OR(NOT(ISNUMBER(E207)),E207&lt;0)),"Einzelpreis prüfen",IF(AND(OR(IFERROR(INDEX(Extras!$D$9:$D$28,MATCH(LEFT(C207,4),Extras!$A$9:$A$28,0)),"")="pro Person",IFERROR(INDEX(Extras!$D$9:$D$28,MATCH(LEFT(C207,4),Extras!$A$9:$A$28,0)),"")="pro Person/Nacht"),OR(NOT(ISNUMBER(IFERROR(INDEX(Aufenthalte!$F$9:$F$108,MATCH(A207,Aufenthalte!$A$9:$A$108,0)),""))),IFERROR(INDEX(Aufenthalte!$F$9:$F$108,MATCH(A207,Aufenthalte!$A$9:$A$108,0)),"")&lt;=0)),"Personen prüfen","OK")))))))))</f>
        <v/>
      </c>
    </row>
    <row r="208" spans="1:11" ht="31" customHeight="1">
      <c r="A208" s="23"/>
      <c r="B208" s="3" t="str">
        <f>IF(A208="","",IF(IFERROR(INDEX(Aufenthalte!$B$9:$B$108,MATCH(A208,Aufenthalte!$A$9:$A$108,0)),"")="","",IFERROR(INDEX(Aufenthalte!$B$9:$B$108,MATCH(A208,Aufenthalte!$A$9:$A$108,0)),"")&amp;" / "&amp;TEXT(IFERROR(INDEX(Aufenthalte!$D$9:$D$108,MATCH(A208,Aufenthalte!$A$9:$A$108,0)),""),"dd"".""mm"".""yyyy")))</f>
        <v/>
      </c>
      <c r="C208" s="18"/>
      <c r="D208" s="24"/>
      <c r="E208" s="21"/>
      <c r="F208" s="3" t="str">
        <f>IF(K208&lt;&gt;"OK","",IFERROR(INDEX(Extras!$D$9:$D$28,MATCH(LEFT(C208,4),Extras!$A$9:$A$28,0)),""))</f>
        <v/>
      </c>
      <c r="G208" s="10" t="str">
        <f>IF(K208&lt;&gt;"OK","",IF(E208="",IFERROR(INDEX(Extras!$E$9:$E$28,MATCH(LEFT(C208,4),Extras!$A$9:$A$28,0)),""),E208))</f>
        <v/>
      </c>
      <c r="H208" s="15" t="str">
        <f>IF(K208&lt;&gt;"OK","",IF(F208="pro Aufenthalt",1,IF(F208="pro Nacht",IFERROR(INDEX(Aufenthalte!$L$9:$L$108,MATCH(A208,Aufenthalte!$A$9:$A$108,0)),""),IF(F208="pro Person",IFERROR(INDEX(Aufenthalte!$F$9:$F$108,MATCH(A208,Aufenthalte!$A$9:$A$108,0)),""),IFERROR(INDEX(Aufenthalte!$L$9:$L$108,MATCH(A208,Aufenthalte!$A$9:$A$108,0)),"")*IFERROR(INDEX(Aufenthalte!$F$9:$F$108,MATCH(A208,Aufenthalte!$A$9:$A$108,0)),"")))))</f>
        <v/>
      </c>
      <c r="I208" s="10" t="str">
        <f t="shared" si="6"/>
        <v/>
      </c>
      <c r="J208" s="18"/>
      <c r="K208" s="3" t="str">
        <f>IF(COUNTA(A208,C208:E208,J208)=0,"",IF(A208="","Buchung wählen",IF(COUNTIF(Aufenthalte!$A$9:$A$108,A208)&lt;&gt;1,"Buchung-ID prüfen",IF(OR(IFERROR(INDEX(Aufenthalte!$B$9:$B$108,MATCH(A208,Aufenthalte!$A$9:$A$108,0)),"")="",NOT(ISNUMBER(IFERROR(INDEX(Aufenthalte!$L$9:$L$108,MATCH(A208,Aufenthalte!$A$9:$A$108,0)),"")))),"Aufenthalt unvollständig",IF(C208="","Extra wählen",IF(IFERROR(INDEX(Extras!$G$9:$G$28,MATCH(LEFT(C208,4),Extras!$A$9:$A$28,0)),"")&lt;&gt;"OK","Extra-Stammdaten prüfen",IF(AND(D208&lt;&gt;"",OR(NOT(ISNUMBER(D208)),D208&lt;=0)),"Menge prüfen",IF(AND(E208&lt;&gt;"",OR(NOT(ISNUMBER(E208)),E208&lt;0)),"Einzelpreis prüfen",IF(AND(OR(IFERROR(INDEX(Extras!$D$9:$D$28,MATCH(LEFT(C208,4),Extras!$A$9:$A$28,0)),"")="pro Person",IFERROR(INDEX(Extras!$D$9:$D$28,MATCH(LEFT(C208,4),Extras!$A$9:$A$28,0)),"")="pro Person/Nacht"),OR(NOT(ISNUMBER(IFERROR(INDEX(Aufenthalte!$F$9:$F$108,MATCH(A208,Aufenthalte!$A$9:$A$108,0)),""))),IFERROR(INDEX(Aufenthalte!$F$9:$F$108,MATCH(A208,Aufenthalte!$A$9:$A$108,0)),"")&lt;=0)),"Personen prüfen","OK")))))))))</f>
        <v/>
      </c>
    </row>
  </sheetData>
  <sheetProtection sheet="1" objects="1" scenarios="1" autoFilter="0"/>
  <mergeCells count="8">
    <mergeCell ref="A6:B6"/>
    <mergeCell ref="C6:K6"/>
    <mergeCell ref="A1:B3"/>
    <mergeCell ref="C1:K1"/>
    <mergeCell ref="C2:K3"/>
    <mergeCell ref="A4:K4"/>
    <mergeCell ref="A5:I5"/>
    <mergeCell ref="J5:K5"/>
  </mergeCells>
  <conditionalFormatting sqref="K9:K208">
    <cfRule type="expression" dxfId="2" priority="1" stopIfTrue="1">
      <formula>AND(K9&lt;&gt;"",K9&lt;&gt;"OK")</formula>
    </cfRule>
  </conditionalFormatting>
  <dataValidations count="4">
    <dataValidation type="list" allowBlank="1" showInputMessage="1" showErrorMessage="1" errorTitle="Bitte aus der Liste wählen" error="Bitte einen Wert aus der Dropdown-Liste auswählen." promptTitle="feworga · Eingabe" prompt="Den Pfeil öffnen und einen vorhandenen Eintrag auswählen." sqref="A9:A208" xr:uid="{00000000-0002-0000-0500-000000000000}">
      <formula1>BuchungenAuswahl</formula1>
    </dataValidation>
    <dataValidation type="list" allowBlank="1" showInputMessage="1" showErrorMessage="1" errorTitle="Bitte aus der Liste wählen" error="Bitte einen Wert aus der Dropdown-Liste auswählen." promptTitle="feworga · Eingabe" prompt="Den Pfeil öffnen und einen vorhandenen Eintrag auswählen." sqref="C9:C208" xr:uid="{00000000-0002-0000-0500-000001000000}">
      <formula1>ExtrasAuswahl</formula1>
    </dataValidation>
    <dataValidation type="decimal" allowBlank="1" showInputMessage="1" showErrorMessage="1" errorTitle="Bitte Eingabe prüfen" error="Bitte einen Betrag ab 0 eingeben." promptTitle="feworga · Eingabe" prompt="Datum als TT.MM.JJJJ; Beträge als Zahl. Keine Währungszeichen eintippen." sqref="E9:E208" xr:uid="{00000000-0002-0000-0500-000002000000}">
      <formula1>0</formula1>
      <formula2>10000000</formula2>
    </dataValidation>
    <dataValidation type="decimal" allowBlank="1" showInputMessage="1" showErrorMessage="1" errorTitle="Bitte Eingabe prüfen" error="Bitte eine positive Menge eingeben; leer bedeutet 1." promptTitle="feworga · Eingabe" prompt="Datum als TT.MM.JJJJ; Beträge als Zahl. Keine Währungszeichen eintippen." sqref="D9:D208" xr:uid="{00000000-0002-0000-0500-000003000000}">
      <formula1>0.001</formula1>
      <formula2>10000</formula2>
    </dataValidation>
  </dataValidations>
  <hyperlinks>
    <hyperlink ref="J5:K5" r:id="rId1" tooltip="feworga.de öffnen" display="feworga.de" xr:uid="{00000000-0004-0000-0500-000000000000}"/>
    <hyperlink ref="A6:B6" location="'Start'!A1" tooltip="‹  Start &amp; Einstellungen" display="‹  Start &amp; Einstellungen" xr:uid="{00000000-0004-0000-0500-000001000000}"/>
  </hyperlinks>
  <printOptions horizontalCentered="1"/>
  <pageMargins left="0.3" right="0.3" top="0.35" bottom="0.35" header="0.15" footer="0.15"/>
  <pageSetup paperSize="9" fitToHeight="0" orientation="landscape"/>
  <headerFooter>
    <oddFooter>&amp;Lfeworga · Ferienhausverwaltung&amp;C&amp;P / &amp;N&amp;RBuchungsextras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225C48"/>
    <pageSetUpPr fitToPage="1"/>
  </sheetPr>
  <dimension ref="A1:I208"/>
  <sheetViews>
    <sheetView showGridLines="0" zoomScale="85" workbookViewId="0">
      <selection sqref="A1:B3"/>
    </sheetView>
  </sheetViews>
  <sheetFormatPr baseColWidth="10" defaultColWidth="9.140625" defaultRowHeight="14.15"/>
  <cols>
    <col min="1" max="1" width="13" customWidth="1"/>
    <col min="2" max="2" width="39" customWidth="1"/>
    <col min="3" max="3" width="17" customWidth="1"/>
    <col min="4" max="4" width="20" customWidth="1"/>
    <col min="5" max="5" width="18" customWidth="1"/>
    <col min="6" max="6" width="20" customWidth="1"/>
    <col min="7" max="7" width="33" customWidth="1"/>
    <col min="8" max="8" width="18" customWidth="1"/>
    <col min="9" max="9" width="33" customWidth="1"/>
  </cols>
  <sheetData>
    <row r="1" spans="1:9" ht="20.05" customHeight="1">
      <c r="A1" s="27"/>
      <c r="B1" s="27"/>
      <c r="C1" s="25" t="s">
        <v>44</v>
      </c>
      <c r="D1" s="25"/>
      <c r="E1" s="25"/>
      <c r="F1" s="25"/>
      <c r="G1" s="25"/>
      <c r="H1" s="25"/>
      <c r="I1" s="25"/>
    </row>
    <row r="2" spans="1:9" ht="24" customHeight="1">
      <c r="A2" s="27"/>
      <c r="B2" s="27"/>
      <c r="C2" s="115" t="s">
        <v>427</v>
      </c>
      <c r="D2" s="115"/>
      <c r="E2" s="115"/>
      <c r="F2" s="115"/>
      <c r="G2" s="115"/>
      <c r="H2" s="115"/>
      <c r="I2" s="115"/>
    </row>
    <row r="3" spans="1:9" ht="24" customHeight="1">
      <c r="A3" s="27"/>
      <c r="B3" s="27"/>
      <c r="C3" s="115"/>
      <c r="D3" s="115"/>
      <c r="E3" s="115"/>
      <c r="F3" s="115"/>
      <c r="G3" s="115"/>
      <c r="H3" s="115"/>
      <c r="I3" s="115"/>
    </row>
    <row r="4" spans="1:9" ht="34" customHeight="1">
      <c r="A4" s="28" t="s">
        <v>428</v>
      </c>
      <c r="B4" s="28"/>
      <c r="C4" s="28"/>
      <c r="D4" s="28"/>
      <c r="E4" s="28"/>
      <c r="F4" s="28"/>
      <c r="G4" s="28"/>
      <c r="H4" s="28"/>
      <c r="I4" s="28"/>
    </row>
    <row r="5" spans="1:9" ht="38.049999999999997" customHeight="1">
      <c r="A5" s="29" t="s">
        <v>429</v>
      </c>
      <c r="B5" s="29"/>
      <c r="C5" s="29"/>
      <c r="D5" s="29"/>
      <c r="E5" s="29"/>
      <c r="F5" s="29"/>
      <c r="G5" s="29"/>
      <c r="H5" s="30" t="s">
        <v>4</v>
      </c>
      <c r="I5" s="30"/>
    </row>
    <row r="6" spans="1:9" ht="27" customHeight="1">
      <c r="A6" s="116" t="s">
        <v>48</v>
      </c>
      <c r="B6" s="116"/>
      <c r="C6" s="116" t="s">
        <v>49</v>
      </c>
      <c r="D6" s="116"/>
      <c r="E6" s="116"/>
      <c r="F6" s="116"/>
      <c r="G6" s="116"/>
      <c r="H6" s="116"/>
      <c r="I6" s="116"/>
    </row>
    <row r="7" spans="1:9" ht="10" customHeight="1">
      <c r="A7" s="1"/>
      <c r="B7" s="1"/>
      <c r="C7" s="1"/>
      <c r="D7" s="1"/>
      <c r="E7" s="1"/>
      <c r="F7" s="1"/>
      <c r="G7" s="1"/>
      <c r="H7" s="1"/>
      <c r="I7" s="1"/>
    </row>
    <row r="8" spans="1:9" ht="40" customHeight="1">
      <c r="A8" s="4" t="s">
        <v>282</v>
      </c>
      <c r="B8" s="4" t="s">
        <v>415</v>
      </c>
      <c r="C8" s="4" t="s">
        <v>430</v>
      </c>
      <c r="D8" s="4" t="s">
        <v>431</v>
      </c>
      <c r="E8" s="4" t="s">
        <v>420</v>
      </c>
      <c r="F8" s="4" t="s">
        <v>432</v>
      </c>
      <c r="G8" s="4" t="s">
        <v>433</v>
      </c>
      <c r="H8" s="4" t="s">
        <v>434</v>
      </c>
      <c r="I8" s="4" t="s">
        <v>61</v>
      </c>
    </row>
    <row r="9" spans="1:9" ht="31" customHeight="1">
      <c r="A9" s="23" t="s">
        <v>304</v>
      </c>
      <c r="B9" s="3" t="str">
        <f>IF(A9="","",IF(IFERROR(INDEX(Aufenthalte!$B$9:$B$108,MATCH(A9,Aufenthalte!$A$9:$A$108,0)),"")="","",IFERROR(INDEX(Aufenthalte!$B$9:$B$108,MATCH(A9,Aufenthalte!$A$9:$A$108,0)),"")&amp;" / "&amp;TEXT(IFERROR(INDEX(Aufenthalte!$D$9:$D$108,MATCH(A9,Aufenthalte!$A$9:$A$108,0)),""),"dd"".""mm"".""yyyy")))</f>
        <v>G001 | Anna Beispiel / dd.00.yyyy</v>
      </c>
      <c r="C9" s="20">
        <v>46281</v>
      </c>
      <c r="D9" s="18" t="s">
        <v>24</v>
      </c>
      <c r="E9" s="21">
        <v>337.8</v>
      </c>
      <c r="F9" s="18" t="s">
        <v>435</v>
      </c>
      <c r="G9" s="18" t="s">
        <v>436</v>
      </c>
      <c r="H9" s="10">
        <f t="shared" ref="H9:H40" ca="1" si="0">IF(I9&lt;&gt;"OK","",IF(D9="Erstattung",-E9,E9))</f>
        <v>337.8</v>
      </c>
      <c r="I9" s="3" t="str">
        <f ca="1">IF(COUNTA(A9,C9:G9)=0,"",IF(A9="","Buchung wählen",IF(OR(COUNTIF(Aufenthalte!$A$9:$A$108,A9)&lt;&gt;1,IFERROR(INDEX(Aufenthalte!$L$9:$L$108,MATCH(A9,Aufenthalte!$A$9:$A$108,0)),"")=""),"Buchung-ID prüfen",IF(OR(NOT(ISNUMBER(C9)),C9&lt;=0),"Datum prüfen",IF(C9&gt;TODAY(),"Datum liegt in Zukunft",IF(AND(D9&lt;&gt;"Anzahlung",D9&lt;&gt;"Restzahlung",D9&lt;&gt;"Gesamtzahlung",D9&lt;&gt;"Erstattung",D9&lt;&gt;"Sonstiges"),"Zahlungsart wählen",IF(OR(NOT(ISNUMBER(E9)),E9&lt;=0),"Positiven Betrag erfassen","OK")))))))</f>
        <v>OK</v>
      </c>
    </row>
    <row r="10" spans="1:9" ht="31" customHeight="1">
      <c r="A10" s="23"/>
      <c r="B10" s="3" t="str">
        <f>IF(A10="","",IF(IFERROR(INDEX(Aufenthalte!$B$9:$B$108,MATCH(A10,Aufenthalte!$A$9:$A$108,0)),"")="","",IFERROR(INDEX(Aufenthalte!$B$9:$B$108,MATCH(A10,Aufenthalte!$A$9:$A$108,0)),"")&amp;" / "&amp;TEXT(IFERROR(INDEX(Aufenthalte!$D$9:$D$108,MATCH(A10,Aufenthalte!$A$9:$A$108,0)),""),"dd"".""mm"".""yyyy")))</f>
        <v/>
      </c>
      <c r="C10" s="20"/>
      <c r="D10" s="18"/>
      <c r="E10" s="21"/>
      <c r="F10" s="18"/>
      <c r="G10" s="18"/>
      <c r="H10" s="10" t="str">
        <f t="shared" ca="1" si="0"/>
        <v/>
      </c>
      <c r="I10" s="3" t="str">
        <f ca="1">IF(COUNTA(A10,C10:G10)=0,"",IF(A10="","Buchung wählen",IF(OR(COUNTIF(Aufenthalte!$A$9:$A$108,A10)&lt;&gt;1,IFERROR(INDEX(Aufenthalte!$L$9:$L$108,MATCH(A10,Aufenthalte!$A$9:$A$108,0)),"")=""),"Buchung-ID prüfen",IF(OR(NOT(ISNUMBER(C10)),C10&lt;=0),"Datum prüfen",IF(C10&gt;TODAY(),"Datum liegt in Zukunft",IF(AND(D10&lt;&gt;"Anzahlung",D10&lt;&gt;"Restzahlung",D10&lt;&gt;"Gesamtzahlung",D10&lt;&gt;"Erstattung",D10&lt;&gt;"Sonstiges"),"Zahlungsart wählen",IF(OR(NOT(ISNUMBER(E10)),E10&lt;=0),"Positiven Betrag erfassen","OK")))))))</f>
        <v/>
      </c>
    </row>
    <row r="11" spans="1:9" ht="31" customHeight="1">
      <c r="A11" s="23"/>
      <c r="B11" s="3" t="str">
        <f>IF(A11="","",IF(IFERROR(INDEX(Aufenthalte!$B$9:$B$108,MATCH(A11,Aufenthalte!$A$9:$A$108,0)),"")="","",IFERROR(INDEX(Aufenthalte!$B$9:$B$108,MATCH(A11,Aufenthalte!$A$9:$A$108,0)),"")&amp;" / "&amp;TEXT(IFERROR(INDEX(Aufenthalte!$D$9:$D$108,MATCH(A11,Aufenthalte!$A$9:$A$108,0)),""),"dd"".""mm"".""yyyy")))</f>
        <v/>
      </c>
      <c r="C11" s="20"/>
      <c r="D11" s="18"/>
      <c r="E11" s="21"/>
      <c r="F11" s="18"/>
      <c r="G11" s="18"/>
      <c r="H11" s="10" t="str">
        <f t="shared" ca="1" si="0"/>
        <v/>
      </c>
      <c r="I11" s="3" t="str">
        <f ca="1">IF(COUNTA(A11,C11:G11)=0,"",IF(A11="","Buchung wählen",IF(OR(COUNTIF(Aufenthalte!$A$9:$A$108,A11)&lt;&gt;1,IFERROR(INDEX(Aufenthalte!$L$9:$L$108,MATCH(A11,Aufenthalte!$A$9:$A$108,0)),"")=""),"Buchung-ID prüfen",IF(OR(NOT(ISNUMBER(C11)),C11&lt;=0),"Datum prüfen",IF(C11&gt;TODAY(),"Datum liegt in Zukunft",IF(AND(D11&lt;&gt;"Anzahlung",D11&lt;&gt;"Restzahlung",D11&lt;&gt;"Gesamtzahlung",D11&lt;&gt;"Erstattung",D11&lt;&gt;"Sonstiges"),"Zahlungsart wählen",IF(OR(NOT(ISNUMBER(E11)),E11&lt;=0),"Positiven Betrag erfassen","OK")))))))</f>
        <v/>
      </c>
    </row>
    <row r="12" spans="1:9" ht="31" customHeight="1">
      <c r="A12" s="23"/>
      <c r="B12" s="3" t="str">
        <f>IF(A12="","",IF(IFERROR(INDEX(Aufenthalte!$B$9:$B$108,MATCH(A12,Aufenthalte!$A$9:$A$108,0)),"")="","",IFERROR(INDEX(Aufenthalte!$B$9:$B$108,MATCH(A12,Aufenthalte!$A$9:$A$108,0)),"")&amp;" / "&amp;TEXT(IFERROR(INDEX(Aufenthalte!$D$9:$D$108,MATCH(A12,Aufenthalte!$A$9:$A$108,0)),""),"dd"".""mm"".""yyyy")))</f>
        <v/>
      </c>
      <c r="C12" s="20"/>
      <c r="D12" s="18"/>
      <c r="E12" s="21"/>
      <c r="F12" s="18"/>
      <c r="G12" s="18"/>
      <c r="H12" s="10" t="str">
        <f t="shared" ca="1" si="0"/>
        <v/>
      </c>
      <c r="I12" s="3" t="str">
        <f ca="1">IF(COUNTA(A12,C12:G12)=0,"",IF(A12="","Buchung wählen",IF(OR(COUNTIF(Aufenthalte!$A$9:$A$108,A12)&lt;&gt;1,IFERROR(INDEX(Aufenthalte!$L$9:$L$108,MATCH(A12,Aufenthalte!$A$9:$A$108,0)),"")=""),"Buchung-ID prüfen",IF(OR(NOT(ISNUMBER(C12)),C12&lt;=0),"Datum prüfen",IF(C12&gt;TODAY(),"Datum liegt in Zukunft",IF(AND(D12&lt;&gt;"Anzahlung",D12&lt;&gt;"Restzahlung",D12&lt;&gt;"Gesamtzahlung",D12&lt;&gt;"Erstattung",D12&lt;&gt;"Sonstiges"),"Zahlungsart wählen",IF(OR(NOT(ISNUMBER(E12)),E12&lt;=0),"Positiven Betrag erfassen","OK")))))))</f>
        <v/>
      </c>
    </row>
    <row r="13" spans="1:9" ht="31" customHeight="1">
      <c r="A13" s="23"/>
      <c r="B13" s="3" t="str">
        <f>IF(A13="","",IF(IFERROR(INDEX(Aufenthalte!$B$9:$B$108,MATCH(A13,Aufenthalte!$A$9:$A$108,0)),"")="","",IFERROR(INDEX(Aufenthalte!$B$9:$B$108,MATCH(A13,Aufenthalte!$A$9:$A$108,0)),"")&amp;" / "&amp;TEXT(IFERROR(INDEX(Aufenthalte!$D$9:$D$108,MATCH(A13,Aufenthalte!$A$9:$A$108,0)),""),"dd"".""mm"".""yyyy")))</f>
        <v/>
      </c>
      <c r="C13" s="20"/>
      <c r="D13" s="18"/>
      <c r="E13" s="21"/>
      <c r="F13" s="18"/>
      <c r="G13" s="18"/>
      <c r="H13" s="10" t="str">
        <f t="shared" ca="1" si="0"/>
        <v/>
      </c>
      <c r="I13" s="3" t="str">
        <f ca="1">IF(COUNTA(A13,C13:G13)=0,"",IF(A13="","Buchung wählen",IF(OR(COUNTIF(Aufenthalte!$A$9:$A$108,A13)&lt;&gt;1,IFERROR(INDEX(Aufenthalte!$L$9:$L$108,MATCH(A13,Aufenthalte!$A$9:$A$108,0)),"")=""),"Buchung-ID prüfen",IF(OR(NOT(ISNUMBER(C13)),C13&lt;=0),"Datum prüfen",IF(C13&gt;TODAY(),"Datum liegt in Zukunft",IF(AND(D13&lt;&gt;"Anzahlung",D13&lt;&gt;"Restzahlung",D13&lt;&gt;"Gesamtzahlung",D13&lt;&gt;"Erstattung",D13&lt;&gt;"Sonstiges"),"Zahlungsart wählen",IF(OR(NOT(ISNUMBER(E13)),E13&lt;=0),"Positiven Betrag erfassen","OK")))))))</f>
        <v/>
      </c>
    </row>
    <row r="14" spans="1:9" ht="31" customHeight="1">
      <c r="A14" s="23"/>
      <c r="B14" s="3" t="str">
        <f>IF(A14="","",IF(IFERROR(INDEX(Aufenthalte!$B$9:$B$108,MATCH(A14,Aufenthalte!$A$9:$A$108,0)),"")="","",IFERROR(INDEX(Aufenthalte!$B$9:$B$108,MATCH(A14,Aufenthalte!$A$9:$A$108,0)),"")&amp;" / "&amp;TEXT(IFERROR(INDEX(Aufenthalte!$D$9:$D$108,MATCH(A14,Aufenthalte!$A$9:$A$108,0)),""),"dd"".""mm"".""yyyy")))</f>
        <v/>
      </c>
      <c r="C14" s="20"/>
      <c r="D14" s="18"/>
      <c r="E14" s="21"/>
      <c r="F14" s="18"/>
      <c r="G14" s="18"/>
      <c r="H14" s="10" t="str">
        <f t="shared" ca="1" si="0"/>
        <v/>
      </c>
      <c r="I14" s="3" t="str">
        <f ca="1">IF(COUNTA(A14,C14:G14)=0,"",IF(A14="","Buchung wählen",IF(OR(COUNTIF(Aufenthalte!$A$9:$A$108,A14)&lt;&gt;1,IFERROR(INDEX(Aufenthalte!$L$9:$L$108,MATCH(A14,Aufenthalte!$A$9:$A$108,0)),"")=""),"Buchung-ID prüfen",IF(OR(NOT(ISNUMBER(C14)),C14&lt;=0),"Datum prüfen",IF(C14&gt;TODAY(),"Datum liegt in Zukunft",IF(AND(D14&lt;&gt;"Anzahlung",D14&lt;&gt;"Restzahlung",D14&lt;&gt;"Gesamtzahlung",D14&lt;&gt;"Erstattung",D14&lt;&gt;"Sonstiges"),"Zahlungsart wählen",IF(OR(NOT(ISNUMBER(E14)),E14&lt;=0),"Positiven Betrag erfassen","OK")))))))</f>
        <v/>
      </c>
    </row>
    <row r="15" spans="1:9" ht="31" customHeight="1">
      <c r="A15" s="23"/>
      <c r="B15" s="3" t="str">
        <f>IF(A15="","",IF(IFERROR(INDEX(Aufenthalte!$B$9:$B$108,MATCH(A15,Aufenthalte!$A$9:$A$108,0)),"")="","",IFERROR(INDEX(Aufenthalte!$B$9:$B$108,MATCH(A15,Aufenthalte!$A$9:$A$108,0)),"")&amp;" / "&amp;TEXT(IFERROR(INDEX(Aufenthalte!$D$9:$D$108,MATCH(A15,Aufenthalte!$A$9:$A$108,0)),""),"dd"".""mm"".""yyyy")))</f>
        <v/>
      </c>
      <c r="C15" s="20"/>
      <c r="D15" s="18"/>
      <c r="E15" s="21"/>
      <c r="F15" s="18"/>
      <c r="G15" s="18"/>
      <c r="H15" s="10" t="str">
        <f t="shared" ca="1" si="0"/>
        <v/>
      </c>
      <c r="I15" s="3" t="str">
        <f ca="1">IF(COUNTA(A15,C15:G15)=0,"",IF(A15="","Buchung wählen",IF(OR(COUNTIF(Aufenthalte!$A$9:$A$108,A15)&lt;&gt;1,IFERROR(INDEX(Aufenthalte!$L$9:$L$108,MATCH(A15,Aufenthalte!$A$9:$A$108,0)),"")=""),"Buchung-ID prüfen",IF(OR(NOT(ISNUMBER(C15)),C15&lt;=0),"Datum prüfen",IF(C15&gt;TODAY(),"Datum liegt in Zukunft",IF(AND(D15&lt;&gt;"Anzahlung",D15&lt;&gt;"Restzahlung",D15&lt;&gt;"Gesamtzahlung",D15&lt;&gt;"Erstattung",D15&lt;&gt;"Sonstiges"),"Zahlungsart wählen",IF(OR(NOT(ISNUMBER(E15)),E15&lt;=0),"Positiven Betrag erfassen","OK")))))))</f>
        <v/>
      </c>
    </row>
    <row r="16" spans="1:9" ht="31" customHeight="1">
      <c r="A16" s="23"/>
      <c r="B16" s="3" t="str">
        <f>IF(A16="","",IF(IFERROR(INDEX(Aufenthalte!$B$9:$B$108,MATCH(A16,Aufenthalte!$A$9:$A$108,0)),"")="","",IFERROR(INDEX(Aufenthalte!$B$9:$B$108,MATCH(A16,Aufenthalte!$A$9:$A$108,0)),"")&amp;" / "&amp;TEXT(IFERROR(INDEX(Aufenthalte!$D$9:$D$108,MATCH(A16,Aufenthalte!$A$9:$A$108,0)),""),"dd"".""mm"".""yyyy")))</f>
        <v/>
      </c>
      <c r="C16" s="20"/>
      <c r="D16" s="18"/>
      <c r="E16" s="21"/>
      <c r="F16" s="18"/>
      <c r="G16" s="18"/>
      <c r="H16" s="10" t="str">
        <f t="shared" ca="1" si="0"/>
        <v/>
      </c>
      <c r="I16" s="3" t="str">
        <f ca="1">IF(COUNTA(A16,C16:G16)=0,"",IF(A16="","Buchung wählen",IF(OR(COUNTIF(Aufenthalte!$A$9:$A$108,A16)&lt;&gt;1,IFERROR(INDEX(Aufenthalte!$L$9:$L$108,MATCH(A16,Aufenthalte!$A$9:$A$108,0)),"")=""),"Buchung-ID prüfen",IF(OR(NOT(ISNUMBER(C16)),C16&lt;=0),"Datum prüfen",IF(C16&gt;TODAY(),"Datum liegt in Zukunft",IF(AND(D16&lt;&gt;"Anzahlung",D16&lt;&gt;"Restzahlung",D16&lt;&gt;"Gesamtzahlung",D16&lt;&gt;"Erstattung",D16&lt;&gt;"Sonstiges"),"Zahlungsart wählen",IF(OR(NOT(ISNUMBER(E16)),E16&lt;=0),"Positiven Betrag erfassen","OK")))))))</f>
        <v/>
      </c>
    </row>
    <row r="17" spans="1:9" ht="31" customHeight="1">
      <c r="A17" s="23"/>
      <c r="B17" s="3" t="str">
        <f>IF(A17="","",IF(IFERROR(INDEX(Aufenthalte!$B$9:$B$108,MATCH(A17,Aufenthalte!$A$9:$A$108,0)),"")="","",IFERROR(INDEX(Aufenthalte!$B$9:$B$108,MATCH(A17,Aufenthalte!$A$9:$A$108,0)),"")&amp;" / "&amp;TEXT(IFERROR(INDEX(Aufenthalte!$D$9:$D$108,MATCH(A17,Aufenthalte!$A$9:$A$108,0)),""),"dd"".""mm"".""yyyy")))</f>
        <v/>
      </c>
      <c r="C17" s="20"/>
      <c r="D17" s="18"/>
      <c r="E17" s="21"/>
      <c r="F17" s="18"/>
      <c r="G17" s="18"/>
      <c r="H17" s="10" t="str">
        <f t="shared" ca="1" si="0"/>
        <v/>
      </c>
      <c r="I17" s="3" t="str">
        <f ca="1">IF(COUNTA(A17,C17:G17)=0,"",IF(A17="","Buchung wählen",IF(OR(COUNTIF(Aufenthalte!$A$9:$A$108,A17)&lt;&gt;1,IFERROR(INDEX(Aufenthalte!$L$9:$L$108,MATCH(A17,Aufenthalte!$A$9:$A$108,0)),"")=""),"Buchung-ID prüfen",IF(OR(NOT(ISNUMBER(C17)),C17&lt;=0),"Datum prüfen",IF(C17&gt;TODAY(),"Datum liegt in Zukunft",IF(AND(D17&lt;&gt;"Anzahlung",D17&lt;&gt;"Restzahlung",D17&lt;&gt;"Gesamtzahlung",D17&lt;&gt;"Erstattung",D17&lt;&gt;"Sonstiges"),"Zahlungsart wählen",IF(OR(NOT(ISNUMBER(E17)),E17&lt;=0),"Positiven Betrag erfassen","OK")))))))</f>
        <v/>
      </c>
    </row>
    <row r="18" spans="1:9" ht="31" customHeight="1">
      <c r="A18" s="23"/>
      <c r="B18" s="3" t="str">
        <f>IF(A18="","",IF(IFERROR(INDEX(Aufenthalte!$B$9:$B$108,MATCH(A18,Aufenthalte!$A$9:$A$108,0)),"")="","",IFERROR(INDEX(Aufenthalte!$B$9:$B$108,MATCH(A18,Aufenthalte!$A$9:$A$108,0)),"")&amp;" / "&amp;TEXT(IFERROR(INDEX(Aufenthalte!$D$9:$D$108,MATCH(A18,Aufenthalte!$A$9:$A$108,0)),""),"dd"".""mm"".""yyyy")))</f>
        <v/>
      </c>
      <c r="C18" s="20"/>
      <c r="D18" s="18"/>
      <c r="E18" s="21"/>
      <c r="F18" s="18"/>
      <c r="G18" s="18"/>
      <c r="H18" s="10" t="str">
        <f t="shared" ca="1" si="0"/>
        <v/>
      </c>
      <c r="I18" s="3" t="str">
        <f ca="1">IF(COUNTA(A18,C18:G18)=0,"",IF(A18="","Buchung wählen",IF(OR(COUNTIF(Aufenthalte!$A$9:$A$108,A18)&lt;&gt;1,IFERROR(INDEX(Aufenthalte!$L$9:$L$108,MATCH(A18,Aufenthalte!$A$9:$A$108,0)),"")=""),"Buchung-ID prüfen",IF(OR(NOT(ISNUMBER(C18)),C18&lt;=0),"Datum prüfen",IF(C18&gt;TODAY(),"Datum liegt in Zukunft",IF(AND(D18&lt;&gt;"Anzahlung",D18&lt;&gt;"Restzahlung",D18&lt;&gt;"Gesamtzahlung",D18&lt;&gt;"Erstattung",D18&lt;&gt;"Sonstiges"),"Zahlungsart wählen",IF(OR(NOT(ISNUMBER(E18)),E18&lt;=0),"Positiven Betrag erfassen","OK")))))))</f>
        <v/>
      </c>
    </row>
    <row r="19" spans="1:9" ht="31" customHeight="1">
      <c r="A19" s="23"/>
      <c r="B19" s="3" t="str">
        <f>IF(A19="","",IF(IFERROR(INDEX(Aufenthalte!$B$9:$B$108,MATCH(A19,Aufenthalte!$A$9:$A$108,0)),"")="","",IFERROR(INDEX(Aufenthalte!$B$9:$B$108,MATCH(A19,Aufenthalte!$A$9:$A$108,0)),"")&amp;" / "&amp;TEXT(IFERROR(INDEX(Aufenthalte!$D$9:$D$108,MATCH(A19,Aufenthalte!$A$9:$A$108,0)),""),"dd"".""mm"".""yyyy")))</f>
        <v/>
      </c>
      <c r="C19" s="20"/>
      <c r="D19" s="18"/>
      <c r="E19" s="21"/>
      <c r="F19" s="18"/>
      <c r="G19" s="18"/>
      <c r="H19" s="10" t="str">
        <f t="shared" ca="1" si="0"/>
        <v/>
      </c>
      <c r="I19" s="3" t="str">
        <f ca="1">IF(COUNTA(A19,C19:G19)=0,"",IF(A19="","Buchung wählen",IF(OR(COUNTIF(Aufenthalte!$A$9:$A$108,A19)&lt;&gt;1,IFERROR(INDEX(Aufenthalte!$L$9:$L$108,MATCH(A19,Aufenthalte!$A$9:$A$108,0)),"")=""),"Buchung-ID prüfen",IF(OR(NOT(ISNUMBER(C19)),C19&lt;=0),"Datum prüfen",IF(C19&gt;TODAY(),"Datum liegt in Zukunft",IF(AND(D19&lt;&gt;"Anzahlung",D19&lt;&gt;"Restzahlung",D19&lt;&gt;"Gesamtzahlung",D19&lt;&gt;"Erstattung",D19&lt;&gt;"Sonstiges"),"Zahlungsart wählen",IF(OR(NOT(ISNUMBER(E19)),E19&lt;=0),"Positiven Betrag erfassen","OK")))))))</f>
        <v/>
      </c>
    </row>
    <row r="20" spans="1:9" ht="31" customHeight="1">
      <c r="A20" s="23"/>
      <c r="B20" s="3" t="str">
        <f>IF(A20="","",IF(IFERROR(INDEX(Aufenthalte!$B$9:$B$108,MATCH(A20,Aufenthalte!$A$9:$A$108,0)),"")="","",IFERROR(INDEX(Aufenthalte!$B$9:$B$108,MATCH(A20,Aufenthalte!$A$9:$A$108,0)),"")&amp;" / "&amp;TEXT(IFERROR(INDEX(Aufenthalte!$D$9:$D$108,MATCH(A20,Aufenthalte!$A$9:$A$108,0)),""),"dd"".""mm"".""yyyy")))</f>
        <v/>
      </c>
      <c r="C20" s="20"/>
      <c r="D20" s="18"/>
      <c r="E20" s="21"/>
      <c r="F20" s="18"/>
      <c r="G20" s="18"/>
      <c r="H20" s="10" t="str">
        <f t="shared" ca="1" si="0"/>
        <v/>
      </c>
      <c r="I20" s="3" t="str">
        <f ca="1">IF(COUNTA(A20,C20:G20)=0,"",IF(A20="","Buchung wählen",IF(OR(COUNTIF(Aufenthalte!$A$9:$A$108,A20)&lt;&gt;1,IFERROR(INDEX(Aufenthalte!$L$9:$L$108,MATCH(A20,Aufenthalte!$A$9:$A$108,0)),"")=""),"Buchung-ID prüfen",IF(OR(NOT(ISNUMBER(C20)),C20&lt;=0),"Datum prüfen",IF(C20&gt;TODAY(),"Datum liegt in Zukunft",IF(AND(D20&lt;&gt;"Anzahlung",D20&lt;&gt;"Restzahlung",D20&lt;&gt;"Gesamtzahlung",D20&lt;&gt;"Erstattung",D20&lt;&gt;"Sonstiges"),"Zahlungsart wählen",IF(OR(NOT(ISNUMBER(E20)),E20&lt;=0),"Positiven Betrag erfassen","OK")))))))</f>
        <v/>
      </c>
    </row>
    <row r="21" spans="1:9" ht="31" customHeight="1">
      <c r="A21" s="23"/>
      <c r="B21" s="3" t="str">
        <f>IF(A21="","",IF(IFERROR(INDEX(Aufenthalte!$B$9:$B$108,MATCH(A21,Aufenthalte!$A$9:$A$108,0)),"")="","",IFERROR(INDEX(Aufenthalte!$B$9:$B$108,MATCH(A21,Aufenthalte!$A$9:$A$108,0)),"")&amp;" / "&amp;TEXT(IFERROR(INDEX(Aufenthalte!$D$9:$D$108,MATCH(A21,Aufenthalte!$A$9:$A$108,0)),""),"dd"".""mm"".""yyyy")))</f>
        <v/>
      </c>
      <c r="C21" s="20"/>
      <c r="D21" s="18"/>
      <c r="E21" s="21"/>
      <c r="F21" s="18"/>
      <c r="G21" s="18"/>
      <c r="H21" s="10" t="str">
        <f t="shared" ca="1" si="0"/>
        <v/>
      </c>
      <c r="I21" s="3" t="str">
        <f ca="1">IF(COUNTA(A21,C21:G21)=0,"",IF(A21="","Buchung wählen",IF(OR(COUNTIF(Aufenthalte!$A$9:$A$108,A21)&lt;&gt;1,IFERROR(INDEX(Aufenthalte!$L$9:$L$108,MATCH(A21,Aufenthalte!$A$9:$A$108,0)),"")=""),"Buchung-ID prüfen",IF(OR(NOT(ISNUMBER(C21)),C21&lt;=0),"Datum prüfen",IF(C21&gt;TODAY(),"Datum liegt in Zukunft",IF(AND(D21&lt;&gt;"Anzahlung",D21&lt;&gt;"Restzahlung",D21&lt;&gt;"Gesamtzahlung",D21&lt;&gt;"Erstattung",D21&lt;&gt;"Sonstiges"),"Zahlungsart wählen",IF(OR(NOT(ISNUMBER(E21)),E21&lt;=0),"Positiven Betrag erfassen","OK")))))))</f>
        <v/>
      </c>
    </row>
    <row r="22" spans="1:9" ht="31" customHeight="1">
      <c r="A22" s="23"/>
      <c r="B22" s="3" t="str">
        <f>IF(A22="","",IF(IFERROR(INDEX(Aufenthalte!$B$9:$B$108,MATCH(A22,Aufenthalte!$A$9:$A$108,0)),"")="","",IFERROR(INDEX(Aufenthalte!$B$9:$B$108,MATCH(A22,Aufenthalte!$A$9:$A$108,0)),"")&amp;" / "&amp;TEXT(IFERROR(INDEX(Aufenthalte!$D$9:$D$108,MATCH(A22,Aufenthalte!$A$9:$A$108,0)),""),"dd"".""mm"".""yyyy")))</f>
        <v/>
      </c>
      <c r="C22" s="20"/>
      <c r="D22" s="18"/>
      <c r="E22" s="21"/>
      <c r="F22" s="18"/>
      <c r="G22" s="18"/>
      <c r="H22" s="10" t="str">
        <f t="shared" ca="1" si="0"/>
        <v/>
      </c>
      <c r="I22" s="3" t="str">
        <f ca="1">IF(COUNTA(A22,C22:G22)=0,"",IF(A22="","Buchung wählen",IF(OR(COUNTIF(Aufenthalte!$A$9:$A$108,A22)&lt;&gt;1,IFERROR(INDEX(Aufenthalte!$L$9:$L$108,MATCH(A22,Aufenthalte!$A$9:$A$108,0)),"")=""),"Buchung-ID prüfen",IF(OR(NOT(ISNUMBER(C22)),C22&lt;=0),"Datum prüfen",IF(C22&gt;TODAY(),"Datum liegt in Zukunft",IF(AND(D22&lt;&gt;"Anzahlung",D22&lt;&gt;"Restzahlung",D22&lt;&gt;"Gesamtzahlung",D22&lt;&gt;"Erstattung",D22&lt;&gt;"Sonstiges"),"Zahlungsart wählen",IF(OR(NOT(ISNUMBER(E22)),E22&lt;=0),"Positiven Betrag erfassen","OK")))))))</f>
        <v/>
      </c>
    </row>
    <row r="23" spans="1:9" ht="31" customHeight="1">
      <c r="A23" s="23"/>
      <c r="B23" s="3" t="str">
        <f>IF(A23="","",IF(IFERROR(INDEX(Aufenthalte!$B$9:$B$108,MATCH(A23,Aufenthalte!$A$9:$A$108,0)),"")="","",IFERROR(INDEX(Aufenthalte!$B$9:$B$108,MATCH(A23,Aufenthalte!$A$9:$A$108,0)),"")&amp;" / "&amp;TEXT(IFERROR(INDEX(Aufenthalte!$D$9:$D$108,MATCH(A23,Aufenthalte!$A$9:$A$108,0)),""),"dd"".""mm"".""yyyy")))</f>
        <v/>
      </c>
      <c r="C23" s="20"/>
      <c r="D23" s="18"/>
      <c r="E23" s="21"/>
      <c r="F23" s="18"/>
      <c r="G23" s="18"/>
      <c r="H23" s="10" t="str">
        <f t="shared" ca="1" si="0"/>
        <v/>
      </c>
      <c r="I23" s="3" t="str">
        <f ca="1">IF(COUNTA(A23,C23:G23)=0,"",IF(A23="","Buchung wählen",IF(OR(COUNTIF(Aufenthalte!$A$9:$A$108,A23)&lt;&gt;1,IFERROR(INDEX(Aufenthalte!$L$9:$L$108,MATCH(A23,Aufenthalte!$A$9:$A$108,0)),"")=""),"Buchung-ID prüfen",IF(OR(NOT(ISNUMBER(C23)),C23&lt;=0),"Datum prüfen",IF(C23&gt;TODAY(),"Datum liegt in Zukunft",IF(AND(D23&lt;&gt;"Anzahlung",D23&lt;&gt;"Restzahlung",D23&lt;&gt;"Gesamtzahlung",D23&lt;&gt;"Erstattung",D23&lt;&gt;"Sonstiges"),"Zahlungsart wählen",IF(OR(NOT(ISNUMBER(E23)),E23&lt;=0),"Positiven Betrag erfassen","OK")))))))</f>
        <v/>
      </c>
    </row>
    <row r="24" spans="1:9" ht="31" customHeight="1">
      <c r="A24" s="23"/>
      <c r="B24" s="3" t="str">
        <f>IF(A24="","",IF(IFERROR(INDEX(Aufenthalte!$B$9:$B$108,MATCH(A24,Aufenthalte!$A$9:$A$108,0)),"")="","",IFERROR(INDEX(Aufenthalte!$B$9:$B$108,MATCH(A24,Aufenthalte!$A$9:$A$108,0)),"")&amp;" / "&amp;TEXT(IFERROR(INDEX(Aufenthalte!$D$9:$D$108,MATCH(A24,Aufenthalte!$A$9:$A$108,0)),""),"dd"".""mm"".""yyyy")))</f>
        <v/>
      </c>
      <c r="C24" s="20"/>
      <c r="D24" s="18"/>
      <c r="E24" s="21"/>
      <c r="F24" s="18"/>
      <c r="G24" s="18"/>
      <c r="H24" s="10" t="str">
        <f t="shared" ca="1" si="0"/>
        <v/>
      </c>
      <c r="I24" s="3" t="str">
        <f ca="1">IF(COUNTA(A24,C24:G24)=0,"",IF(A24="","Buchung wählen",IF(OR(COUNTIF(Aufenthalte!$A$9:$A$108,A24)&lt;&gt;1,IFERROR(INDEX(Aufenthalte!$L$9:$L$108,MATCH(A24,Aufenthalte!$A$9:$A$108,0)),"")=""),"Buchung-ID prüfen",IF(OR(NOT(ISNUMBER(C24)),C24&lt;=0),"Datum prüfen",IF(C24&gt;TODAY(),"Datum liegt in Zukunft",IF(AND(D24&lt;&gt;"Anzahlung",D24&lt;&gt;"Restzahlung",D24&lt;&gt;"Gesamtzahlung",D24&lt;&gt;"Erstattung",D24&lt;&gt;"Sonstiges"),"Zahlungsart wählen",IF(OR(NOT(ISNUMBER(E24)),E24&lt;=0),"Positiven Betrag erfassen","OK")))))))</f>
        <v/>
      </c>
    </row>
    <row r="25" spans="1:9" ht="31" customHeight="1">
      <c r="A25" s="23"/>
      <c r="B25" s="3" t="str">
        <f>IF(A25="","",IF(IFERROR(INDEX(Aufenthalte!$B$9:$B$108,MATCH(A25,Aufenthalte!$A$9:$A$108,0)),"")="","",IFERROR(INDEX(Aufenthalte!$B$9:$B$108,MATCH(A25,Aufenthalte!$A$9:$A$108,0)),"")&amp;" / "&amp;TEXT(IFERROR(INDEX(Aufenthalte!$D$9:$D$108,MATCH(A25,Aufenthalte!$A$9:$A$108,0)),""),"dd"".""mm"".""yyyy")))</f>
        <v/>
      </c>
      <c r="C25" s="20"/>
      <c r="D25" s="18"/>
      <c r="E25" s="21"/>
      <c r="F25" s="18"/>
      <c r="G25" s="18"/>
      <c r="H25" s="10" t="str">
        <f t="shared" ca="1" si="0"/>
        <v/>
      </c>
      <c r="I25" s="3" t="str">
        <f ca="1">IF(COUNTA(A25,C25:G25)=0,"",IF(A25="","Buchung wählen",IF(OR(COUNTIF(Aufenthalte!$A$9:$A$108,A25)&lt;&gt;1,IFERROR(INDEX(Aufenthalte!$L$9:$L$108,MATCH(A25,Aufenthalte!$A$9:$A$108,0)),"")=""),"Buchung-ID prüfen",IF(OR(NOT(ISNUMBER(C25)),C25&lt;=0),"Datum prüfen",IF(C25&gt;TODAY(),"Datum liegt in Zukunft",IF(AND(D25&lt;&gt;"Anzahlung",D25&lt;&gt;"Restzahlung",D25&lt;&gt;"Gesamtzahlung",D25&lt;&gt;"Erstattung",D25&lt;&gt;"Sonstiges"),"Zahlungsart wählen",IF(OR(NOT(ISNUMBER(E25)),E25&lt;=0),"Positiven Betrag erfassen","OK")))))))</f>
        <v/>
      </c>
    </row>
    <row r="26" spans="1:9" ht="31" customHeight="1">
      <c r="A26" s="23"/>
      <c r="B26" s="3" t="str">
        <f>IF(A26="","",IF(IFERROR(INDEX(Aufenthalte!$B$9:$B$108,MATCH(A26,Aufenthalte!$A$9:$A$108,0)),"")="","",IFERROR(INDEX(Aufenthalte!$B$9:$B$108,MATCH(A26,Aufenthalte!$A$9:$A$108,0)),"")&amp;" / "&amp;TEXT(IFERROR(INDEX(Aufenthalte!$D$9:$D$108,MATCH(A26,Aufenthalte!$A$9:$A$108,0)),""),"dd"".""mm"".""yyyy")))</f>
        <v/>
      </c>
      <c r="C26" s="20"/>
      <c r="D26" s="18"/>
      <c r="E26" s="21"/>
      <c r="F26" s="18"/>
      <c r="G26" s="18"/>
      <c r="H26" s="10" t="str">
        <f t="shared" ca="1" si="0"/>
        <v/>
      </c>
      <c r="I26" s="3" t="str">
        <f ca="1">IF(COUNTA(A26,C26:G26)=0,"",IF(A26="","Buchung wählen",IF(OR(COUNTIF(Aufenthalte!$A$9:$A$108,A26)&lt;&gt;1,IFERROR(INDEX(Aufenthalte!$L$9:$L$108,MATCH(A26,Aufenthalte!$A$9:$A$108,0)),"")=""),"Buchung-ID prüfen",IF(OR(NOT(ISNUMBER(C26)),C26&lt;=0),"Datum prüfen",IF(C26&gt;TODAY(),"Datum liegt in Zukunft",IF(AND(D26&lt;&gt;"Anzahlung",D26&lt;&gt;"Restzahlung",D26&lt;&gt;"Gesamtzahlung",D26&lt;&gt;"Erstattung",D26&lt;&gt;"Sonstiges"),"Zahlungsart wählen",IF(OR(NOT(ISNUMBER(E26)),E26&lt;=0),"Positiven Betrag erfassen","OK")))))))</f>
        <v/>
      </c>
    </row>
    <row r="27" spans="1:9" ht="31" customHeight="1">
      <c r="A27" s="23"/>
      <c r="B27" s="3" t="str">
        <f>IF(A27="","",IF(IFERROR(INDEX(Aufenthalte!$B$9:$B$108,MATCH(A27,Aufenthalte!$A$9:$A$108,0)),"")="","",IFERROR(INDEX(Aufenthalte!$B$9:$B$108,MATCH(A27,Aufenthalte!$A$9:$A$108,0)),"")&amp;" / "&amp;TEXT(IFERROR(INDEX(Aufenthalte!$D$9:$D$108,MATCH(A27,Aufenthalte!$A$9:$A$108,0)),""),"dd"".""mm"".""yyyy")))</f>
        <v/>
      </c>
      <c r="C27" s="20"/>
      <c r="D27" s="18"/>
      <c r="E27" s="21"/>
      <c r="F27" s="18"/>
      <c r="G27" s="18"/>
      <c r="H27" s="10" t="str">
        <f t="shared" ca="1" si="0"/>
        <v/>
      </c>
      <c r="I27" s="3" t="str">
        <f ca="1">IF(COUNTA(A27,C27:G27)=0,"",IF(A27="","Buchung wählen",IF(OR(COUNTIF(Aufenthalte!$A$9:$A$108,A27)&lt;&gt;1,IFERROR(INDEX(Aufenthalte!$L$9:$L$108,MATCH(A27,Aufenthalte!$A$9:$A$108,0)),"")=""),"Buchung-ID prüfen",IF(OR(NOT(ISNUMBER(C27)),C27&lt;=0),"Datum prüfen",IF(C27&gt;TODAY(),"Datum liegt in Zukunft",IF(AND(D27&lt;&gt;"Anzahlung",D27&lt;&gt;"Restzahlung",D27&lt;&gt;"Gesamtzahlung",D27&lt;&gt;"Erstattung",D27&lt;&gt;"Sonstiges"),"Zahlungsart wählen",IF(OR(NOT(ISNUMBER(E27)),E27&lt;=0),"Positiven Betrag erfassen","OK")))))))</f>
        <v/>
      </c>
    </row>
    <row r="28" spans="1:9" ht="31" customHeight="1">
      <c r="A28" s="23"/>
      <c r="B28" s="3" t="str">
        <f>IF(A28="","",IF(IFERROR(INDEX(Aufenthalte!$B$9:$B$108,MATCH(A28,Aufenthalte!$A$9:$A$108,0)),"")="","",IFERROR(INDEX(Aufenthalte!$B$9:$B$108,MATCH(A28,Aufenthalte!$A$9:$A$108,0)),"")&amp;" / "&amp;TEXT(IFERROR(INDEX(Aufenthalte!$D$9:$D$108,MATCH(A28,Aufenthalte!$A$9:$A$108,0)),""),"dd"".""mm"".""yyyy")))</f>
        <v/>
      </c>
      <c r="C28" s="20"/>
      <c r="D28" s="18"/>
      <c r="E28" s="21"/>
      <c r="F28" s="18"/>
      <c r="G28" s="18"/>
      <c r="H28" s="10" t="str">
        <f t="shared" ca="1" si="0"/>
        <v/>
      </c>
      <c r="I28" s="3" t="str">
        <f ca="1">IF(COUNTA(A28,C28:G28)=0,"",IF(A28="","Buchung wählen",IF(OR(COUNTIF(Aufenthalte!$A$9:$A$108,A28)&lt;&gt;1,IFERROR(INDEX(Aufenthalte!$L$9:$L$108,MATCH(A28,Aufenthalte!$A$9:$A$108,0)),"")=""),"Buchung-ID prüfen",IF(OR(NOT(ISNUMBER(C28)),C28&lt;=0),"Datum prüfen",IF(C28&gt;TODAY(),"Datum liegt in Zukunft",IF(AND(D28&lt;&gt;"Anzahlung",D28&lt;&gt;"Restzahlung",D28&lt;&gt;"Gesamtzahlung",D28&lt;&gt;"Erstattung",D28&lt;&gt;"Sonstiges"),"Zahlungsart wählen",IF(OR(NOT(ISNUMBER(E28)),E28&lt;=0),"Positiven Betrag erfassen","OK")))))))</f>
        <v/>
      </c>
    </row>
    <row r="29" spans="1:9" ht="31" customHeight="1">
      <c r="A29" s="23"/>
      <c r="B29" s="3" t="str">
        <f>IF(A29="","",IF(IFERROR(INDEX(Aufenthalte!$B$9:$B$108,MATCH(A29,Aufenthalte!$A$9:$A$108,0)),"")="","",IFERROR(INDEX(Aufenthalte!$B$9:$B$108,MATCH(A29,Aufenthalte!$A$9:$A$108,0)),"")&amp;" / "&amp;TEXT(IFERROR(INDEX(Aufenthalte!$D$9:$D$108,MATCH(A29,Aufenthalte!$A$9:$A$108,0)),""),"dd"".""mm"".""yyyy")))</f>
        <v/>
      </c>
      <c r="C29" s="20"/>
      <c r="D29" s="18"/>
      <c r="E29" s="21"/>
      <c r="F29" s="18"/>
      <c r="G29" s="18"/>
      <c r="H29" s="10" t="str">
        <f t="shared" ca="1" si="0"/>
        <v/>
      </c>
      <c r="I29" s="3" t="str">
        <f ca="1">IF(COUNTA(A29,C29:G29)=0,"",IF(A29="","Buchung wählen",IF(OR(COUNTIF(Aufenthalte!$A$9:$A$108,A29)&lt;&gt;1,IFERROR(INDEX(Aufenthalte!$L$9:$L$108,MATCH(A29,Aufenthalte!$A$9:$A$108,0)),"")=""),"Buchung-ID prüfen",IF(OR(NOT(ISNUMBER(C29)),C29&lt;=0),"Datum prüfen",IF(C29&gt;TODAY(),"Datum liegt in Zukunft",IF(AND(D29&lt;&gt;"Anzahlung",D29&lt;&gt;"Restzahlung",D29&lt;&gt;"Gesamtzahlung",D29&lt;&gt;"Erstattung",D29&lt;&gt;"Sonstiges"),"Zahlungsart wählen",IF(OR(NOT(ISNUMBER(E29)),E29&lt;=0),"Positiven Betrag erfassen","OK")))))))</f>
        <v/>
      </c>
    </row>
    <row r="30" spans="1:9" ht="31" customHeight="1">
      <c r="A30" s="23"/>
      <c r="B30" s="3" t="str">
        <f>IF(A30="","",IF(IFERROR(INDEX(Aufenthalte!$B$9:$B$108,MATCH(A30,Aufenthalte!$A$9:$A$108,0)),"")="","",IFERROR(INDEX(Aufenthalte!$B$9:$B$108,MATCH(A30,Aufenthalte!$A$9:$A$108,0)),"")&amp;" / "&amp;TEXT(IFERROR(INDEX(Aufenthalte!$D$9:$D$108,MATCH(A30,Aufenthalte!$A$9:$A$108,0)),""),"dd"".""mm"".""yyyy")))</f>
        <v/>
      </c>
      <c r="C30" s="20"/>
      <c r="D30" s="18"/>
      <c r="E30" s="21"/>
      <c r="F30" s="18"/>
      <c r="G30" s="18"/>
      <c r="H30" s="10" t="str">
        <f t="shared" ca="1" si="0"/>
        <v/>
      </c>
      <c r="I30" s="3" t="str">
        <f ca="1">IF(COUNTA(A30,C30:G30)=0,"",IF(A30="","Buchung wählen",IF(OR(COUNTIF(Aufenthalte!$A$9:$A$108,A30)&lt;&gt;1,IFERROR(INDEX(Aufenthalte!$L$9:$L$108,MATCH(A30,Aufenthalte!$A$9:$A$108,0)),"")=""),"Buchung-ID prüfen",IF(OR(NOT(ISNUMBER(C30)),C30&lt;=0),"Datum prüfen",IF(C30&gt;TODAY(),"Datum liegt in Zukunft",IF(AND(D30&lt;&gt;"Anzahlung",D30&lt;&gt;"Restzahlung",D30&lt;&gt;"Gesamtzahlung",D30&lt;&gt;"Erstattung",D30&lt;&gt;"Sonstiges"),"Zahlungsart wählen",IF(OR(NOT(ISNUMBER(E30)),E30&lt;=0),"Positiven Betrag erfassen","OK")))))))</f>
        <v/>
      </c>
    </row>
    <row r="31" spans="1:9" ht="31" customHeight="1">
      <c r="A31" s="23"/>
      <c r="B31" s="3" t="str">
        <f>IF(A31="","",IF(IFERROR(INDEX(Aufenthalte!$B$9:$B$108,MATCH(A31,Aufenthalte!$A$9:$A$108,0)),"")="","",IFERROR(INDEX(Aufenthalte!$B$9:$B$108,MATCH(A31,Aufenthalte!$A$9:$A$108,0)),"")&amp;" / "&amp;TEXT(IFERROR(INDEX(Aufenthalte!$D$9:$D$108,MATCH(A31,Aufenthalte!$A$9:$A$108,0)),""),"dd"".""mm"".""yyyy")))</f>
        <v/>
      </c>
      <c r="C31" s="20"/>
      <c r="D31" s="18"/>
      <c r="E31" s="21"/>
      <c r="F31" s="18"/>
      <c r="G31" s="18"/>
      <c r="H31" s="10" t="str">
        <f t="shared" ca="1" si="0"/>
        <v/>
      </c>
      <c r="I31" s="3" t="str">
        <f ca="1">IF(COUNTA(A31,C31:G31)=0,"",IF(A31="","Buchung wählen",IF(OR(COUNTIF(Aufenthalte!$A$9:$A$108,A31)&lt;&gt;1,IFERROR(INDEX(Aufenthalte!$L$9:$L$108,MATCH(A31,Aufenthalte!$A$9:$A$108,0)),"")=""),"Buchung-ID prüfen",IF(OR(NOT(ISNUMBER(C31)),C31&lt;=0),"Datum prüfen",IF(C31&gt;TODAY(),"Datum liegt in Zukunft",IF(AND(D31&lt;&gt;"Anzahlung",D31&lt;&gt;"Restzahlung",D31&lt;&gt;"Gesamtzahlung",D31&lt;&gt;"Erstattung",D31&lt;&gt;"Sonstiges"),"Zahlungsart wählen",IF(OR(NOT(ISNUMBER(E31)),E31&lt;=0),"Positiven Betrag erfassen","OK")))))))</f>
        <v/>
      </c>
    </row>
    <row r="32" spans="1:9" ht="31" customHeight="1">
      <c r="A32" s="23"/>
      <c r="B32" s="3" t="str">
        <f>IF(A32="","",IF(IFERROR(INDEX(Aufenthalte!$B$9:$B$108,MATCH(A32,Aufenthalte!$A$9:$A$108,0)),"")="","",IFERROR(INDEX(Aufenthalte!$B$9:$B$108,MATCH(A32,Aufenthalte!$A$9:$A$108,0)),"")&amp;" / "&amp;TEXT(IFERROR(INDEX(Aufenthalte!$D$9:$D$108,MATCH(A32,Aufenthalte!$A$9:$A$108,0)),""),"dd"".""mm"".""yyyy")))</f>
        <v/>
      </c>
      <c r="C32" s="20"/>
      <c r="D32" s="18"/>
      <c r="E32" s="21"/>
      <c r="F32" s="18"/>
      <c r="G32" s="18"/>
      <c r="H32" s="10" t="str">
        <f t="shared" ca="1" si="0"/>
        <v/>
      </c>
      <c r="I32" s="3" t="str">
        <f ca="1">IF(COUNTA(A32,C32:G32)=0,"",IF(A32="","Buchung wählen",IF(OR(COUNTIF(Aufenthalte!$A$9:$A$108,A32)&lt;&gt;1,IFERROR(INDEX(Aufenthalte!$L$9:$L$108,MATCH(A32,Aufenthalte!$A$9:$A$108,0)),"")=""),"Buchung-ID prüfen",IF(OR(NOT(ISNUMBER(C32)),C32&lt;=0),"Datum prüfen",IF(C32&gt;TODAY(),"Datum liegt in Zukunft",IF(AND(D32&lt;&gt;"Anzahlung",D32&lt;&gt;"Restzahlung",D32&lt;&gt;"Gesamtzahlung",D32&lt;&gt;"Erstattung",D32&lt;&gt;"Sonstiges"),"Zahlungsart wählen",IF(OR(NOT(ISNUMBER(E32)),E32&lt;=0),"Positiven Betrag erfassen","OK")))))))</f>
        <v/>
      </c>
    </row>
    <row r="33" spans="1:9" ht="31" customHeight="1">
      <c r="A33" s="23"/>
      <c r="B33" s="3" t="str">
        <f>IF(A33="","",IF(IFERROR(INDEX(Aufenthalte!$B$9:$B$108,MATCH(A33,Aufenthalte!$A$9:$A$108,0)),"")="","",IFERROR(INDEX(Aufenthalte!$B$9:$B$108,MATCH(A33,Aufenthalte!$A$9:$A$108,0)),"")&amp;" / "&amp;TEXT(IFERROR(INDEX(Aufenthalte!$D$9:$D$108,MATCH(A33,Aufenthalte!$A$9:$A$108,0)),""),"dd"".""mm"".""yyyy")))</f>
        <v/>
      </c>
      <c r="C33" s="20"/>
      <c r="D33" s="18"/>
      <c r="E33" s="21"/>
      <c r="F33" s="18"/>
      <c r="G33" s="18"/>
      <c r="H33" s="10" t="str">
        <f t="shared" ca="1" si="0"/>
        <v/>
      </c>
      <c r="I33" s="3" t="str">
        <f ca="1">IF(COUNTA(A33,C33:G33)=0,"",IF(A33="","Buchung wählen",IF(OR(COUNTIF(Aufenthalte!$A$9:$A$108,A33)&lt;&gt;1,IFERROR(INDEX(Aufenthalte!$L$9:$L$108,MATCH(A33,Aufenthalte!$A$9:$A$108,0)),"")=""),"Buchung-ID prüfen",IF(OR(NOT(ISNUMBER(C33)),C33&lt;=0),"Datum prüfen",IF(C33&gt;TODAY(),"Datum liegt in Zukunft",IF(AND(D33&lt;&gt;"Anzahlung",D33&lt;&gt;"Restzahlung",D33&lt;&gt;"Gesamtzahlung",D33&lt;&gt;"Erstattung",D33&lt;&gt;"Sonstiges"),"Zahlungsart wählen",IF(OR(NOT(ISNUMBER(E33)),E33&lt;=0),"Positiven Betrag erfassen","OK")))))))</f>
        <v/>
      </c>
    </row>
    <row r="34" spans="1:9" ht="31" customHeight="1">
      <c r="A34" s="23"/>
      <c r="B34" s="3" t="str">
        <f>IF(A34="","",IF(IFERROR(INDEX(Aufenthalte!$B$9:$B$108,MATCH(A34,Aufenthalte!$A$9:$A$108,0)),"")="","",IFERROR(INDEX(Aufenthalte!$B$9:$B$108,MATCH(A34,Aufenthalte!$A$9:$A$108,0)),"")&amp;" / "&amp;TEXT(IFERROR(INDEX(Aufenthalte!$D$9:$D$108,MATCH(A34,Aufenthalte!$A$9:$A$108,0)),""),"dd"".""mm"".""yyyy")))</f>
        <v/>
      </c>
      <c r="C34" s="20"/>
      <c r="D34" s="18"/>
      <c r="E34" s="21"/>
      <c r="F34" s="18"/>
      <c r="G34" s="18"/>
      <c r="H34" s="10" t="str">
        <f t="shared" ca="1" si="0"/>
        <v/>
      </c>
      <c r="I34" s="3" t="str">
        <f ca="1">IF(COUNTA(A34,C34:G34)=0,"",IF(A34="","Buchung wählen",IF(OR(COUNTIF(Aufenthalte!$A$9:$A$108,A34)&lt;&gt;1,IFERROR(INDEX(Aufenthalte!$L$9:$L$108,MATCH(A34,Aufenthalte!$A$9:$A$108,0)),"")=""),"Buchung-ID prüfen",IF(OR(NOT(ISNUMBER(C34)),C34&lt;=0),"Datum prüfen",IF(C34&gt;TODAY(),"Datum liegt in Zukunft",IF(AND(D34&lt;&gt;"Anzahlung",D34&lt;&gt;"Restzahlung",D34&lt;&gt;"Gesamtzahlung",D34&lt;&gt;"Erstattung",D34&lt;&gt;"Sonstiges"),"Zahlungsart wählen",IF(OR(NOT(ISNUMBER(E34)),E34&lt;=0),"Positiven Betrag erfassen","OK")))))))</f>
        <v/>
      </c>
    </row>
    <row r="35" spans="1:9" ht="31" customHeight="1">
      <c r="A35" s="23"/>
      <c r="B35" s="3" t="str">
        <f>IF(A35="","",IF(IFERROR(INDEX(Aufenthalte!$B$9:$B$108,MATCH(A35,Aufenthalte!$A$9:$A$108,0)),"")="","",IFERROR(INDEX(Aufenthalte!$B$9:$B$108,MATCH(A35,Aufenthalte!$A$9:$A$108,0)),"")&amp;" / "&amp;TEXT(IFERROR(INDEX(Aufenthalte!$D$9:$D$108,MATCH(A35,Aufenthalte!$A$9:$A$108,0)),""),"dd"".""mm"".""yyyy")))</f>
        <v/>
      </c>
      <c r="C35" s="20"/>
      <c r="D35" s="18"/>
      <c r="E35" s="21"/>
      <c r="F35" s="18"/>
      <c r="G35" s="18"/>
      <c r="H35" s="10" t="str">
        <f t="shared" ca="1" si="0"/>
        <v/>
      </c>
      <c r="I35" s="3" t="str">
        <f ca="1">IF(COUNTA(A35,C35:G35)=0,"",IF(A35="","Buchung wählen",IF(OR(COUNTIF(Aufenthalte!$A$9:$A$108,A35)&lt;&gt;1,IFERROR(INDEX(Aufenthalte!$L$9:$L$108,MATCH(A35,Aufenthalte!$A$9:$A$108,0)),"")=""),"Buchung-ID prüfen",IF(OR(NOT(ISNUMBER(C35)),C35&lt;=0),"Datum prüfen",IF(C35&gt;TODAY(),"Datum liegt in Zukunft",IF(AND(D35&lt;&gt;"Anzahlung",D35&lt;&gt;"Restzahlung",D35&lt;&gt;"Gesamtzahlung",D35&lt;&gt;"Erstattung",D35&lt;&gt;"Sonstiges"),"Zahlungsart wählen",IF(OR(NOT(ISNUMBER(E35)),E35&lt;=0),"Positiven Betrag erfassen","OK")))))))</f>
        <v/>
      </c>
    </row>
    <row r="36" spans="1:9" ht="31" customHeight="1">
      <c r="A36" s="23"/>
      <c r="B36" s="3" t="str">
        <f>IF(A36="","",IF(IFERROR(INDEX(Aufenthalte!$B$9:$B$108,MATCH(A36,Aufenthalte!$A$9:$A$108,0)),"")="","",IFERROR(INDEX(Aufenthalte!$B$9:$B$108,MATCH(A36,Aufenthalte!$A$9:$A$108,0)),"")&amp;" / "&amp;TEXT(IFERROR(INDEX(Aufenthalte!$D$9:$D$108,MATCH(A36,Aufenthalte!$A$9:$A$108,0)),""),"dd"".""mm"".""yyyy")))</f>
        <v/>
      </c>
      <c r="C36" s="20"/>
      <c r="D36" s="18"/>
      <c r="E36" s="21"/>
      <c r="F36" s="18"/>
      <c r="G36" s="18"/>
      <c r="H36" s="10" t="str">
        <f t="shared" ca="1" si="0"/>
        <v/>
      </c>
      <c r="I36" s="3" t="str">
        <f ca="1">IF(COUNTA(A36,C36:G36)=0,"",IF(A36="","Buchung wählen",IF(OR(COUNTIF(Aufenthalte!$A$9:$A$108,A36)&lt;&gt;1,IFERROR(INDEX(Aufenthalte!$L$9:$L$108,MATCH(A36,Aufenthalte!$A$9:$A$108,0)),"")=""),"Buchung-ID prüfen",IF(OR(NOT(ISNUMBER(C36)),C36&lt;=0),"Datum prüfen",IF(C36&gt;TODAY(),"Datum liegt in Zukunft",IF(AND(D36&lt;&gt;"Anzahlung",D36&lt;&gt;"Restzahlung",D36&lt;&gt;"Gesamtzahlung",D36&lt;&gt;"Erstattung",D36&lt;&gt;"Sonstiges"),"Zahlungsart wählen",IF(OR(NOT(ISNUMBER(E36)),E36&lt;=0),"Positiven Betrag erfassen","OK")))))))</f>
        <v/>
      </c>
    </row>
    <row r="37" spans="1:9" ht="31" customHeight="1">
      <c r="A37" s="23"/>
      <c r="B37" s="3" t="str">
        <f>IF(A37="","",IF(IFERROR(INDEX(Aufenthalte!$B$9:$B$108,MATCH(A37,Aufenthalte!$A$9:$A$108,0)),"")="","",IFERROR(INDEX(Aufenthalte!$B$9:$B$108,MATCH(A37,Aufenthalte!$A$9:$A$108,0)),"")&amp;" / "&amp;TEXT(IFERROR(INDEX(Aufenthalte!$D$9:$D$108,MATCH(A37,Aufenthalte!$A$9:$A$108,0)),""),"dd"".""mm"".""yyyy")))</f>
        <v/>
      </c>
      <c r="C37" s="20"/>
      <c r="D37" s="18"/>
      <c r="E37" s="21"/>
      <c r="F37" s="18"/>
      <c r="G37" s="18"/>
      <c r="H37" s="10" t="str">
        <f t="shared" ca="1" si="0"/>
        <v/>
      </c>
      <c r="I37" s="3" t="str">
        <f ca="1">IF(COUNTA(A37,C37:G37)=0,"",IF(A37="","Buchung wählen",IF(OR(COUNTIF(Aufenthalte!$A$9:$A$108,A37)&lt;&gt;1,IFERROR(INDEX(Aufenthalte!$L$9:$L$108,MATCH(A37,Aufenthalte!$A$9:$A$108,0)),"")=""),"Buchung-ID prüfen",IF(OR(NOT(ISNUMBER(C37)),C37&lt;=0),"Datum prüfen",IF(C37&gt;TODAY(),"Datum liegt in Zukunft",IF(AND(D37&lt;&gt;"Anzahlung",D37&lt;&gt;"Restzahlung",D37&lt;&gt;"Gesamtzahlung",D37&lt;&gt;"Erstattung",D37&lt;&gt;"Sonstiges"),"Zahlungsart wählen",IF(OR(NOT(ISNUMBER(E37)),E37&lt;=0),"Positiven Betrag erfassen","OK")))))))</f>
        <v/>
      </c>
    </row>
    <row r="38" spans="1:9" ht="31" customHeight="1">
      <c r="A38" s="23"/>
      <c r="B38" s="3" t="str">
        <f>IF(A38="","",IF(IFERROR(INDEX(Aufenthalte!$B$9:$B$108,MATCH(A38,Aufenthalte!$A$9:$A$108,0)),"")="","",IFERROR(INDEX(Aufenthalte!$B$9:$B$108,MATCH(A38,Aufenthalte!$A$9:$A$108,0)),"")&amp;" / "&amp;TEXT(IFERROR(INDEX(Aufenthalte!$D$9:$D$108,MATCH(A38,Aufenthalte!$A$9:$A$108,0)),""),"dd"".""mm"".""yyyy")))</f>
        <v/>
      </c>
      <c r="C38" s="20"/>
      <c r="D38" s="18"/>
      <c r="E38" s="21"/>
      <c r="F38" s="18"/>
      <c r="G38" s="18"/>
      <c r="H38" s="10" t="str">
        <f t="shared" ca="1" si="0"/>
        <v/>
      </c>
      <c r="I38" s="3" t="str">
        <f ca="1">IF(COUNTA(A38,C38:G38)=0,"",IF(A38="","Buchung wählen",IF(OR(COUNTIF(Aufenthalte!$A$9:$A$108,A38)&lt;&gt;1,IFERROR(INDEX(Aufenthalte!$L$9:$L$108,MATCH(A38,Aufenthalte!$A$9:$A$108,0)),"")=""),"Buchung-ID prüfen",IF(OR(NOT(ISNUMBER(C38)),C38&lt;=0),"Datum prüfen",IF(C38&gt;TODAY(),"Datum liegt in Zukunft",IF(AND(D38&lt;&gt;"Anzahlung",D38&lt;&gt;"Restzahlung",D38&lt;&gt;"Gesamtzahlung",D38&lt;&gt;"Erstattung",D38&lt;&gt;"Sonstiges"),"Zahlungsart wählen",IF(OR(NOT(ISNUMBER(E38)),E38&lt;=0),"Positiven Betrag erfassen","OK")))))))</f>
        <v/>
      </c>
    </row>
    <row r="39" spans="1:9" ht="31" customHeight="1">
      <c r="A39" s="23"/>
      <c r="B39" s="3" t="str">
        <f>IF(A39="","",IF(IFERROR(INDEX(Aufenthalte!$B$9:$B$108,MATCH(A39,Aufenthalte!$A$9:$A$108,0)),"")="","",IFERROR(INDEX(Aufenthalte!$B$9:$B$108,MATCH(A39,Aufenthalte!$A$9:$A$108,0)),"")&amp;" / "&amp;TEXT(IFERROR(INDEX(Aufenthalte!$D$9:$D$108,MATCH(A39,Aufenthalte!$A$9:$A$108,0)),""),"dd"".""mm"".""yyyy")))</f>
        <v/>
      </c>
      <c r="C39" s="20"/>
      <c r="D39" s="18"/>
      <c r="E39" s="21"/>
      <c r="F39" s="18"/>
      <c r="G39" s="18"/>
      <c r="H39" s="10" t="str">
        <f t="shared" ca="1" si="0"/>
        <v/>
      </c>
      <c r="I39" s="3" t="str">
        <f ca="1">IF(COUNTA(A39,C39:G39)=0,"",IF(A39="","Buchung wählen",IF(OR(COUNTIF(Aufenthalte!$A$9:$A$108,A39)&lt;&gt;1,IFERROR(INDEX(Aufenthalte!$L$9:$L$108,MATCH(A39,Aufenthalte!$A$9:$A$108,0)),"")=""),"Buchung-ID prüfen",IF(OR(NOT(ISNUMBER(C39)),C39&lt;=0),"Datum prüfen",IF(C39&gt;TODAY(),"Datum liegt in Zukunft",IF(AND(D39&lt;&gt;"Anzahlung",D39&lt;&gt;"Restzahlung",D39&lt;&gt;"Gesamtzahlung",D39&lt;&gt;"Erstattung",D39&lt;&gt;"Sonstiges"),"Zahlungsart wählen",IF(OR(NOT(ISNUMBER(E39)),E39&lt;=0),"Positiven Betrag erfassen","OK")))))))</f>
        <v/>
      </c>
    </row>
    <row r="40" spans="1:9" ht="31" customHeight="1">
      <c r="A40" s="23"/>
      <c r="B40" s="3" t="str">
        <f>IF(A40="","",IF(IFERROR(INDEX(Aufenthalte!$B$9:$B$108,MATCH(A40,Aufenthalte!$A$9:$A$108,0)),"")="","",IFERROR(INDEX(Aufenthalte!$B$9:$B$108,MATCH(A40,Aufenthalte!$A$9:$A$108,0)),"")&amp;" / "&amp;TEXT(IFERROR(INDEX(Aufenthalte!$D$9:$D$108,MATCH(A40,Aufenthalte!$A$9:$A$108,0)),""),"dd"".""mm"".""yyyy")))</f>
        <v/>
      </c>
      <c r="C40" s="20"/>
      <c r="D40" s="18"/>
      <c r="E40" s="21"/>
      <c r="F40" s="18"/>
      <c r="G40" s="18"/>
      <c r="H40" s="10" t="str">
        <f t="shared" ca="1" si="0"/>
        <v/>
      </c>
      <c r="I40" s="3" t="str">
        <f ca="1">IF(COUNTA(A40,C40:G40)=0,"",IF(A40="","Buchung wählen",IF(OR(COUNTIF(Aufenthalte!$A$9:$A$108,A40)&lt;&gt;1,IFERROR(INDEX(Aufenthalte!$L$9:$L$108,MATCH(A40,Aufenthalte!$A$9:$A$108,0)),"")=""),"Buchung-ID prüfen",IF(OR(NOT(ISNUMBER(C40)),C40&lt;=0),"Datum prüfen",IF(C40&gt;TODAY(),"Datum liegt in Zukunft",IF(AND(D40&lt;&gt;"Anzahlung",D40&lt;&gt;"Restzahlung",D40&lt;&gt;"Gesamtzahlung",D40&lt;&gt;"Erstattung",D40&lt;&gt;"Sonstiges"),"Zahlungsart wählen",IF(OR(NOT(ISNUMBER(E40)),E40&lt;=0),"Positiven Betrag erfassen","OK")))))))</f>
        <v/>
      </c>
    </row>
    <row r="41" spans="1:9" ht="31" customHeight="1">
      <c r="A41" s="23"/>
      <c r="B41" s="3" t="str">
        <f>IF(A41="","",IF(IFERROR(INDEX(Aufenthalte!$B$9:$B$108,MATCH(A41,Aufenthalte!$A$9:$A$108,0)),"")="","",IFERROR(INDEX(Aufenthalte!$B$9:$B$108,MATCH(A41,Aufenthalte!$A$9:$A$108,0)),"")&amp;" / "&amp;TEXT(IFERROR(INDEX(Aufenthalte!$D$9:$D$108,MATCH(A41,Aufenthalte!$A$9:$A$108,0)),""),"dd"".""mm"".""yyyy")))</f>
        <v/>
      </c>
      <c r="C41" s="20"/>
      <c r="D41" s="18"/>
      <c r="E41" s="21"/>
      <c r="F41" s="18"/>
      <c r="G41" s="18"/>
      <c r="H41" s="10" t="str">
        <f t="shared" ref="H41:H72" ca="1" si="1">IF(I41&lt;&gt;"OK","",IF(D41="Erstattung",-E41,E41))</f>
        <v/>
      </c>
      <c r="I41" s="3" t="str">
        <f ca="1">IF(COUNTA(A41,C41:G41)=0,"",IF(A41="","Buchung wählen",IF(OR(COUNTIF(Aufenthalte!$A$9:$A$108,A41)&lt;&gt;1,IFERROR(INDEX(Aufenthalte!$L$9:$L$108,MATCH(A41,Aufenthalte!$A$9:$A$108,0)),"")=""),"Buchung-ID prüfen",IF(OR(NOT(ISNUMBER(C41)),C41&lt;=0),"Datum prüfen",IF(C41&gt;TODAY(),"Datum liegt in Zukunft",IF(AND(D41&lt;&gt;"Anzahlung",D41&lt;&gt;"Restzahlung",D41&lt;&gt;"Gesamtzahlung",D41&lt;&gt;"Erstattung",D41&lt;&gt;"Sonstiges"),"Zahlungsart wählen",IF(OR(NOT(ISNUMBER(E41)),E41&lt;=0),"Positiven Betrag erfassen","OK")))))))</f>
        <v/>
      </c>
    </row>
    <row r="42" spans="1:9" ht="31" customHeight="1">
      <c r="A42" s="23"/>
      <c r="B42" s="3" t="str">
        <f>IF(A42="","",IF(IFERROR(INDEX(Aufenthalte!$B$9:$B$108,MATCH(A42,Aufenthalte!$A$9:$A$108,0)),"")="","",IFERROR(INDEX(Aufenthalte!$B$9:$B$108,MATCH(A42,Aufenthalte!$A$9:$A$108,0)),"")&amp;" / "&amp;TEXT(IFERROR(INDEX(Aufenthalte!$D$9:$D$108,MATCH(A42,Aufenthalte!$A$9:$A$108,0)),""),"dd"".""mm"".""yyyy")))</f>
        <v/>
      </c>
      <c r="C42" s="20"/>
      <c r="D42" s="18"/>
      <c r="E42" s="21"/>
      <c r="F42" s="18"/>
      <c r="G42" s="18"/>
      <c r="H42" s="10" t="str">
        <f t="shared" ca="1" si="1"/>
        <v/>
      </c>
      <c r="I42" s="3" t="str">
        <f ca="1">IF(COUNTA(A42,C42:G42)=0,"",IF(A42="","Buchung wählen",IF(OR(COUNTIF(Aufenthalte!$A$9:$A$108,A42)&lt;&gt;1,IFERROR(INDEX(Aufenthalte!$L$9:$L$108,MATCH(A42,Aufenthalte!$A$9:$A$108,0)),"")=""),"Buchung-ID prüfen",IF(OR(NOT(ISNUMBER(C42)),C42&lt;=0),"Datum prüfen",IF(C42&gt;TODAY(),"Datum liegt in Zukunft",IF(AND(D42&lt;&gt;"Anzahlung",D42&lt;&gt;"Restzahlung",D42&lt;&gt;"Gesamtzahlung",D42&lt;&gt;"Erstattung",D42&lt;&gt;"Sonstiges"),"Zahlungsart wählen",IF(OR(NOT(ISNUMBER(E42)),E42&lt;=0),"Positiven Betrag erfassen","OK")))))))</f>
        <v/>
      </c>
    </row>
    <row r="43" spans="1:9" ht="31" customHeight="1">
      <c r="A43" s="23"/>
      <c r="B43" s="3" t="str">
        <f>IF(A43="","",IF(IFERROR(INDEX(Aufenthalte!$B$9:$B$108,MATCH(A43,Aufenthalte!$A$9:$A$108,0)),"")="","",IFERROR(INDEX(Aufenthalte!$B$9:$B$108,MATCH(A43,Aufenthalte!$A$9:$A$108,0)),"")&amp;" / "&amp;TEXT(IFERROR(INDEX(Aufenthalte!$D$9:$D$108,MATCH(A43,Aufenthalte!$A$9:$A$108,0)),""),"dd"".""mm"".""yyyy")))</f>
        <v/>
      </c>
      <c r="C43" s="20"/>
      <c r="D43" s="18"/>
      <c r="E43" s="21"/>
      <c r="F43" s="18"/>
      <c r="G43" s="18"/>
      <c r="H43" s="10" t="str">
        <f t="shared" ca="1" si="1"/>
        <v/>
      </c>
      <c r="I43" s="3" t="str">
        <f ca="1">IF(COUNTA(A43,C43:G43)=0,"",IF(A43="","Buchung wählen",IF(OR(COUNTIF(Aufenthalte!$A$9:$A$108,A43)&lt;&gt;1,IFERROR(INDEX(Aufenthalte!$L$9:$L$108,MATCH(A43,Aufenthalte!$A$9:$A$108,0)),"")=""),"Buchung-ID prüfen",IF(OR(NOT(ISNUMBER(C43)),C43&lt;=0),"Datum prüfen",IF(C43&gt;TODAY(),"Datum liegt in Zukunft",IF(AND(D43&lt;&gt;"Anzahlung",D43&lt;&gt;"Restzahlung",D43&lt;&gt;"Gesamtzahlung",D43&lt;&gt;"Erstattung",D43&lt;&gt;"Sonstiges"),"Zahlungsart wählen",IF(OR(NOT(ISNUMBER(E43)),E43&lt;=0),"Positiven Betrag erfassen","OK")))))))</f>
        <v/>
      </c>
    </row>
    <row r="44" spans="1:9" ht="31" customHeight="1">
      <c r="A44" s="23"/>
      <c r="B44" s="3" t="str">
        <f>IF(A44="","",IF(IFERROR(INDEX(Aufenthalte!$B$9:$B$108,MATCH(A44,Aufenthalte!$A$9:$A$108,0)),"")="","",IFERROR(INDEX(Aufenthalte!$B$9:$B$108,MATCH(A44,Aufenthalte!$A$9:$A$108,0)),"")&amp;" / "&amp;TEXT(IFERROR(INDEX(Aufenthalte!$D$9:$D$108,MATCH(A44,Aufenthalte!$A$9:$A$108,0)),""),"dd"".""mm"".""yyyy")))</f>
        <v/>
      </c>
      <c r="C44" s="20"/>
      <c r="D44" s="18"/>
      <c r="E44" s="21"/>
      <c r="F44" s="18"/>
      <c r="G44" s="18"/>
      <c r="H44" s="10" t="str">
        <f t="shared" ca="1" si="1"/>
        <v/>
      </c>
      <c r="I44" s="3" t="str">
        <f ca="1">IF(COUNTA(A44,C44:G44)=0,"",IF(A44="","Buchung wählen",IF(OR(COUNTIF(Aufenthalte!$A$9:$A$108,A44)&lt;&gt;1,IFERROR(INDEX(Aufenthalte!$L$9:$L$108,MATCH(A44,Aufenthalte!$A$9:$A$108,0)),"")=""),"Buchung-ID prüfen",IF(OR(NOT(ISNUMBER(C44)),C44&lt;=0),"Datum prüfen",IF(C44&gt;TODAY(),"Datum liegt in Zukunft",IF(AND(D44&lt;&gt;"Anzahlung",D44&lt;&gt;"Restzahlung",D44&lt;&gt;"Gesamtzahlung",D44&lt;&gt;"Erstattung",D44&lt;&gt;"Sonstiges"),"Zahlungsart wählen",IF(OR(NOT(ISNUMBER(E44)),E44&lt;=0),"Positiven Betrag erfassen","OK")))))))</f>
        <v/>
      </c>
    </row>
    <row r="45" spans="1:9" ht="31" customHeight="1">
      <c r="A45" s="23"/>
      <c r="B45" s="3" t="str">
        <f>IF(A45="","",IF(IFERROR(INDEX(Aufenthalte!$B$9:$B$108,MATCH(A45,Aufenthalte!$A$9:$A$108,0)),"")="","",IFERROR(INDEX(Aufenthalte!$B$9:$B$108,MATCH(A45,Aufenthalte!$A$9:$A$108,0)),"")&amp;" / "&amp;TEXT(IFERROR(INDEX(Aufenthalte!$D$9:$D$108,MATCH(A45,Aufenthalte!$A$9:$A$108,0)),""),"dd"".""mm"".""yyyy")))</f>
        <v/>
      </c>
      <c r="C45" s="20"/>
      <c r="D45" s="18"/>
      <c r="E45" s="21"/>
      <c r="F45" s="18"/>
      <c r="G45" s="18"/>
      <c r="H45" s="10" t="str">
        <f t="shared" ca="1" si="1"/>
        <v/>
      </c>
      <c r="I45" s="3" t="str">
        <f ca="1">IF(COUNTA(A45,C45:G45)=0,"",IF(A45="","Buchung wählen",IF(OR(COUNTIF(Aufenthalte!$A$9:$A$108,A45)&lt;&gt;1,IFERROR(INDEX(Aufenthalte!$L$9:$L$108,MATCH(A45,Aufenthalte!$A$9:$A$108,0)),"")=""),"Buchung-ID prüfen",IF(OR(NOT(ISNUMBER(C45)),C45&lt;=0),"Datum prüfen",IF(C45&gt;TODAY(),"Datum liegt in Zukunft",IF(AND(D45&lt;&gt;"Anzahlung",D45&lt;&gt;"Restzahlung",D45&lt;&gt;"Gesamtzahlung",D45&lt;&gt;"Erstattung",D45&lt;&gt;"Sonstiges"),"Zahlungsart wählen",IF(OR(NOT(ISNUMBER(E45)),E45&lt;=0),"Positiven Betrag erfassen","OK")))))))</f>
        <v/>
      </c>
    </row>
    <row r="46" spans="1:9" ht="31" customHeight="1">
      <c r="A46" s="23"/>
      <c r="B46" s="3" t="str">
        <f>IF(A46="","",IF(IFERROR(INDEX(Aufenthalte!$B$9:$B$108,MATCH(A46,Aufenthalte!$A$9:$A$108,0)),"")="","",IFERROR(INDEX(Aufenthalte!$B$9:$B$108,MATCH(A46,Aufenthalte!$A$9:$A$108,0)),"")&amp;" / "&amp;TEXT(IFERROR(INDEX(Aufenthalte!$D$9:$D$108,MATCH(A46,Aufenthalte!$A$9:$A$108,0)),""),"dd"".""mm"".""yyyy")))</f>
        <v/>
      </c>
      <c r="C46" s="20"/>
      <c r="D46" s="18"/>
      <c r="E46" s="21"/>
      <c r="F46" s="18"/>
      <c r="G46" s="18"/>
      <c r="H46" s="10" t="str">
        <f t="shared" ca="1" si="1"/>
        <v/>
      </c>
      <c r="I46" s="3" t="str">
        <f ca="1">IF(COUNTA(A46,C46:G46)=0,"",IF(A46="","Buchung wählen",IF(OR(COUNTIF(Aufenthalte!$A$9:$A$108,A46)&lt;&gt;1,IFERROR(INDEX(Aufenthalte!$L$9:$L$108,MATCH(A46,Aufenthalte!$A$9:$A$108,0)),"")=""),"Buchung-ID prüfen",IF(OR(NOT(ISNUMBER(C46)),C46&lt;=0),"Datum prüfen",IF(C46&gt;TODAY(),"Datum liegt in Zukunft",IF(AND(D46&lt;&gt;"Anzahlung",D46&lt;&gt;"Restzahlung",D46&lt;&gt;"Gesamtzahlung",D46&lt;&gt;"Erstattung",D46&lt;&gt;"Sonstiges"),"Zahlungsart wählen",IF(OR(NOT(ISNUMBER(E46)),E46&lt;=0),"Positiven Betrag erfassen","OK")))))))</f>
        <v/>
      </c>
    </row>
    <row r="47" spans="1:9" ht="31" customHeight="1">
      <c r="A47" s="23"/>
      <c r="B47" s="3" t="str">
        <f>IF(A47="","",IF(IFERROR(INDEX(Aufenthalte!$B$9:$B$108,MATCH(A47,Aufenthalte!$A$9:$A$108,0)),"")="","",IFERROR(INDEX(Aufenthalte!$B$9:$B$108,MATCH(A47,Aufenthalte!$A$9:$A$108,0)),"")&amp;" / "&amp;TEXT(IFERROR(INDEX(Aufenthalte!$D$9:$D$108,MATCH(A47,Aufenthalte!$A$9:$A$108,0)),""),"dd"".""mm"".""yyyy")))</f>
        <v/>
      </c>
      <c r="C47" s="20"/>
      <c r="D47" s="18"/>
      <c r="E47" s="21"/>
      <c r="F47" s="18"/>
      <c r="G47" s="18"/>
      <c r="H47" s="10" t="str">
        <f t="shared" ca="1" si="1"/>
        <v/>
      </c>
      <c r="I47" s="3" t="str">
        <f ca="1">IF(COUNTA(A47,C47:G47)=0,"",IF(A47="","Buchung wählen",IF(OR(COUNTIF(Aufenthalte!$A$9:$A$108,A47)&lt;&gt;1,IFERROR(INDEX(Aufenthalte!$L$9:$L$108,MATCH(A47,Aufenthalte!$A$9:$A$108,0)),"")=""),"Buchung-ID prüfen",IF(OR(NOT(ISNUMBER(C47)),C47&lt;=0),"Datum prüfen",IF(C47&gt;TODAY(),"Datum liegt in Zukunft",IF(AND(D47&lt;&gt;"Anzahlung",D47&lt;&gt;"Restzahlung",D47&lt;&gt;"Gesamtzahlung",D47&lt;&gt;"Erstattung",D47&lt;&gt;"Sonstiges"),"Zahlungsart wählen",IF(OR(NOT(ISNUMBER(E47)),E47&lt;=0),"Positiven Betrag erfassen","OK")))))))</f>
        <v/>
      </c>
    </row>
    <row r="48" spans="1:9" ht="31" customHeight="1">
      <c r="A48" s="23"/>
      <c r="B48" s="3" t="str">
        <f>IF(A48="","",IF(IFERROR(INDEX(Aufenthalte!$B$9:$B$108,MATCH(A48,Aufenthalte!$A$9:$A$108,0)),"")="","",IFERROR(INDEX(Aufenthalte!$B$9:$B$108,MATCH(A48,Aufenthalte!$A$9:$A$108,0)),"")&amp;" / "&amp;TEXT(IFERROR(INDEX(Aufenthalte!$D$9:$D$108,MATCH(A48,Aufenthalte!$A$9:$A$108,0)),""),"dd"".""mm"".""yyyy")))</f>
        <v/>
      </c>
      <c r="C48" s="20"/>
      <c r="D48" s="18"/>
      <c r="E48" s="21"/>
      <c r="F48" s="18"/>
      <c r="G48" s="18"/>
      <c r="H48" s="10" t="str">
        <f t="shared" ca="1" si="1"/>
        <v/>
      </c>
      <c r="I48" s="3" t="str">
        <f ca="1">IF(COUNTA(A48,C48:G48)=0,"",IF(A48="","Buchung wählen",IF(OR(COUNTIF(Aufenthalte!$A$9:$A$108,A48)&lt;&gt;1,IFERROR(INDEX(Aufenthalte!$L$9:$L$108,MATCH(A48,Aufenthalte!$A$9:$A$108,0)),"")=""),"Buchung-ID prüfen",IF(OR(NOT(ISNUMBER(C48)),C48&lt;=0),"Datum prüfen",IF(C48&gt;TODAY(),"Datum liegt in Zukunft",IF(AND(D48&lt;&gt;"Anzahlung",D48&lt;&gt;"Restzahlung",D48&lt;&gt;"Gesamtzahlung",D48&lt;&gt;"Erstattung",D48&lt;&gt;"Sonstiges"),"Zahlungsart wählen",IF(OR(NOT(ISNUMBER(E48)),E48&lt;=0),"Positiven Betrag erfassen","OK")))))))</f>
        <v/>
      </c>
    </row>
    <row r="49" spans="1:9" ht="31" customHeight="1">
      <c r="A49" s="23"/>
      <c r="B49" s="3" t="str">
        <f>IF(A49="","",IF(IFERROR(INDEX(Aufenthalte!$B$9:$B$108,MATCH(A49,Aufenthalte!$A$9:$A$108,0)),"")="","",IFERROR(INDEX(Aufenthalte!$B$9:$B$108,MATCH(A49,Aufenthalte!$A$9:$A$108,0)),"")&amp;" / "&amp;TEXT(IFERROR(INDEX(Aufenthalte!$D$9:$D$108,MATCH(A49,Aufenthalte!$A$9:$A$108,0)),""),"dd"".""mm"".""yyyy")))</f>
        <v/>
      </c>
      <c r="C49" s="20"/>
      <c r="D49" s="18"/>
      <c r="E49" s="21"/>
      <c r="F49" s="18"/>
      <c r="G49" s="18"/>
      <c r="H49" s="10" t="str">
        <f t="shared" ca="1" si="1"/>
        <v/>
      </c>
      <c r="I49" s="3" t="str">
        <f ca="1">IF(COUNTA(A49,C49:G49)=0,"",IF(A49="","Buchung wählen",IF(OR(COUNTIF(Aufenthalte!$A$9:$A$108,A49)&lt;&gt;1,IFERROR(INDEX(Aufenthalte!$L$9:$L$108,MATCH(A49,Aufenthalte!$A$9:$A$108,0)),"")=""),"Buchung-ID prüfen",IF(OR(NOT(ISNUMBER(C49)),C49&lt;=0),"Datum prüfen",IF(C49&gt;TODAY(),"Datum liegt in Zukunft",IF(AND(D49&lt;&gt;"Anzahlung",D49&lt;&gt;"Restzahlung",D49&lt;&gt;"Gesamtzahlung",D49&lt;&gt;"Erstattung",D49&lt;&gt;"Sonstiges"),"Zahlungsart wählen",IF(OR(NOT(ISNUMBER(E49)),E49&lt;=0),"Positiven Betrag erfassen","OK")))))))</f>
        <v/>
      </c>
    </row>
    <row r="50" spans="1:9" ht="31" customHeight="1">
      <c r="A50" s="23"/>
      <c r="B50" s="3" t="str">
        <f>IF(A50="","",IF(IFERROR(INDEX(Aufenthalte!$B$9:$B$108,MATCH(A50,Aufenthalte!$A$9:$A$108,0)),"")="","",IFERROR(INDEX(Aufenthalte!$B$9:$B$108,MATCH(A50,Aufenthalte!$A$9:$A$108,0)),"")&amp;" / "&amp;TEXT(IFERROR(INDEX(Aufenthalte!$D$9:$D$108,MATCH(A50,Aufenthalte!$A$9:$A$108,0)),""),"dd"".""mm"".""yyyy")))</f>
        <v/>
      </c>
      <c r="C50" s="20"/>
      <c r="D50" s="18"/>
      <c r="E50" s="21"/>
      <c r="F50" s="18"/>
      <c r="G50" s="18"/>
      <c r="H50" s="10" t="str">
        <f t="shared" ca="1" si="1"/>
        <v/>
      </c>
      <c r="I50" s="3" t="str">
        <f ca="1">IF(COUNTA(A50,C50:G50)=0,"",IF(A50="","Buchung wählen",IF(OR(COUNTIF(Aufenthalte!$A$9:$A$108,A50)&lt;&gt;1,IFERROR(INDEX(Aufenthalte!$L$9:$L$108,MATCH(A50,Aufenthalte!$A$9:$A$108,0)),"")=""),"Buchung-ID prüfen",IF(OR(NOT(ISNUMBER(C50)),C50&lt;=0),"Datum prüfen",IF(C50&gt;TODAY(),"Datum liegt in Zukunft",IF(AND(D50&lt;&gt;"Anzahlung",D50&lt;&gt;"Restzahlung",D50&lt;&gt;"Gesamtzahlung",D50&lt;&gt;"Erstattung",D50&lt;&gt;"Sonstiges"),"Zahlungsart wählen",IF(OR(NOT(ISNUMBER(E50)),E50&lt;=0),"Positiven Betrag erfassen","OK")))))))</f>
        <v/>
      </c>
    </row>
    <row r="51" spans="1:9" ht="31" customHeight="1">
      <c r="A51" s="23"/>
      <c r="B51" s="3" t="str">
        <f>IF(A51="","",IF(IFERROR(INDEX(Aufenthalte!$B$9:$B$108,MATCH(A51,Aufenthalte!$A$9:$A$108,0)),"")="","",IFERROR(INDEX(Aufenthalte!$B$9:$B$108,MATCH(A51,Aufenthalte!$A$9:$A$108,0)),"")&amp;" / "&amp;TEXT(IFERROR(INDEX(Aufenthalte!$D$9:$D$108,MATCH(A51,Aufenthalte!$A$9:$A$108,0)),""),"dd"".""mm"".""yyyy")))</f>
        <v/>
      </c>
      <c r="C51" s="20"/>
      <c r="D51" s="18"/>
      <c r="E51" s="21"/>
      <c r="F51" s="18"/>
      <c r="G51" s="18"/>
      <c r="H51" s="10" t="str">
        <f t="shared" ca="1" si="1"/>
        <v/>
      </c>
      <c r="I51" s="3" t="str">
        <f ca="1">IF(COUNTA(A51,C51:G51)=0,"",IF(A51="","Buchung wählen",IF(OR(COUNTIF(Aufenthalte!$A$9:$A$108,A51)&lt;&gt;1,IFERROR(INDEX(Aufenthalte!$L$9:$L$108,MATCH(A51,Aufenthalte!$A$9:$A$108,0)),"")=""),"Buchung-ID prüfen",IF(OR(NOT(ISNUMBER(C51)),C51&lt;=0),"Datum prüfen",IF(C51&gt;TODAY(),"Datum liegt in Zukunft",IF(AND(D51&lt;&gt;"Anzahlung",D51&lt;&gt;"Restzahlung",D51&lt;&gt;"Gesamtzahlung",D51&lt;&gt;"Erstattung",D51&lt;&gt;"Sonstiges"),"Zahlungsart wählen",IF(OR(NOT(ISNUMBER(E51)),E51&lt;=0),"Positiven Betrag erfassen","OK")))))))</f>
        <v/>
      </c>
    </row>
    <row r="52" spans="1:9" ht="31" customHeight="1">
      <c r="A52" s="23"/>
      <c r="B52" s="3" t="str">
        <f>IF(A52="","",IF(IFERROR(INDEX(Aufenthalte!$B$9:$B$108,MATCH(A52,Aufenthalte!$A$9:$A$108,0)),"")="","",IFERROR(INDEX(Aufenthalte!$B$9:$B$108,MATCH(A52,Aufenthalte!$A$9:$A$108,0)),"")&amp;" / "&amp;TEXT(IFERROR(INDEX(Aufenthalte!$D$9:$D$108,MATCH(A52,Aufenthalte!$A$9:$A$108,0)),""),"dd"".""mm"".""yyyy")))</f>
        <v/>
      </c>
      <c r="C52" s="20"/>
      <c r="D52" s="18"/>
      <c r="E52" s="21"/>
      <c r="F52" s="18"/>
      <c r="G52" s="18"/>
      <c r="H52" s="10" t="str">
        <f t="shared" ca="1" si="1"/>
        <v/>
      </c>
      <c r="I52" s="3" t="str">
        <f ca="1">IF(COUNTA(A52,C52:G52)=0,"",IF(A52="","Buchung wählen",IF(OR(COUNTIF(Aufenthalte!$A$9:$A$108,A52)&lt;&gt;1,IFERROR(INDEX(Aufenthalte!$L$9:$L$108,MATCH(A52,Aufenthalte!$A$9:$A$108,0)),"")=""),"Buchung-ID prüfen",IF(OR(NOT(ISNUMBER(C52)),C52&lt;=0),"Datum prüfen",IF(C52&gt;TODAY(),"Datum liegt in Zukunft",IF(AND(D52&lt;&gt;"Anzahlung",D52&lt;&gt;"Restzahlung",D52&lt;&gt;"Gesamtzahlung",D52&lt;&gt;"Erstattung",D52&lt;&gt;"Sonstiges"),"Zahlungsart wählen",IF(OR(NOT(ISNUMBER(E52)),E52&lt;=0),"Positiven Betrag erfassen","OK")))))))</f>
        <v/>
      </c>
    </row>
    <row r="53" spans="1:9" ht="31" customHeight="1">
      <c r="A53" s="23"/>
      <c r="B53" s="3" t="str">
        <f>IF(A53="","",IF(IFERROR(INDEX(Aufenthalte!$B$9:$B$108,MATCH(A53,Aufenthalte!$A$9:$A$108,0)),"")="","",IFERROR(INDEX(Aufenthalte!$B$9:$B$108,MATCH(A53,Aufenthalte!$A$9:$A$108,0)),"")&amp;" / "&amp;TEXT(IFERROR(INDEX(Aufenthalte!$D$9:$D$108,MATCH(A53,Aufenthalte!$A$9:$A$108,0)),""),"dd"".""mm"".""yyyy")))</f>
        <v/>
      </c>
      <c r="C53" s="20"/>
      <c r="D53" s="18"/>
      <c r="E53" s="21"/>
      <c r="F53" s="18"/>
      <c r="G53" s="18"/>
      <c r="H53" s="10" t="str">
        <f t="shared" ca="1" si="1"/>
        <v/>
      </c>
      <c r="I53" s="3" t="str">
        <f ca="1">IF(COUNTA(A53,C53:G53)=0,"",IF(A53="","Buchung wählen",IF(OR(COUNTIF(Aufenthalte!$A$9:$A$108,A53)&lt;&gt;1,IFERROR(INDEX(Aufenthalte!$L$9:$L$108,MATCH(A53,Aufenthalte!$A$9:$A$108,0)),"")=""),"Buchung-ID prüfen",IF(OR(NOT(ISNUMBER(C53)),C53&lt;=0),"Datum prüfen",IF(C53&gt;TODAY(),"Datum liegt in Zukunft",IF(AND(D53&lt;&gt;"Anzahlung",D53&lt;&gt;"Restzahlung",D53&lt;&gt;"Gesamtzahlung",D53&lt;&gt;"Erstattung",D53&lt;&gt;"Sonstiges"),"Zahlungsart wählen",IF(OR(NOT(ISNUMBER(E53)),E53&lt;=0),"Positiven Betrag erfassen","OK")))))))</f>
        <v/>
      </c>
    </row>
    <row r="54" spans="1:9" ht="31" customHeight="1">
      <c r="A54" s="23"/>
      <c r="B54" s="3" t="str">
        <f>IF(A54="","",IF(IFERROR(INDEX(Aufenthalte!$B$9:$B$108,MATCH(A54,Aufenthalte!$A$9:$A$108,0)),"")="","",IFERROR(INDEX(Aufenthalte!$B$9:$B$108,MATCH(A54,Aufenthalte!$A$9:$A$108,0)),"")&amp;" / "&amp;TEXT(IFERROR(INDEX(Aufenthalte!$D$9:$D$108,MATCH(A54,Aufenthalte!$A$9:$A$108,0)),""),"dd"".""mm"".""yyyy")))</f>
        <v/>
      </c>
      <c r="C54" s="20"/>
      <c r="D54" s="18"/>
      <c r="E54" s="21"/>
      <c r="F54" s="18"/>
      <c r="G54" s="18"/>
      <c r="H54" s="10" t="str">
        <f t="shared" ca="1" si="1"/>
        <v/>
      </c>
      <c r="I54" s="3" t="str">
        <f ca="1">IF(COUNTA(A54,C54:G54)=0,"",IF(A54="","Buchung wählen",IF(OR(COUNTIF(Aufenthalte!$A$9:$A$108,A54)&lt;&gt;1,IFERROR(INDEX(Aufenthalte!$L$9:$L$108,MATCH(A54,Aufenthalte!$A$9:$A$108,0)),"")=""),"Buchung-ID prüfen",IF(OR(NOT(ISNUMBER(C54)),C54&lt;=0),"Datum prüfen",IF(C54&gt;TODAY(),"Datum liegt in Zukunft",IF(AND(D54&lt;&gt;"Anzahlung",D54&lt;&gt;"Restzahlung",D54&lt;&gt;"Gesamtzahlung",D54&lt;&gt;"Erstattung",D54&lt;&gt;"Sonstiges"),"Zahlungsart wählen",IF(OR(NOT(ISNUMBER(E54)),E54&lt;=0),"Positiven Betrag erfassen","OK")))))))</f>
        <v/>
      </c>
    </row>
    <row r="55" spans="1:9" ht="31" customHeight="1">
      <c r="A55" s="23"/>
      <c r="B55" s="3" t="str">
        <f>IF(A55="","",IF(IFERROR(INDEX(Aufenthalte!$B$9:$B$108,MATCH(A55,Aufenthalte!$A$9:$A$108,0)),"")="","",IFERROR(INDEX(Aufenthalte!$B$9:$B$108,MATCH(A55,Aufenthalte!$A$9:$A$108,0)),"")&amp;" / "&amp;TEXT(IFERROR(INDEX(Aufenthalte!$D$9:$D$108,MATCH(A55,Aufenthalte!$A$9:$A$108,0)),""),"dd"".""mm"".""yyyy")))</f>
        <v/>
      </c>
      <c r="C55" s="20"/>
      <c r="D55" s="18"/>
      <c r="E55" s="21"/>
      <c r="F55" s="18"/>
      <c r="G55" s="18"/>
      <c r="H55" s="10" t="str">
        <f t="shared" ca="1" si="1"/>
        <v/>
      </c>
      <c r="I55" s="3" t="str">
        <f ca="1">IF(COUNTA(A55,C55:G55)=0,"",IF(A55="","Buchung wählen",IF(OR(COUNTIF(Aufenthalte!$A$9:$A$108,A55)&lt;&gt;1,IFERROR(INDEX(Aufenthalte!$L$9:$L$108,MATCH(A55,Aufenthalte!$A$9:$A$108,0)),"")=""),"Buchung-ID prüfen",IF(OR(NOT(ISNUMBER(C55)),C55&lt;=0),"Datum prüfen",IF(C55&gt;TODAY(),"Datum liegt in Zukunft",IF(AND(D55&lt;&gt;"Anzahlung",D55&lt;&gt;"Restzahlung",D55&lt;&gt;"Gesamtzahlung",D55&lt;&gt;"Erstattung",D55&lt;&gt;"Sonstiges"),"Zahlungsart wählen",IF(OR(NOT(ISNUMBER(E55)),E55&lt;=0),"Positiven Betrag erfassen","OK")))))))</f>
        <v/>
      </c>
    </row>
    <row r="56" spans="1:9" ht="31" customHeight="1">
      <c r="A56" s="23"/>
      <c r="B56" s="3" t="str">
        <f>IF(A56="","",IF(IFERROR(INDEX(Aufenthalte!$B$9:$B$108,MATCH(A56,Aufenthalte!$A$9:$A$108,0)),"")="","",IFERROR(INDEX(Aufenthalte!$B$9:$B$108,MATCH(A56,Aufenthalte!$A$9:$A$108,0)),"")&amp;" / "&amp;TEXT(IFERROR(INDEX(Aufenthalte!$D$9:$D$108,MATCH(A56,Aufenthalte!$A$9:$A$108,0)),""),"dd"".""mm"".""yyyy")))</f>
        <v/>
      </c>
      <c r="C56" s="20"/>
      <c r="D56" s="18"/>
      <c r="E56" s="21"/>
      <c r="F56" s="18"/>
      <c r="G56" s="18"/>
      <c r="H56" s="10" t="str">
        <f t="shared" ca="1" si="1"/>
        <v/>
      </c>
      <c r="I56" s="3" t="str">
        <f ca="1">IF(COUNTA(A56,C56:G56)=0,"",IF(A56="","Buchung wählen",IF(OR(COUNTIF(Aufenthalte!$A$9:$A$108,A56)&lt;&gt;1,IFERROR(INDEX(Aufenthalte!$L$9:$L$108,MATCH(A56,Aufenthalte!$A$9:$A$108,0)),"")=""),"Buchung-ID prüfen",IF(OR(NOT(ISNUMBER(C56)),C56&lt;=0),"Datum prüfen",IF(C56&gt;TODAY(),"Datum liegt in Zukunft",IF(AND(D56&lt;&gt;"Anzahlung",D56&lt;&gt;"Restzahlung",D56&lt;&gt;"Gesamtzahlung",D56&lt;&gt;"Erstattung",D56&lt;&gt;"Sonstiges"),"Zahlungsart wählen",IF(OR(NOT(ISNUMBER(E56)),E56&lt;=0),"Positiven Betrag erfassen","OK")))))))</f>
        <v/>
      </c>
    </row>
    <row r="57" spans="1:9" ht="31" customHeight="1">
      <c r="A57" s="23"/>
      <c r="B57" s="3" t="str">
        <f>IF(A57="","",IF(IFERROR(INDEX(Aufenthalte!$B$9:$B$108,MATCH(A57,Aufenthalte!$A$9:$A$108,0)),"")="","",IFERROR(INDEX(Aufenthalte!$B$9:$B$108,MATCH(A57,Aufenthalte!$A$9:$A$108,0)),"")&amp;" / "&amp;TEXT(IFERROR(INDEX(Aufenthalte!$D$9:$D$108,MATCH(A57,Aufenthalte!$A$9:$A$108,0)),""),"dd"".""mm"".""yyyy")))</f>
        <v/>
      </c>
      <c r="C57" s="20"/>
      <c r="D57" s="18"/>
      <c r="E57" s="21"/>
      <c r="F57" s="18"/>
      <c r="G57" s="18"/>
      <c r="H57" s="10" t="str">
        <f t="shared" ca="1" si="1"/>
        <v/>
      </c>
      <c r="I57" s="3" t="str">
        <f ca="1">IF(COUNTA(A57,C57:G57)=0,"",IF(A57="","Buchung wählen",IF(OR(COUNTIF(Aufenthalte!$A$9:$A$108,A57)&lt;&gt;1,IFERROR(INDEX(Aufenthalte!$L$9:$L$108,MATCH(A57,Aufenthalte!$A$9:$A$108,0)),"")=""),"Buchung-ID prüfen",IF(OR(NOT(ISNUMBER(C57)),C57&lt;=0),"Datum prüfen",IF(C57&gt;TODAY(),"Datum liegt in Zukunft",IF(AND(D57&lt;&gt;"Anzahlung",D57&lt;&gt;"Restzahlung",D57&lt;&gt;"Gesamtzahlung",D57&lt;&gt;"Erstattung",D57&lt;&gt;"Sonstiges"),"Zahlungsart wählen",IF(OR(NOT(ISNUMBER(E57)),E57&lt;=0),"Positiven Betrag erfassen","OK")))))))</f>
        <v/>
      </c>
    </row>
    <row r="58" spans="1:9" ht="31" customHeight="1">
      <c r="A58" s="23"/>
      <c r="B58" s="3" t="str">
        <f>IF(A58="","",IF(IFERROR(INDEX(Aufenthalte!$B$9:$B$108,MATCH(A58,Aufenthalte!$A$9:$A$108,0)),"")="","",IFERROR(INDEX(Aufenthalte!$B$9:$B$108,MATCH(A58,Aufenthalte!$A$9:$A$108,0)),"")&amp;" / "&amp;TEXT(IFERROR(INDEX(Aufenthalte!$D$9:$D$108,MATCH(A58,Aufenthalte!$A$9:$A$108,0)),""),"dd"".""mm"".""yyyy")))</f>
        <v/>
      </c>
      <c r="C58" s="20"/>
      <c r="D58" s="18"/>
      <c r="E58" s="21"/>
      <c r="F58" s="18"/>
      <c r="G58" s="18"/>
      <c r="H58" s="10" t="str">
        <f t="shared" ca="1" si="1"/>
        <v/>
      </c>
      <c r="I58" s="3" t="str">
        <f ca="1">IF(COUNTA(A58,C58:G58)=0,"",IF(A58="","Buchung wählen",IF(OR(COUNTIF(Aufenthalte!$A$9:$A$108,A58)&lt;&gt;1,IFERROR(INDEX(Aufenthalte!$L$9:$L$108,MATCH(A58,Aufenthalte!$A$9:$A$108,0)),"")=""),"Buchung-ID prüfen",IF(OR(NOT(ISNUMBER(C58)),C58&lt;=0),"Datum prüfen",IF(C58&gt;TODAY(),"Datum liegt in Zukunft",IF(AND(D58&lt;&gt;"Anzahlung",D58&lt;&gt;"Restzahlung",D58&lt;&gt;"Gesamtzahlung",D58&lt;&gt;"Erstattung",D58&lt;&gt;"Sonstiges"),"Zahlungsart wählen",IF(OR(NOT(ISNUMBER(E58)),E58&lt;=0),"Positiven Betrag erfassen","OK")))))))</f>
        <v/>
      </c>
    </row>
    <row r="59" spans="1:9" ht="31" customHeight="1">
      <c r="A59" s="23"/>
      <c r="B59" s="3" t="str">
        <f>IF(A59="","",IF(IFERROR(INDEX(Aufenthalte!$B$9:$B$108,MATCH(A59,Aufenthalte!$A$9:$A$108,0)),"")="","",IFERROR(INDEX(Aufenthalte!$B$9:$B$108,MATCH(A59,Aufenthalte!$A$9:$A$108,0)),"")&amp;" / "&amp;TEXT(IFERROR(INDEX(Aufenthalte!$D$9:$D$108,MATCH(A59,Aufenthalte!$A$9:$A$108,0)),""),"dd"".""mm"".""yyyy")))</f>
        <v/>
      </c>
      <c r="C59" s="20"/>
      <c r="D59" s="18"/>
      <c r="E59" s="21"/>
      <c r="F59" s="18"/>
      <c r="G59" s="18"/>
      <c r="H59" s="10" t="str">
        <f t="shared" ca="1" si="1"/>
        <v/>
      </c>
      <c r="I59" s="3" t="str">
        <f ca="1">IF(COUNTA(A59,C59:G59)=0,"",IF(A59="","Buchung wählen",IF(OR(COUNTIF(Aufenthalte!$A$9:$A$108,A59)&lt;&gt;1,IFERROR(INDEX(Aufenthalte!$L$9:$L$108,MATCH(A59,Aufenthalte!$A$9:$A$108,0)),"")=""),"Buchung-ID prüfen",IF(OR(NOT(ISNUMBER(C59)),C59&lt;=0),"Datum prüfen",IF(C59&gt;TODAY(),"Datum liegt in Zukunft",IF(AND(D59&lt;&gt;"Anzahlung",D59&lt;&gt;"Restzahlung",D59&lt;&gt;"Gesamtzahlung",D59&lt;&gt;"Erstattung",D59&lt;&gt;"Sonstiges"),"Zahlungsart wählen",IF(OR(NOT(ISNUMBER(E59)),E59&lt;=0),"Positiven Betrag erfassen","OK")))))))</f>
        <v/>
      </c>
    </row>
    <row r="60" spans="1:9" ht="31" customHeight="1">
      <c r="A60" s="23"/>
      <c r="B60" s="3" t="str">
        <f>IF(A60="","",IF(IFERROR(INDEX(Aufenthalte!$B$9:$B$108,MATCH(A60,Aufenthalte!$A$9:$A$108,0)),"")="","",IFERROR(INDEX(Aufenthalte!$B$9:$B$108,MATCH(A60,Aufenthalte!$A$9:$A$108,0)),"")&amp;" / "&amp;TEXT(IFERROR(INDEX(Aufenthalte!$D$9:$D$108,MATCH(A60,Aufenthalte!$A$9:$A$108,0)),""),"dd"".""mm"".""yyyy")))</f>
        <v/>
      </c>
      <c r="C60" s="20"/>
      <c r="D60" s="18"/>
      <c r="E60" s="21"/>
      <c r="F60" s="18"/>
      <c r="G60" s="18"/>
      <c r="H60" s="10" t="str">
        <f t="shared" ca="1" si="1"/>
        <v/>
      </c>
      <c r="I60" s="3" t="str">
        <f ca="1">IF(COUNTA(A60,C60:G60)=0,"",IF(A60="","Buchung wählen",IF(OR(COUNTIF(Aufenthalte!$A$9:$A$108,A60)&lt;&gt;1,IFERROR(INDEX(Aufenthalte!$L$9:$L$108,MATCH(A60,Aufenthalte!$A$9:$A$108,0)),"")=""),"Buchung-ID prüfen",IF(OR(NOT(ISNUMBER(C60)),C60&lt;=0),"Datum prüfen",IF(C60&gt;TODAY(),"Datum liegt in Zukunft",IF(AND(D60&lt;&gt;"Anzahlung",D60&lt;&gt;"Restzahlung",D60&lt;&gt;"Gesamtzahlung",D60&lt;&gt;"Erstattung",D60&lt;&gt;"Sonstiges"),"Zahlungsart wählen",IF(OR(NOT(ISNUMBER(E60)),E60&lt;=0),"Positiven Betrag erfassen","OK")))))))</f>
        <v/>
      </c>
    </row>
    <row r="61" spans="1:9" ht="31" customHeight="1">
      <c r="A61" s="23"/>
      <c r="B61" s="3" t="str">
        <f>IF(A61="","",IF(IFERROR(INDEX(Aufenthalte!$B$9:$B$108,MATCH(A61,Aufenthalte!$A$9:$A$108,0)),"")="","",IFERROR(INDEX(Aufenthalte!$B$9:$B$108,MATCH(A61,Aufenthalte!$A$9:$A$108,0)),"")&amp;" / "&amp;TEXT(IFERROR(INDEX(Aufenthalte!$D$9:$D$108,MATCH(A61,Aufenthalte!$A$9:$A$108,0)),""),"dd"".""mm"".""yyyy")))</f>
        <v/>
      </c>
      <c r="C61" s="20"/>
      <c r="D61" s="18"/>
      <c r="E61" s="21"/>
      <c r="F61" s="18"/>
      <c r="G61" s="18"/>
      <c r="H61" s="10" t="str">
        <f t="shared" ca="1" si="1"/>
        <v/>
      </c>
      <c r="I61" s="3" t="str">
        <f ca="1">IF(COUNTA(A61,C61:G61)=0,"",IF(A61="","Buchung wählen",IF(OR(COUNTIF(Aufenthalte!$A$9:$A$108,A61)&lt;&gt;1,IFERROR(INDEX(Aufenthalte!$L$9:$L$108,MATCH(A61,Aufenthalte!$A$9:$A$108,0)),"")=""),"Buchung-ID prüfen",IF(OR(NOT(ISNUMBER(C61)),C61&lt;=0),"Datum prüfen",IF(C61&gt;TODAY(),"Datum liegt in Zukunft",IF(AND(D61&lt;&gt;"Anzahlung",D61&lt;&gt;"Restzahlung",D61&lt;&gt;"Gesamtzahlung",D61&lt;&gt;"Erstattung",D61&lt;&gt;"Sonstiges"),"Zahlungsart wählen",IF(OR(NOT(ISNUMBER(E61)),E61&lt;=0),"Positiven Betrag erfassen","OK")))))))</f>
        <v/>
      </c>
    </row>
    <row r="62" spans="1:9" ht="31" customHeight="1">
      <c r="A62" s="23"/>
      <c r="B62" s="3" t="str">
        <f>IF(A62="","",IF(IFERROR(INDEX(Aufenthalte!$B$9:$B$108,MATCH(A62,Aufenthalte!$A$9:$A$108,0)),"")="","",IFERROR(INDEX(Aufenthalte!$B$9:$B$108,MATCH(A62,Aufenthalte!$A$9:$A$108,0)),"")&amp;" / "&amp;TEXT(IFERROR(INDEX(Aufenthalte!$D$9:$D$108,MATCH(A62,Aufenthalte!$A$9:$A$108,0)),""),"dd"".""mm"".""yyyy")))</f>
        <v/>
      </c>
      <c r="C62" s="20"/>
      <c r="D62" s="18"/>
      <c r="E62" s="21"/>
      <c r="F62" s="18"/>
      <c r="G62" s="18"/>
      <c r="H62" s="10" t="str">
        <f t="shared" ca="1" si="1"/>
        <v/>
      </c>
      <c r="I62" s="3" t="str">
        <f ca="1">IF(COUNTA(A62,C62:G62)=0,"",IF(A62="","Buchung wählen",IF(OR(COUNTIF(Aufenthalte!$A$9:$A$108,A62)&lt;&gt;1,IFERROR(INDEX(Aufenthalte!$L$9:$L$108,MATCH(A62,Aufenthalte!$A$9:$A$108,0)),"")=""),"Buchung-ID prüfen",IF(OR(NOT(ISNUMBER(C62)),C62&lt;=0),"Datum prüfen",IF(C62&gt;TODAY(),"Datum liegt in Zukunft",IF(AND(D62&lt;&gt;"Anzahlung",D62&lt;&gt;"Restzahlung",D62&lt;&gt;"Gesamtzahlung",D62&lt;&gt;"Erstattung",D62&lt;&gt;"Sonstiges"),"Zahlungsart wählen",IF(OR(NOT(ISNUMBER(E62)),E62&lt;=0),"Positiven Betrag erfassen","OK")))))))</f>
        <v/>
      </c>
    </row>
    <row r="63" spans="1:9" ht="31" customHeight="1">
      <c r="A63" s="23"/>
      <c r="B63" s="3" t="str">
        <f>IF(A63="","",IF(IFERROR(INDEX(Aufenthalte!$B$9:$B$108,MATCH(A63,Aufenthalte!$A$9:$A$108,0)),"")="","",IFERROR(INDEX(Aufenthalte!$B$9:$B$108,MATCH(A63,Aufenthalte!$A$9:$A$108,0)),"")&amp;" / "&amp;TEXT(IFERROR(INDEX(Aufenthalte!$D$9:$D$108,MATCH(A63,Aufenthalte!$A$9:$A$108,0)),""),"dd"".""mm"".""yyyy")))</f>
        <v/>
      </c>
      <c r="C63" s="20"/>
      <c r="D63" s="18"/>
      <c r="E63" s="21"/>
      <c r="F63" s="18"/>
      <c r="G63" s="18"/>
      <c r="H63" s="10" t="str">
        <f t="shared" ca="1" si="1"/>
        <v/>
      </c>
      <c r="I63" s="3" t="str">
        <f ca="1">IF(COUNTA(A63,C63:G63)=0,"",IF(A63="","Buchung wählen",IF(OR(COUNTIF(Aufenthalte!$A$9:$A$108,A63)&lt;&gt;1,IFERROR(INDEX(Aufenthalte!$L$9:$L$108,MATCH(A63,Aufenthalte!$A$9:$A$108,0)),"")=""),"Buchung-ID prüfen",IF(OR(NOT(ISNUMBER(C63)),C63&lt;=0),"Datum prüfen",IF(C63&gt;TODAY(),"Datum liegt in Zukunft",IF(AND(D63&lt;&gt;"Anzahlung",D63&lt;&gt;"Restzahlung",D63&lt;&gt;"Gesamtzahlung",D63&lt;&gt;"Erstattung",D63&lt;&gt;"Sonstiges"),"Zahlungsart wählen",IF(OR(NOT(ISNUMBER(E63)),E63&lt;=0),"Positiven Betrag erfassen","OK")))))))</f>
        <v/>
      </c>
    </row>
    <row r="64" spans="1:9" ht="31" customHeight="1">
      <c r="A64" s="23"/>
      <c r="B64" s="3" t="str">
        <f>IF(A64="","",IF(IFERROR(INDEX(Aufenthalte!$B$9:$B$108,MATCH(A64,Aufenthalte!$A$9:$A$108,0)),"")="","",IFERROR(INDEX(Aufenthalte!$B$9:$B$108,MATCH(A64,Aufenthalte!$A$9:$A$108,0)),"")&amp;" / "&amp;TEXT(IFERROR(INDEX(Aufenthalte!$D$9:$D$108,MATCH(A64,Aufenthalte!$A$9:$A$108,0)),""),"dd"".""mm"".""yyyy")))</f>
        <v/>
      </c>
      <c r="C64" s="20"/>
      <c r="D64" s="18"/>
      <c r="E64" s="21"/>
      <c r="F64" s="18"/>
      <c r="G64" s="18"/>
      <c r="H64" s="10" t="str">
        <f t="shared" ca="1" si="1"/>
        <v/>
      </c>
      <c r="I64" s="3" t="str">
        <f ca="1">IF(COUNTA(A64,C64:G64)=0,"",IF(A64="","Buchung wählen",IF(OR(COUNTIF(Aufenthalte!$A$9:$A$108,A64)&lt;&gt;1,IFERROR(INDEX(Aufenthalte!$L$9:$L$108,MATCH(A64,Aufenthalte!$A$9:$A$108,0)),"")=""),"Buchung-ID prüfen",IF(OR(NOT(ISNUMBER(C64)),C64&lt;=0),"Datum prüfen",IF(C64&gt;TODAY(),"Datum liegt in Zukunft",IF(AND(D64&lt;&gt;"Anzahlung",D64&lt;&gt;"Restzahlung",D64&lt;&gt;"Gesamtzahlung",D64&lt;&gt;"Erstattung",D64&lt;&gt;"Sonstiges"),"Zahlungsart wählen",IF(OR(NOT(ISNUMBER(E64)),E64&lt;=0),"Positiven Betrag erfassen","OK")))))))</f>
        <v/>
      </c>
    </row>
    <row r="65" spans="1:9" ht="31" customHeight="1">
      <c r="A65" s="23"/>
      <c r="B65" s="3" t="str">
        <f>IF(A65="","",IF(IFERROR(INDEX(Aufenthalte!$B$9:$B$108,MATCH(A65,Aufenthalte!$A$9:$A$108,0)),"")="","",IFERROR(INDEX(Aufenthalte!$B$9:$B$108,MATCH(A65,Aufenthalte!$A$9:$A$108,0)),"")&amp;" / "&amp;TEXT(IFERROR(INDEX(Aufenthalte!$D$9:$D$108,MATCH(A65,Aufenthalte!$A$9:$A$108,0)),""),"dd"".""mm"".""yyyy")))</f>
        <v/>
      </c>
      <c r="C65" s="20"/>
      <c r="D65" s="18"/>
      <c r="E65" s="21"/>
      <c r="F65" s="18"/>
      <c r="G65" s="18"/>
      <c r="H65" s="10" t="str">
        <f t="shared" ca="1" si="1"/>
        <v/>
      </c>
      <c r="I65" s="3" t="str">
        <f ca="1">IF(COUNTA(A65,C65:G65)=0,"",IF(A65="","Buchung wählen",IF(OR(COUNTIF(Aufenthalte!$A$9:$A$108,A65)&lt;&gt;1,IFERROR(INDEX(Aufenthalte!$L$9:$L$108,MATCH(A65,Aufenthalte!$A$9:$A$108,0)),"")=""),"Buchung-ID prüfen",IF(OR(NOT(ISNUMBER(C65)),C65&lt;=0),"Datum prüfen",IF(C65&gt;TODAY(),"Datum liegt in Zukunft",IF(AND(D65&lt;&gt;"Anzahlung",D65&lt;&gt;"Restzahlung",D65&lt;&gt;"Gesamtzahlung",D65&lt;&gt;"Erstattung",D65&lt;&gt;"Sonstiges"),"Zahlungsart wählen",IF(OR(NOT(ISNUMBER(E65)),E65&lt;=0),"Positiven Betrag erfassen","OK")))))))</f>
        <v/>
      </c>
    </row>
    <row r="66" spans="1:9" ht="31" customHeight="1">
      <c r="A66" s="23"/>
      <c r="B66" s="3" t="str">
        <f>IF(A66="","",IF(IFERROR(INDEX(Aufenthalte!$B$9:$B$108,MATCH(A66,Aufenthalte!$A$9:$A$108,0)),"")="","",IFERROR(INDEX(Aufenthalte!$B$9:$B$108,MATCH(A66,Aufenthalte!$A$9:$A$108,0)),"")&amp;" / "&amp;TEXT(IFERROR(INDEX(Aufenthalte!$D$9:$D$108,MATCH(A66,Aufenthalte!$A$9:$A$108,0)),""),"dd"".""mm"".""yyyy")))</f>
        <v/>
      </c>
      <c r="C66" s="20"/>
      <c r="D66" s="18"/>
      <c r="E66" s="21"/>
      <c r="F66" s="18"/>
      <c r="G66" s="18"/>
      <c r="H66" s="10" t="str">
        <f t="shared" ca="1" si="1"/>
        <v/>
      </c>
      <c r="I66" s="3" t="str">
        <f ca="1">IF(COUNTA(A66,C66:G66)=0,"",IF(A66="","Buchung wählen",IF(OR(COUNTIF(Aufenthalte!$A$9:$A$108,A66)&lt;&gt;1,IFERROR(INDEX(Aufenthalte!$L$9:$L$108,MATCH(A66,Aufenthalte!$A$9:$A$108,0)),"")=""),"Buchung-ID prüfen",IF(OR(NOT(ISNUMBER(C66)),C66&lt;=0),"Datum prüfen",IF(C66&gt;TODAY(),"Datum liegt in Zukunft",IF(AND(D66&lt;&gt;"Anzahlung",D66&lt;&gt;"Restzahlung",D66&lt;&gt;"Gesamtzahlung",D66&lt;&gt;"Erstattung",D66&lt;&gt;"Sonstiges"),"Zahlungsart wählen",IF(OR(NOT(ISNUMBER(E66)),E66&lt;=0),"Positiven Betrag erfassen","OK")))))))</f>
        <v/>
      </c>
    </row>
    <row r="67" spans="1:9" ht="31" customHeight="1">
      <c r="A67" s="23"/>
      <c r="B67" s="3" t="str">
        <f>IF(A67="","",IF(IFERROR(INDEX(Aufenthalte!$B$9:$B$108,MATCH(A67,Aufenthalte!$A$9:$A$108,0)),"")="","",IFERROR(INDEX(Aufenthalte!$B$9:$B$108,MATCH(A67,Aufenthalte!$A$9:$A$108,0)),"")&amp;" / "&amp;TEXT(IFERROR(INDEX(Aufenthalte!$D$9:$D$108,MATCH(A67,Aufenthalte!$A$9:$A$108,0)),""),"dd"".""mm"".""yyyy")))</f>
        <v/>
      </c>
      <c r="C67" s="20"/>
      <c r="D67" s="18"/>
      <c r="E67" s="21"/>
      <c r="F67" s="18"/>
      <c r="G67" s="18"/>
      <c r="H67" s="10" t="str">
        <f t="shared" ca="1" si="1"/>
        <v/>
      </c>
      <c r="I67" s="3" t="str">
        <f ca="1">IF(COUNTA(A67,C67:G67)=0,"",IF(A67="","Buchung wählen",IF(OR(COUNTIF(Aufenthalte!$A$9:$A$108,A67)&lt;&gt;1,IFERROR(INDEX(Aufenthalte!$L$9:$L$108,MATCH(A67,Aufenthalte!$A$9:$A$108,0)),"")=""),"Buchung-ID prüfen",IF(OR(NOT(ISNUMBER(C67)),C67&lt;=0),"Datum prüfen",IF(C67&gt;TODAY(),"Datum liegt in Zukunft",IF(AND(D67&lt;&gt;"Anzahlung",D67&lt;&gt;"Restzahlung",D67&lt;&gt;"Gesamtzahlung",D67&lt;&gt;"Erstattung",D67&lt;&gt;"Sonstiges"),"Zahlungsart wählen",IF(OR(NOT(ISNUMBER(E67)),E67&lt;=0),"Positiven Betrag erfassen","OK")))))))</f>
        <v/>
      </c>
    </row>
    <row r="68" spans="1:9" ht="31" customHeight="1">
      <c r="A68" s="23"/>
      <c r="B68" s="3" t="str">
        <f>IF(A68="","",IF(IFERROR(INDEX(Aufenthalte!$B$9:$B$108,MATCH(A68,Aufenthalte!$A$9:$A$108,0)),"")="","",IFERROR(INDEX(Aufenthalte!$B$9:$B$108,MATCH(A68,Aufenthalte!$A$9:$A$108,0)),"")&amp;" / "&amp;TEXT(IFERROR(INDEX(Aufenthalte!$D$9:$D$108,MATCH(A68,Aufenthalte!$A$9:$A$108,0)),""),"dd"".""mm"".""yyyy")))</f>
        <v/>
      </c>
      <c r="C68" s="20"/>
      <c r="D68" s="18"/>
      <c r="E68" s="21"/>
      <c r="F68" s="18"/>
      <c r="G68" s="18"/>
      <c r="H68" s="10" t="str">
        <f t="shared" ca="1" si="1"/>
        <v/>
      </c>
      <c r="I68" s="3" t="str">
        <f ca="1">IF(COUNTA(A68,C68:G68)=0,"",IF(A68="","Buchung wählen",IF(OR(COUNTIF(Aufenthalte!$A$9:$A$108,A68)&lt;&gt;1,IFERROR(INDEX(Aufenthalte!$L$9:$L$108,MATCH(A68,Aufenthalte!$A$9:$A$108,0)),"")=""),"Buchung-ID prüfen",IF(OR(NOT(ISNUMBER(C68)),C68&lt;=0),"Datum prüfen",IF(C68&gt;TODAY(),"Datum liegt in Zukunft",IF(AND(D68&lt;&gt;"Anzahlung",D68&lt;&gt;"Restzahlung",D68&lt;&gt;"Gesamtzahlung",D68&lt;&gt;"Erstattung",D68&lt;&gt;"Sonstiges"),"Zahlungsart wählen",IF(OR(NOT(ISNUMBER(E68)),E68&lt;=0),"Positiven Betrag erfassen","OK")))))))</f>
        <v/>
      </c>
    </row>
    <row r="69" spans="1:9" ht="31" customHeight="1">
      <c r="A69" s="23"/>
      <c r="B69" s="3" t="str">
        <f>IF(A69="","",IF(IFERROR(INDEX(Aufenthalte!$B$9:$B$108,MATCH(A69,Aufenthalte!$A$9:$A$108,0)),"")="","",IFERROR(INDEX(Aufenthalte!$B$9:$B$108,MATCH(A69,Aufenthalte!$A$9:$A$108,0)),"")&amp;" / "&amp;TEXT(IFERROR(INDEX(Aufenthalte!$D$9:$D$108,MATCH(A69,Aufenthalte!$A$9:$A$108,0)),""),"dd"".""mm"".""yyyy")))</f>
        <v/>
      </c>
      <c r="C69" s="20"/>
      <c r="D69" s="18"/>
      <c r="E69" s="21"/>
      <c r="F69" s="18"/>
      <c r="G69" s="18"/>
      <c r="H69" s="10" t="str">
        <f t="shared" ca="1" si="1"/>
        <v/>
      </c>
      <c r="I69" s="3" t="str">
        <f ca="1">IF(COUNTA(A69,C69:G69)=0,"",IF(A69="","Buchung wählen",IF(OR(COUNTIF(Aufenthalte!$A$9:$A$108,A69)&lt;&gt;1,IFERROR(INDEX(Aufenthalte!$L$9:$L$108,MATCH(A69,Aufenthalte!$A$9:$A$108,0)),"")=""),"Buchung-ID prüfen",IF(OR(NOT(ISNUMBER(C69)),C69&lt;=0),"Datum prüfen",IF(C69&gt;TODAY(),"Datum liegt in Zukunft",IF(AND(D69&lt;&gt;"Anzahlung",D69&lt;&gt;"Restzahlung",D69&lt;&gt;"Gesamtzahlung",D69&lt;&gt;"Erstattung",D69&lt;&gt;"Sonstiges"),"Zahlungsart wählen",IF(OR(NOT(ISNUMBER(E69)),E69&lt;=0),"Positiven Betrag erfassen","OK")))))))</f>
        <v/>
      </c>
    </row>
    <row r="70" spans="1:9" ht="31" customHeight="1">
      <c r="A70" s="23"/>
      <c r="B70" s="3" t="str">
        <f>IF(A70="","",IF(IFERROR(INDEX(Aufenthalte!$B$9:$B$108,MATCH(A70,Aufenthalte!$A$9:$A$108,0)),"")="","",IFERROR(INDEX(Aufenthalte!$B$9:$B$108,MATCH(A70,Aufenthalte!$A$9:$A$108,0)),"")&amp;" / "&amp;TEXT(IFERROR(INDEX(Aufenthalte!$D$9:$D$108,MATCH(A70,Aufenthalte!$A$9:$A$108,0)),""),"dd"".""mm"".""yyyy")))</f>
        <v/>
      </c>
      <c r="C70" s="20"/>
      <c r="D70" s="18"/>
      <c r="E70" s="21"/>
      <c r="F70" s="18"/>
      <c r="G70" s="18"/>
      <c r="H70" s="10" t="str">
        <f t="shared" ca="1" si="1"/>
        <v/>
      </c>
      <c r="I70" s="3" t="str">
        <f ca="1">IF(COUNTA(A70,C70:G70)=0,"",IF(A70="","Buchung wählen",IF(OR(COUNTIF(Aufenthalte!$A$9:$A$108,A70)&lt;&gt;1,IFERROR(INDEX(Aufenthalte!$L$9:$L$108,MATCH(A70,Aufenthalte!$A$9:$A$108,0)),"")=""),"Buchung-ID prüfen",IF(OR(NOT(ISNUMBER(C70)),C70&lt;=0),"Datum prüfen",IF(C70&gt;TODAY(),"Datum liegt in Zukunft",IF(AND(D70&lt;&gt;"Anzahlung",D70&lt;&gt;"Restzahlung",D70&lt;&gt;"Gesamtzahlung",D70&lt;&gt;"Erstattung",D70&lt;&gt;"Sonstiges"),"Zahlungsart wählen",IF(OR(NOT(ISNUMBER(E70)),E70&lt;=0),"Positiven Betrag erfassen","OK")))))))</f>
        <v/>
      </c>
    </row>
    <row r="71" spans="1:9" ht="31" customHeight="1">
      <c r="A71" s="23"/>
      <c r="B71" s="3" t="str">
        <f>IF(A71="","",IF(IFERROR(INDEX(Aufenthalte!$B$9:$B$108,MATCH(A71,Aufenthalte!$A$9:$A$108,0)),"")="","",IFERROR(INDEX(Aufenthalte!$B$9:$B$108,MATCH(A71,Aufenthalte!$A$9:$A$108,0)),"")&amp;" / "&amp;TEXT(IFERROR(INDEX(Aufenthalte!$D$9:$D$108,MATCH(A71,Aufenthalte!$A$9:$A$108,0)),""),"dd"".""mm"".""yyyy")))</f>
        <v/>
      </c>
      <c r="C71" s="20"/>
      <c r="D71" s="18"/>
      <c r="E71" s="21"/>
      <c r="F71" s="18"/>
      <c r="G71" s="18"/>
      <c r="H71" s="10" t="str">
        <f t="shared" ca="1" si="1"/>
        <v/>
      </c>
      <c r="I71" s="3" t="str">
        <f ca="1">IF(COUNTA(A71,C71:G71)=0,"",IF(A71="","Buchung wählen",IF(OR(COUNTIF(Aufenthalte!$A$9:$A$108,A71)&lt;&gt;1,IFERROR(INDEX(Aufenthalte!$L$9:$L$108,MATCH(A71,Aufenthalte!$A$9:$A$108,0)),"")=""),"Buchung-ID prüfen",IF(OR(NOT(ISNUMBER(C71)),C71&lt;=0),"Datum prüfen",IF(C71&gt;TODAY(),"Datum liegt in Zukunft",IF(AND(D71&lt;&gt;"Anzahlung",D71&lt;&gt;"Restzahlung",D71&lt;&gt;"Gesamtzahlung",D71&lt;&gt;"Erstattung",D71&lt;&gt;"Sonstiges"),"Zahlungsart wählen",IF(OR(NOT(ISNUMBER(E71)),E71&lt;=0),"Positiven Betrag erfassen","OK")))))))</f>
        <v/>
      </c>
    </row>
    <row r="72" spans="1:9" ht="31" customHeight="1">
      <c r="A72" s="23"/>
      <c r="B72" s="3" t="str">
        <f>IF(A72="","",IF(IFERROR(INDEX(Aufenthalte!$B$9:$B$108,MATCH(A72,Aufenthalte!$A$9:$A$108,0)),"")="","",IFERROR(INDEX(Aufenthalte!$B$9:$B$108,MATCH(A72,Aufenthalte!$A$9:$A$108,0)),"")&amp;" / "&amp;TEXT(IFERROR(INDEX(Aufenthalte!$D$9:$D$108,MATCH(A72,Aufenthalte!$A$9:$A$108,0)),""),"dd"".""mm"".""yyyy")))</f>
        <v/>
      </c>
      <c r="C72" s="20"/>
      <c r="D72" s="18"/>
      <c r="E72" s="21"/>
      <c r="F72" s="18"/>
      <c r="G72" s="18"/>
      <c r="H72" s="10" t="str">
        <f t="shared" ca="1" si="1"/>
        <v/>
      </c>
      <c r="I72" s="3" t="str">
        <f ca="1">IF(COUNTA(A72,C72:G72)=0,"",IF(A72="","Buchung wählen",IF(OR(COUNTIF(Aufenthalte!$A$9:$A$108,A72)&lt;&gt;1,IFERROR(INDEX(Aufenthalte!$L$9:$L$108,MATCH(A72,Aufenthalte!$A$9:$A$108,0)),"")=""),"Buchung-ID prüfen",IF(OR(NOT(ISNUMBER(C72)),C72&lt;=0),"Datum prüfen",IF(C72&gt;TODAY(),"Datum liegt in Zukunft",IF(AND(D72&lt;&gt;"Anzahlung",D72&lt;&gt;"Restzahlung",D72&lt;&gt;"Gesamtzahlung",D72&lt;&gt;"Erstattung",D72&lt;&gt;"Sonstiges"),"Zahlungsart wählen",IF(OR(NOT(ISNUMBER(E72)),E72&lt;=0),"Positiven Betrag erfassen","OK")))))))</f>
        <v/>
      </c>
    </row>
    <row r="73" spans="1:9" ht="31" customHeight="1">
      <c r="A73" s="23"/>
      <c r="B73" s="3" t="str">
        <f>IF(A73="","",IF(IFERROR(INDEX(Aufenthalte!$B$9:$B$108,MATCH(A73,Aufenthalte!$A$9:$A$108,0)),"")="","",IFERROR(INDEX(Aufenthalte!$B$9:$B$108,MATCH(A73,Aufenthalte!$A$9:$A$108,0)),"")&amp;" / "&amp;TEXT(IFERROR(INDEX(Aufenthalte!$D$9:$D$108,MATCH(A73,Aufenthalte!$A$9:$A$108,0)),""),"dd"".""mm"".""yyyy")))</f>
        <v/>
      </c>
      <c r="C73" s="20"/>
      <c r="D73" s="18"/>
      <c r="E73" s="21"/>
      <c r="F73" s="18"/>
      <c r="G73" s="18"/>
      <c r="H73" s="10" t="str">
        <f t="shared" ref="H73:H104" ca="1" si="2">IF(I73&lt;&gt;"OK","",IF(D73="Erstattung",-E73,E73))</f>
        <v/>
      </c>
      <c r="I73" s="3" t="str">
        <f ca="1">IF(COUNTA(A73,C73:G73)=0,"",IF(A73="","Buchung wählen",IF(OR(COUNTIF(Aufenthalte!$A$9:$A$108,A73)&lt;&gt;1,IFERROR(INDEX(Aufenthalte!$L$9:$L$108,MATCH(A73,Aufenthalte!$A$9:$A$108,0)),"")=""),"Buchung-ID prüfen",IF(OR(NOT(ISNUMBER(C73)),C73&lt;=0),"Datum prüfen",IF(C73&gt;TODAY(),"Datum liegt in Zukunft",IF(AND(D73&lt;&gt;"Anzahlung",D73&lt;&gt;"Restzahlung",D73&lt;&gt;"Gesamtzahlung",D73&lt;&gt;"Erstattung",D73&lt;&gt;"Sonstiges"),"Zahlungsart wählen",IF(OR(NOT(ISNUMBER(E73)),E73&lt;=0),"Positiven Betrag erfassen","OK")))))))</f>
        <v/>
      </c>
    </row>
    <row r="74" spans="1:9" ht="31" customHeight="1">
      <c r="A74" s="23"/>
      <c r="B74" s="3" t="str">
        <f>IF(A74="","",IF(IFERROR(INDEX(Aufenthalte!$B$9:$B$108,MATCH(A74,Aufenthalte!$A$9:$A$108,0)),"")="","",IFERROR(INDEX(Aufenthalte!$B$9:$B$108,MATCH(A74,Aufenthalte!$A$9:$A$108,0)),"")&amp;" / "&amp;TEXT(IFERROR(INDEX(Aufenthalte!$D$9:$D$108,MATCH(A74,Aufenthalte!$A$9:$A$108,0)),""),"dd"".""mm"".""yyyy")))</f>
        <v/>
      </c>
      <c r="C74" s="20"/>
      <c r="D74" s="18"/>
      <c r="E74" s="21"/>
      <c r="F74" s="18"/>
      <c r="G74" s="18"/>
      <c r="H74" s="10" t="str">
        <f t="shared" ca="1" si="2"/>
        <v/>
      </c>
      <c r="I74" s="3" t="str">
        <f ca="1">IF(COUNTA(A74,C74:G74)=0,"",IF(A74="","Buchung wählen",IF(OR(COUNTIF(Aufenthalte!$A$9:$A$108,A74)&lt;&gt;1,IFERROR(INDEX(Aufenthalte!$L$9:$L$108,MATCH(A74,Aufenthalte!$A$9:$A$108,0)),"")=""),"Buchung-ID prüfen",IF(OR(NOT(ISNUMBER(C74)),C74&lt;=0),"Datum prüfen",IF(C74&gt;TODAY(),"Datum liegt in Zukunft",IF(AND(D74&lt;&gt;"Anzahlung",D74&lt;&gt;"Restzahlung",D74&lt;&gt;"Gesamtzahlung",D74&lt;&gt;"Erstattung",D74&lt;&gt;"Sonstiges"),"Zahlungsart wählen",IF(OR(NOT(ISNUMBER(E74)),E74&lt;=0),"Positiven Betrag erfassen","OK")))))))</f>
        <v/>
      </c>
    </row>
    <row r="75" spans="1:9" ht="31" customHeight="1">
      <c r="A75" s="23"/>
      <c r="B75" s="3" t="str">
        <f>IF(A75="","",IF(IFERROR(INDEX(Aufenthalte!$B$9:$B$108,MATCH(A75,Aufenthalte!$A$9:$A$108,0)),"")="","",IFERROR(INDEX(Aufenthalte!$B$9:$B$108,MATCH(A75,Aufenthalte!$A$9:$A$108,0)),"")&amp;" / "&amp;TEXT(IFERROR(INDEX(Aufenthalte!$D$9:$D$108,MATCH(A75,Aufenthalte!$A$9:$A$108,0)),""),"dd"".""mm"".""yyyy")))</f>
        <v/>
      </c>
      <c r="C75" s="20"/>
      <c r="D75" s="18"/>
      <c r="E75" s="21"/>
      <c r="F75" s="18"/>
      <c r="G75" s="18"/>
      <c r="H75" s="10" t="str">
        <f t="shared" ca="1" si="2"/>
        <v/>
      </c>
      <c r="I75" s="3" t="str">
        <f ca="1">IF(COUNTA(A75,C75:G75)=0,"",IF(A75="","Buchung wählen",IF(OR(COUNTIF(Aufenthalte!$A$9:$A$108,A75)&lt;&gt;1,IFERROR(INDEX(Aufenthalte!$L$9:$L$108,MATCH(A75,Aufenthalte!$A$9:$A$108,0)),"")=""),"Buchung-ID prüfen",IF(OR(NOT(ISNUMBER(C75)),C75&lt;=0),"Datum prüfen",IF(C75&gt;TODAY(),"Datum liegt in Zukunft",IF(AND(D75&lt;&gt;"Anzahlung",D75&lt;&gt;"Restzahlung",D75&lt;&gt;"Gesamtzahlung",D75&lt;&gt;"Erstattung",D75&lt;&gt;"Sonstiges"),"Zahlungsart wählen",IF(OR(NOT(ISNUMBER(E75)),E75&lt;=0),"Positiven Betrag erfassen","OK")))))))</f>
        <v/>
      </c>
    </row>
    <row r="76" spans="1:9" ht="31" customHeight="1">
      <c r="A76" s="23"/>
      <c r="B76" s="3" t="str">
        <f>IF(A76="","",IF(IFERROR(INDEX(Aufenthalte!$B$9:$B$108,MATCH(A76,Aufenthalte!$A$9:$A$108,0)),"")="","",IFERROR(INDEX(Aufenthalte!$B$9:$B$108,MATCH(A76,Aufenthalte!$A$9:$A$108,0)),"")&amp;" / "&amp;TEXT(IFERROR(INDEX(Aufenthalte!$D$9:$D$108,MATCH(A76,Aufenthalte!$A$9:$A$108,0)),""),"dd"".""mm"".""yyyy")))</f>
        <v/>
      </c>
      <c r="C76" s="20"/>
      <c r="D76" s="18"/>
      <c r="E76" s="21"/>
      <c r="F76" s="18"/>
      <c r="G76" s="18"/>
      <c r="H76" s="10" t="str">
        <f t="shared" ca="1" si="2"/>
        <v/>
      </c>
      <c r="I76" s="3" t="str">
        <f ca="1">IF(COUNTA(A76,C76:G76)=0,"",IF(A76="","Buchung wählen",IF(OR(COUNTIF(Aufenthalte!$A$9:$A$108,A76)&lt;&gt;1,IFERROR(INDEX(Aufenthalte!$L$9:$L$108,MATCH(A76,Aufenthalte!$A$9:$A$108,0)),"")=""),"Buchung-ID prüfen",IF(OR(NOT(ISNUMBER(C76)),C76&lt;=0),"Datum prüfen",IF(C76&gt;TODAY(),"Datum liegt in Zukunft",IF(AND(D76&lt;&gt;"Anzahlung",D76&lt;&gt;"Restzahlung",D76&lt;&gt;"Gesamtzahlung",D76&lt;&gt;"Erstattung",D76&lt;&gt;"Sonstiges"),"Zahlungsart wählen",IF(OR(NOT(ISNUMBER(E76)),E76&lt;=0),"Positiven Betrag erfassen","OK")))))))</f>
        <v/>
      </c>
    </row>
    <row r="77" spans="1:9" ht="31" customHeight="1">
      <c r="A77" s="23"/>
      <c r="B77" s="3" t="str">
        <f>IF(A77="","",IF(IFERROR(INDEX(Aufenthalte!$B$9:$B$108,MATCH(A77,Aufenthalte!$A$9:$A$108,0)),"")="","",IFERROR(INDEX(Aufenthalte!$B$9:$B$108,MATCH(A77,Aufenthalte!$A$9:$A$108,0)),"")&amp;" / "&amp;TEXT(IFERROR(INDEX(Aufenthalte!$D$9:$D$108,MATCH(A77,Aufenthalte!$A$9:$A$108,0)),""),"dd"".""mm"".""yyyy")))</f>
        <v/>
      </c>
      <c r="C77" s="20"/>
      <c r="D77" s="18"/>
      <c r="E77" s="21"/>
      <c r="F77" s="18"/>
      <c r="G77" s="18"/>
      <c r="H77" s="10" t="str">
        <f t="shared" ca="1" si="2"/>
        <v/>
      </c>
      <c r="I77" s="3" t="str">
        <f ca="1">IF(COUNTA(A77,C77:G77)=0,"",IF(A77="","Buchung wählen",IF(OR(COUNTIF(Aufenthalte!$A$9:$A$108,A77)&lt;&gt;1,IFERROR(INDEX(Aufenthalte!$L$9:$L$108,MATCH(A77,Aufenthalte!$A$9:$A$108,0)),"")=""),"Buchung-ID prüfen",IF(OR(NOT(ISNUMBER(C77)),C77&lt;=0),"Datum prüfen",IF(C77&gt;TODAY(),"Datum liegt in Zukunft",IF(AND(D77&lt;&gt;"Anzahlung",D77&lt;&gt;"Restzahlung",D77&lt;&gt;"Gesamtzahlung",D77&lt;&gt;"Erstattung",D77&lt;&gt;"Sonstiges"),"Zahlungsart wählen",IF(OR(NOT(ISNUMBER(E77)),E77&lt;=0),"Positiven Betrag erfassen","OK")))))))</f>
        <v/>
      </c>
    </row>
    <row r="78" spans="1:9" ht="31" customHeight="1">
      <c r="A78" s="23"/>
      <c r="B78" s="3" t="str">
        <f>IF(A78="","",IF(IFERROR(INDEX(Aufenthalte!$B$9:$B$108,MATCH(A78,Aufenthalte!$A$9:$A$108,0)),"")="","",IFERROR(INDEX(Aufenthalte!$B$9:$B$108,MATCH(A78,Aufenthalte!$A$9:$A$108,0)),"")&amp;" / "&amp;TEXT(IFERROR(INDEX(Aufenthalte!$D$9:$D$108,MATCH(A78,Aufenthalte!$A$9:$A$108,0)),""),"dd"".""mm"".""yyyy")))</f>
        <v/>
      </c>
      <c r="C78" s="20"/>
      <c r="D78" s="18"/>
      <c r="E78" s="21"/>
      <c r="F78" s="18"/>
      <c r="G78" s="18"/>
      <c r="H78" s="10" t="str">
        <f t="shared" ca="1" si="2"/>
        <v/>
      </c>
      <c r="I78" s="3" t="str">
        <f ca="1">IF(COUNTA(A78,C78:G78)=0,"",IF(A78="","Buchung wählen",IF(OR(COUNTIF(Aufenthalte!$A$9:$A$108,A78)&lt;&gt;1,IFERROR(INDEX(Aufenthalte!$L$9:$L$108,MATCH(A78,Aufenthalte!$A$9:$A$108,0)),"")=""),"Buchung-ID prüfen",IF(OR(NOT(ISNUMBER(C78)),C78&lt;=0),"Datum prüfen",IF(C78&gt;TODAY(),"Datum liegt in Zukunft",IF(AND(D78&lt;&gt;"Anzahlung",D78&lt;&gt;"Restzahlung",D78&lt;&gt;"Gesamtzahlung",D78&lt;&gt;"Erstattung",D78&lt;&gt;"Sonstiges"),"Zahlungsart wählen",IF(OR(NOT(ISNUMBER(E78)),E78&lt;=0),"Positiven Betrag erfassen","OK")))))))</f>
        <v/>
      </c>
    </row>
    <row r="79" spans="1:9" ht="31" customHeight="1">
      <c r="A79" s="23"/>
      <c r="B79" s="3" t="str">
        <f>IF(A79="","",IF(IFERROR(INDEX(Aufenthalte!$B$9:$B$108,MATCH(A79,Aufenthalte!$A$9:$A$108,0)),"")="","",IFERROR(INDEX(Aufenthalte!$B$9:$B$108,MATCH(A79,Aufenthalte!$A$9:$A$108,0)),"")&amp;" / "&amp;TEXT(IFERROR(INDEX(Aufenthalte!$D$9:$D$108,MATCH(A79,Aufenthalte!$A$9:$A$108,0)),""),"dd"".""mm"".""yyyy")))</f>
        <v/>
      </c>
      <c r="C79" s="20"/>
      <c r="D79" s="18"/>
      <c r="E79" s="21"/>
      <c r="F79" s="18"/>
      <c r="G79" s="18"/>
      <c r="H79" s="10" t="str">
        <f t="shared" ca="1" si="2"/>
        <v/>
      </c>
      <c r="I79" s="3" t="str">
        <f ca="1">IF(COUNTA(A79,C79:G79)=0,"",IF(A79="","Buchung wählen",IF(OR(COUNTIF(Aufenthalte!$A$9:$A$108,A79)&lt;&gt;1,IFERROR(INDEX(Aufenthalte!$L$9:$L$108,MATCH(A79,Aufenthalte!$A$9:$A$108,0)),"")=""),"Buchung-ID prüfen",IF(OR(NOT(ISNUMBER(C79)),C79&lt;=0),"Datum prüfen",IF(C79&gt;TODAY(),"Datum liegt in Zukunft",IF(AND(D79&lt;&gt;"Anzahlung",D79&lt;&gt;"Restzahlung",D79&lt;&gt;"Gesamtzahlung",D79&lt;&gt;"Erstattung",D79&lt;&gt;"Sonstiges"),"Zahlungsart wählen",IF(OR(NOT(ISNUMBER(E79)),E79&lt;=0),"Positiven Betrag erfassen","OK")))))))</f>
        <v/>
      </c>
    </row>
    <row r="80" spans="1:9" ht="31" customHeight="1">
      <c r="A80" s="23"/>
      <c r="B80" s="3" t="str">
        <f>IF(A80="","",IF(IFERROR(INDEX(Aufenthalte!$B$9:$B$108,MATCH(A80,Aufenthalte!$A$9:$A$108,0)),"")="","",IFERROR(INDEX(Aufenthalte!$B$9:$B$108,MATCH(A80,Aufenthalte!$A$9:$A$108,0)),"")&amp;" / "&amp;TEXT(IFERROR(INDEX(Aufenthalte!$D$9:$D$108,MATCH(A80,Aufenthalte!$A$9:$A$108,0)),""),"dd"".""mm"".""yyyy")))</f>
        <v/>
      </c>
      <c r="C80" s="20"/>
      <c r="D80" s="18"/>
      <c r="E80" s="21"/>
      <c r="F80" s="18"/>
      <c r="G80" s="18"/>
      <c r="H80" s="10" t="str">
        <f t="shared" ca="1" si="2"/>
        <v/>
      </c>
      <c r="I80" s="3" t="str">
        <f ca="1">IF(COUNTA(A80,C80:G80)=0,"",IF(A80="","Buchung wählen",IF(OR(COUNTIF(Aufenthalte!$A$9:$A$108,A80)&lt;&gt;1,IFERROR(INDEX(Aufenthalte!$L$9:$L$108,MATCH(A80,Aufenthalte!$A$9:$A$108,0)),"")=""),"Buchung-ID prüfen",IF(OR(NOT(ISNUMBER(C80)),C80&lt;=0),"Datum prüfen",IF(C80&gt;TODAY(),"Datum liegt in Zukunft",IF(AND(D80&lt;&gt;"Anzahlung",D80&lt;&gt;"Restzahlung",D80&lt;&gt;"Gesamtzahlung",D80&lt;&gt;"Erstattung",D80&lt;&gt;"Sonstiges"),"Zahlungsart wählen",IF(OR(NOT(ISNUMBER(E80)),E80&lt;=0),"Positiven Betrag erfassen","OK")))))))</f>
        <v/>
      </c>
    </row>
    <row r="81" spans="1:9" ht="31" customHeight="1">
      <c r="A81" s="23"/>
      <c r="B81" s="3" t="str">
        <f>IF(A81="","",IF(IFERROR(INDEX(Aufenthalte!$B$9:$B$108,MATCH(A81,Aufenthalte!$A$9:$A$108,0)),"")="","",IFERROR(INDEX(Aufenthalte!$B$9:$B$108,MATCH(A81,Aufenthalte!$A$9:$A$108,0)),"")&amp;" / "&amp;TEXT(IFERROR(INDEX(Aufenthalte!$D$9:$D$108,MATCH(A81,Aufenthalte!$A$9:$A$108,0)),""),"dd"".""mm"".""yyyy")))</f>
        <v/>
      </c>
      <c r="C81" s="20"/>
      <c r="D81" s="18"/>
      <c r="E81" s="21"/>
      <c r="F81" s="18"/>
      <c r="G81" s="18"/>
      <c r="H81" s="10" t="str">
        <f t="shared" ca="1" si="2"/>
        <v/>
      </c>
      <c r="I81" s="3" t="str">
        <f ca="1">IF(COUNTA(A81,C81:G81)=0,"",IF(A81="","Buchung wählen",IF(OR(COUNTIF(Aufenthalte!$A$9:$A$108,A81)&lt;&gt;1,IFERROR(INDEX(Aufenthalte!$L$9:$L$108,MATCH(A81,Aufenthalte!$A$9:$A$108,0)),"")=""),"Buchung-ID prüfen",IF(OR(NOT(ISNUMBER(C81)),C81&lt;=0),"Datum prüfen",IF(C81&gt;TODAY(),"Datum liegt in Zukunft",IF(AND(D81&lt;&gt;"Anzahlung",D81&lt;&gt;"Restzahlung",D81&lt;&gt;"Gesamtzahlung",D81&lt;&gt;"Erstattung",D81&lt;&gt;"Sonstiges"),"Zahlungsart wählen",IF(OR(NOT(ISNUMBER(E81)),E81&lt;=0),"Positiven Betrag erfassen","OK")))))))</f>
        <v/>
      </c>
    </row>
    <row r="82" spans="1:9" ht="31" customHeight="1">
      <c r="A82" s="23"/>
      <c r="B82" s="3" t="str">
        <f>IF(A82="","",IF(IFERROR(INDEX(Aufenthalte!$B$9:$B$108,MATCH(A82,Aufenthalte!$A$9:$A$108,0)),"")="","",IFERROR(INDEX(Aufenthalte!$B$9:$B$108,MATCH(A82,Aufenthalte!$A$9:$A$108,0)),"")&amp;" / "&amp;TEXT(IFERROR(INDEX(Aufenthalte!$D$9:$D$108,MATCH(A82,Aufenthalte!$A$9:$A$108,0)),""),"dd"".""mm"".""yyyy")))</f>
        <v/>
      </c>
      <c r="C82" s="20"/>
      <c r="D82" s="18"/>
      <c r="E82" s="21"/>
      <c r="F82" s="18"/>
      <c r="G82" s="18"/>
      <c r="H82" s="10" t="str">
        <f t="shared" ca="1" si="2"/>
        <v/>
      </c>
      <c r="I82" s="3" t="str">
        <f ca="1">IF(COUNTA(A82,C82:G82)=0,"",IF(A82="","Buchung wählen",IF(OR(COUNTIF(Aufenthalte!$A$9:$A$108,A82)&lt;&gt;1,IFERROR(INDEX(Aufenthalte!$L$9:$L$108,MATCH(A82,Aufenthalte!$A$9:$A$108,0)),"")=""),"Buchung-ID prüfen",IF(OR(NOT(ISNUMBER(C82)),C82&lt;=0),"Datum prüfen",IF(C82&gt;TODAY(),"Datum liegt in Zukunft",IF(AND(D82&lt;&gt;"Anzahlung",D82&lt;&gt;"Restzahlung",D82&lt;&gt;"Gesamtzahlung",D82&lt;&gt;"Erstattung",D82&lt;&gt;"Sonstiges"),"Zahlungsart wählen",IF(OR(NOT(ISNUMBER(E82)),E82&lt;=0),"Positiven Betrag erfassen","OK")))))))</f>
        <v/>
      </c>
    </row>
    <row r="83" spans="1:9" ht="31" customHeight="1">
      <c r="A83" s="23"/>
      <c r="B83" s="3" t="str">
        <f>IF(A83="","",IF(IFERROR(INDEX(Aufenthalte!$B$9:$B$108,MATCH(A83,Aufenthalte!$A$9:$A$108,0)),"")="","",IFERROR(INDEX(Aufenthalte!$B$9:$B$108,MATCH(A83,Aufenthalte!$A$9:$A$108,0)),"")&amp;" / "&amp;TEXT(IFERROR(INDEX(Aufenthalte!$D$9:$D$108,MATCH(A83,Aufenthalte!$A$9:$A$108,0)),""),"dd"".""mm"".""yyyy")))</f>
        <v/>
      </c>
      <c r="C83" s="20"/>
      <c r="D83" s="18"/>
      <c r="E83" s="21"/>
      <c r="F83" s="18"/>
      <c r="G83" s="18"/>
      <c r="H83" s="10" t="str">
        <f t="shared" ca="1" si="2"/>
        <v/>
      </c>
      <c r="I83" s="3" t="str">
        <f ca="1">IF(COUNTA(A83,C83:G83)=0,"",IF(A83="","Buchung wählen",IF(OR(COUNTIF(Aufenthalte!$A$9:$A$108,A83)&lt;&gt;1,IFERROR(INDEX(Aufenthalte!$L$9:$L$108,MATCH(A83,Aufenthalte!$A$9:$A$108,0)),"")=""),"Buchung-ID prüfen",IF(OR(NOT(ISNUMBER(C83)),C83&lt;=0),"Datum prüfen",IF(C83&gt;TODAY(),"Datum liegt in Zukunft",IF(AND(D83&lt;&gt;"Anzahlung",D83&lt;&gt;"Restzahlung",D83&lt;&gt;"Gesamtzahlung",D83&lt;&gt;"Erstattung",D83&lt;&gt;"Sonstiges"),"Zahlungsart wählen",IF(OR(NOT(ISNUMBER(E83)),E83&lt;=0),"Positiven Betrag erfassen","OK")))))))</f>
        <v/>
      </c>
    </row>
    <row r="84" spans="1:9" ht="31" customHeight="1">
      <c r="A84" s="23"/>
      <c r="B84" s="3" t="str">
        <f>IF(A84="","",IF(IFERROR(INDEX(Aufenthalte!$B$9:$B$108,MATCH(A84,Aufenthalte!$A$9:$A$108,0)),"")="","",IFERROR(INDEX(Aufenthalte!$B$9:$B$108,MATCH(A84,Aufenthalte!$A$9:$A$108,0)),"")&amp;" / "&amp;TEXT(IFERROR(INDEX(Aufenthalte!$D$9:$D$108,MATCH(A84,Aufenthalte!$A$9:$A$108,0)),""),"dd"".""mm"".""yyyy")))</f>
        <v/>
      </c>
      <c r="C84" s="20"/>
      <c r="D84" s="18"/>
      <c r="E84" s="21"/>
      <c r="F84" s="18"/>
      <c r="G84" s="18"/>
      <c r="H84" s="10" t="str">
        <f t="shared" ca="1" si="2"/>
        <v/>
      </c>
      <c r="I84" s="3" t="str">
        <f ca="1">IF(COUNTA(A84,C84:G84)=0,"",IF(A84="","Buchung wählen",IF(OR(COUNTIF(Aufenthalte!$A$9:$A$108,A84)&lt;&gt;1,IFERROR(INDEX(Aufenthalte!$L$9:$L$108,MATCH(A84,Aufenthalte!$A$9:$A$108,0)),"")=""),"Buchung-ID prüfen",IF(OR(NOT(ISNUMBER(C84)),C84&lt;=0),"Datum prüfen",IF(C84&gt;TODAY(),"Datum liegt in Zukunft",IF(AND(D84&lt;&gt;"Anzahlung",D84&lt;&gt;"Restzahlung",D84&lt;&gt;"Gesamtzahlung",D84&lt;&gt;"Erstattung",D84&lt;&gt;"Sonstiges"),"Zahlungsart wählen",IF(OR(NOT(ISNUMBER(E84)),E84&lt;=0),"Positiven Betrag erfassen","OK")))))))</f>
        <v/>
      </c>
    </row>
    <row r="85" spans="1:9" ht="31" customHeight="1">
      <c r="A85" s="23"/>
      <c r="B85" s="3" t="str">
        <f>IF(A85="","",IF(IFERROR(INDEX(Aufenthalte!$B$9:$B$108,MATCH(A85,Aufenthalte!$A$9:$A$108,0)),"")="","",IFERROR(INDEX(Aufenthalte!$B$9:$B$108,MATCH(A85,Aufenthalte!$A$9:$A$108,0)),"")&amp;" / "&amp;TEXT(IFERROR(INDEX(Aufenthalte!$D$9:$D$108,MATCH(A85,Aufenthalte!$A$9:$A$108,0)),""),"dd"".""mm"".""yyyy")))</f>
        <v/>
      </c>
      <c r="C85" s="20"/>
      <c r="D85" s="18"/>
      <c r="E85" s="21"/>
      <c r="F85" s="18"/>
      <c r="G85" s="18"/>
      <c r="H85" s="10" t="str">
        <f t="shared" ca="1" si="2"/>
        <v/>
      </c>
      <c r="I85" s="3" t="str">
        <f ca="1">IF(COUNTA(A85,C85:G85)=0,"",IF(A85="","Buchung wählen",IF(OR(COUNTIF(Aufenthalte!$A$9:$A$108,A85)&lt;&gt;1,IFERROR(INDEX(Aufenthalte!$L$9:$L$108,MATCH(A85,Aufenthalte!$A$9:$A$108,0)),"")=""),"Buchung-ID prüfen",IF(OR(NOT(ISNUMBER(C85)),C85&lt;=0),"Datum prüfen",IF(C85&gt;TODAY(),"Datum liegt in Zukunft",IF(AND(D85&lt;&gt;"Anzahlung",D85&lt;&gt;"Restzahlung",D85&lt;&gt;"Gesamtzahlung",D85&lt;&gt;"Erstattung",D85&lt;&gt;"Sonstiges"),"Zahlungsart wählen",IF(OR(NOT(ISNUMBER(E85)),E85&lt;=0),"Positiven Betrag erfassen","OK")))))))</f>
        <v/>
      </c>
    </row>
    <row r="86" spans="1:9" ht="31" customHeight="1">
      <c r="A86" s="23"/>
      <c r="B86" s="3" t="str">
        <f>IF(A86="","",IF(IFERROR(INDEX(Aufenthalte!$B$9:$B$108,MATCH(A86,Aufenthalte!$A$9:$A$108,0)),"")="","",IFERROR(INDEX(Aufenthalte!$B$9:$B$108,MATCH(A86,Aufenthalte!$A$9:$A$108,0)),"")&amp;" / "&amp;TEXT(IFERROR(INDEX(Aufenthalte!$D$9:$D$108,MATCH(A86,Aufenthalte!$A$9:$A$108,0)),""),"dd"".""mm"".""yyyy")))</f>
        <v/>
      </c>
      <c r="C86" s="20"/>
      <c r="D86" s="18"/>
      <c r="E86" s="21"/>
      <c r="F86" s="18"/>
      <c r="G86" s="18"/>
      <c r="H86" s="10" t="str">
        <f t="shared" ca="1" si="2"/>
        <v/>
      </c>
      <c r="I86" s="3" t="str">
        <f ca="1">IF(COUNTA(A86,C86:G86)=0,"",IF(A86="","Buchung wählen",IF(OR(COUNTIF(Aufenthalte!$A$9:$A$108,A86)&lt;&gt;1,IFERROR(INDEX(Aufenthalte!$L$9:$L$108,MATCH(A86,Aufenthalte!$A$9:$A$108,0)),"")=""),"Buchung-ID prüfen",IF(OR(NOT(ISNUMBER(C86)),C86&lt;=0),"Datum prüfen",IF(C86&gt;TODAY(),"Datum liegt in Zukunft",IF(AND(D86&lt;&gt;"Anzahlung",D86&lt;&gt;"Restzahlung",D86&lt;&gt;"Gesamtzahlung",D86&lt;&gt;"Erstattung",D86&lt;&gt;"Sonstiges"),"Zahlungsart wählen",IF(OR(NOT(ISNUMBER(E86)),E86&lt;=0),"Positiven Betrag erfassen","OK")))))))</f>
        <v/>
      </c>
    </row>
    <row r="87" spans="1:9" ht="31" customHeight="1">
      <c r="A87" s="23"/>
      <c r="B87" s="3" t="str">
        <f>IF(A87="","",IF(IFERROR(INDEX(Aufenthalte!$B$9:$B$108,MATCH(A87,Aufenthalte!$A$9:$A$108,0)),"")="","",IFERROR(INDEX(Aufenthalte!$B$9:$B$108,MATCH(A87,Aufenthalte!$A$9:$A$108,0)),"")&amp;" / "&amp;TEXT(IFERROR(INDEX(Aufenthalte!$D$9:$D$108,MATCH(A87,Aufenthalte!$A$9:$A$108,0)),""),"dd"".""mm"".""yyyy")))</f>
        <v/>
      </c>
      <c r="C87" s="20"/>
      <c r="D87" s="18"/>
      <c r="E87" s="21"/>
      <c r="F87" s="18"/>
      <c r="G87" s="18"/>
      <c r="H87" s="10" t="str">
        <f t="shared" ca="1" si="2"/>
        <v/>
      </c>
      <c r="I87" s="3" t="str">
        <f ca="1">IF(COUNTA(A87,C87:G87)=0,"",IF(A87="","Buchung wählen",IF(OR(COUNTIF(Aufenthalte!$A$9:$A$108,A87)&lt;&gt;1,IFERROR(INDEX(Aufenthalte!$L$9:$L$108,MATCH(A87,Aufenthalte!$A$9:$A$108,0)),"")=""),"Buchung-ID prüfen",IF(OR(NOT(ISNUMBER(C87)),C87&lt;=0),"Datum prüfen",IF(C87&gt;TODAY(),"Datum liegt in Zukunft",IF(AND(D87&lt;&gt;"Anzahlung",D87&lt;&gt;"Restzahlung",D87&lt;&gt;"Gesamtzahlung",D87&lt;&gt;"Erstattung",D87&lt;&gt;"Sonstiges"),"Zahlungsart wählen",IF(OR(NOT(ISNUMBER(E87)),E87&lt;=0),"Positiven Betrag erfassen","OK")))))))</f>
        <v/>
      </c>
    </row>
    <row r="88" spans="1:9" ht="31" customHeight="1">
      <c r="A88" s="23"/>
      <c r="B88" s="3" t="str">
        <f>IF(A88="","",IF(IFERROR(INDEX(Aufenthalte!$B$9:$B$108,MATCH(A88,Aufenthalte!$A$9:$A$108,0)),"")="","",IFERROR(INDEX(Aufenthalte!$B$9:$B$108,MATCH(A88,Aufenthalte!$A$9:$A$108,0)),"")&amp;" / "&amp;TEXT(IFERROR(INDEX(Aufenthalte!$D$9:$D$108,MATCH(A88,Aufenthalte!$A$9:$A$108,0)),""),"dd"".""mm"".""yyyy")))</f>
        <v/>
      </c>
      <c r="C88" s="20"/>
      <c r="D88" s="18"/>
      <c r="E88" s="21"/>
      <c r="F88" s="18"/>
      <c r="G88" s="18"/>
      <c r="H88" s="10" t="str">
        <f t="shared" ca="1" si="2"/>
        <v/>
      </c>
      <c r="I88" s="3" t="str">
        <f ca="1">IF(COUNTA(A88,C88:G88)=0,"",IF(A88="","Buchung wählen",IF(OR(COUNTIF(Aufenthalte!$A$9:$A$108,A88)&lt;&gt;1,IFERROR(INDEX(Aufenthalte!$L$9:$L$108,MATCH(A88,Aufenthalte!$A$9:$A$108,0)),"")=""),"Buchung-ID prüfen",IF(OR(NOT(ISNUMBER(C88)),C88&lt;=0),"Datum prüfen",IF(C88&gt;TODAY(),"Datum liegt in Zukunft",IF(AND(D88&lt;&gt;"Anzahlung",D88&lt;&gt;"Restzahlung",D88&lt;&gt;"Gesamtzahlung",D88&lt;&gt;"Erstattung",D88&lt;&gt;"Sonstiges"),"Zahlungsart wählen",IF(OR(NOT(ISNUMBER(E88)),E88&lt;=0),"Positiven Betrag erfassen","OK")))))))</f>
        <v/>
      </c>
    </row>
    <row r="89" spans="1:9" ht="31" customHeight="1">
      <c r="A89" s="23"/>
      <c r="B89" s="3" t="str">
        <f>IF(A89="","",IF(IFERROR(INDEX(Aufenthalte!$B$9:$B$108,MATCH(A89,Aufenthalte!$A$9:$A$108,0)),"")="","",IFERROR(INDEX(Aufenthalte!$B$9:$B$108,MATCH(A89,Aufenthalte!$A$9:$A$108,0)),"")&amp;" / "&amp;TEXT(IFERROR(INDEX(Aufenthalte!$D$9:$D$108,MATCH(A89,Aufenthalte!$A$9:$A$108,0)),""),"dd"".""mm"".""yyyy")))</f>
        <v/>
      </c>
      <c r="C89" s="20"/>
      <c r="D89" s="18"/>
      <c r="E89" s="21"/>
      <c r="F89" s="18"/>
      <c r="G89" s="18"/>
      <c r="H89" s="10" t="str">
        <f t="shared" ca="1" si="2"/>
        <v/>
      </c>
      <c r="I89" s="3" t="str">
        <f ca="1">IF(COUNTA(A89,C89:G89)=0,"",IF(A89="","Buchung wählen",IF(OR(COUNTIF(Aufenthalte!$A$9:$A$108,A89)&lt;&gt;1,IFERROR(INDEX(Aufenthalte!$L$9:$L$108,MATCH(A89,Aufenthalte!$A$9:$A$108,0)),"")=""),"Buchung-ID prüfen",IF(OR(NOT(ISNUMBER(C89)),C89&lt;=0),"Datum prüfen",IF(C89&gt;TODAY(),"Datum liegt in Zukunft",IF(AND(D89&lt;&gt;"Anzahlung",D89&lt;&gt;"Restzahlung",D89&lt;&gt;"Gesamtzahlung",D89&lt;&gt;"Erstattung",D89&lt;&gt;"Sonstiges"),"Zahlungsart wählen",IF(OR(NOT(ISNUMBER(E89)),E89&lt;=0),"Positiven Betrag erfassen","OK")))))))</f>
        <v/>
      </c>
    </row>
    <row r="90" spans="1:9" ht="31" customHeight="1">
      <c r="A90" s="23"/>
      <c r="B90" s="3" t="str">
        <f>IF(A90="","",IF(IFERROR(INDEX(Aufenthalte!$B$9:$B$108,MATCH(A90,Aufenthalte!$A$9:$A$108,0)),"")="","",IFERROR(INDEX(Aufenthalte!$B$9:$B$108,MATCH(A90,Aufenthalte!$A$9:$A$108,0)),"")&amp;" / "&amp;TEXT(IFERROR(INDEX(Aufenthalte!$D$9:$D$108,MATCH(A90,Aufenthalte!$A$9:$A$108,0)),""),"dd"".""mm"".""yyyy")))</f>
        <v/>
      </c>
      <c r="C90" s="20"/>
      <c r="D90" s="18"/>
      <c r="E90" s="21"/>
      <c r="F90" s="18"/>
      <c r="G90" s="18"/>
      <c r="H90" s="10" t="str">
        <f t="shared" ca="1" si="2"/>
        <v/>
      </c>
      <c r="I90" s="3" t="str">
        <f ca="1">IF(COUNTA(A90,C90:G90)=0,"",IF(A90="","Buchung wählen",IF(OR(COUNTIF(Aufenthalte!$A$9:$A$108,A90)&lt;&gt;1,IFERROR(INDEX(Aufenthalte!$L$9:$L$108,MATCH(A90,Aufenthalte!$A$9:$A$108,0)),"")=""),"Buchung-ID prüfen",IF(OR(NOT(ISNUMBER(C90)),C90&lt;=0),"Datum prüfen",IF(C90&gt;TODAY(),"Datum liegt in Zukunft",IF(AND(D90&lt;&gt;"Anzahlung",D90&lt;&gt;"Restzahlung",D90&lt;&gt;"Gesamtzahlung",D90&lt;&gt;"Erstattung",D90&lt;&gt;"Sonstiges"),"Zahlungsart wählen",IF(OR(NOT(ISNUMBER(E90)),E90&lt;=0),"Positiven Betrag erfassen","OK")))))))</f>
        <v/>
      </c>
    </row>
    <row r="91" spans="1:9" ht="31" customHeight="1">
      <c r="A91" s="23"/>
      <c r="B91" s="3" t="str">
        <f>IF(A91="","",IF(IFERROR(INDEX(Aufenthalte!$B$9:$B$108,MATCH(A91,Aufenthalte!$A$9:$A$108,0)),"")="","",IFERROR(INDEX(Aufenthalte!$B$9:$B$108,MATCH(A91,Aufenthalte!$A$9:$A$108,0)),"")&amp;" / "&amp;TEXT(IFERROR(INDEX(Aufenthalte!$D$9:$D$108,MATCH(A91,Aufenthalte!$A$9:$A$108,0)),""),"dd"".""mm"".""yyyy")))</f>
        <v/>
      </c>
      <c r="C91" s="20"/>
      <c r="D91" s="18"/>
      <c r="E91" s="21"/>
      <c r="F91" s="18"/>
      <c r="G91" s="18"/>
      <c r="H91" s="10" t="str">
        <f t="shared" ca="1" si="2"/>
        <v/>
      </c>
      <c r="I91" s="3" t="str">
        <f ca="1">IF(COUNTA(A91,C91:G91)=0,"",IF(A91="","Buchung wählen",IF(OR(COUNTIF(Aufenthalte!$A$9:$A$108,A91)&lt;&gt;1,IFERROR(INDEX(Aufenthalte!$L$9:$L$108,MATCH(A91,Aufenthalte!$A$9:$A$108,0)),"")=""),"Buchung-ID prüfen",IF(OR(NOT(ISNUMBER(C91)),C91&lt;=0),"Datum prüfen",IF(C91&gt;TODAY(),"Datum liegt in Zukunft",IF(AND(D91&lt;&gt;"Anzahlung",D91&lt;&gt;"Restzahlung",D91&lt;&gt;"Gesamtzahlung",D91&lt;&gt;"Erstattung",D91&lt;&gt;"Sonstiges"),"Zahlungsart wählen",IF(OR(NOT(ISNUMBER(E91)),E91&lt;=0),"Positiven Betrag erfassen","OK")))))))</f>
        <v/>
      </c>
    </row>
    <row r="92" spans="1:9" ht="31" customHeight="1">
      <c r="A92" s="23"/>
      <c r="B92" s="3" t="str">
        <f>IF(A92="","",IF(IFERROR(INDEX(Aufenthalte!$B$9:$B$108,MATCH(A92,Aufenthalte!$A$9:$A$108,0)),"")="","",IFERROR(INDEX(Aufenthalte!$B$9:$B$108,MATCH(A92,Aufenthalte!$A$9:$A$108,0)),"")&amp;" / "&amp;TEXT(IFERROR(INDEX(Aufenthalte!$D$9:$D$108,MATCH(A92,Aufenthalte!$A$9:$A$108,0)),""),"dd"".""mm"".""yyyy")))</f>
        <v/>
      </c>
      <c r="C92" s="20"/>
      <c r="D92" s="18"/>
      <c r="E92" s="21"/>
      <c r="F92" s="18"/>
      <c r="G92" s="18"/>
      <c r="H92" s="10" t="str">
        <f t="shared" ca="1" si="2"/>
        <v/>
      </c>
      <c r="I92" s="3" t="str">
        <f ca="1">IF(COUNTA(A92,C92:G92)=0,"",IF(A92="","Buchung wählen",IF(OR(COUNTIF(Aufenthalte!$A$9:$A$108,A92)&lt;&gt;1,IFERROR(INDEX(Aufenthalte!$L$9:$L$108,MATCH(A92,Aufenthalte!$A$9:$A$108,0)),"")=""),"Buchung-ID prüfen",IF(OR(NOT(ISNUMBER(C92)),C92&lt;=0),"Datum prüfen",IF(C92&gt;TODAY(),"Datum liegt in Zukunft",IF(AND(D92&lt;&gt;"Anzahlung",D92&lt;&gt;"Restzahlung",D92&lt;&gt;"Gesamtzahlung",D92&lt;&gt;"Erstattung",D92&lt;&gt;"Sonstiges"),"Zahlungsart wählen",IF(OR(NOT(ISNUMBER(E92)),E92&lt;=0),"Positiven Betrag erfassen","OK")))))))</f>
        <v/>
      </c>
    </row>
    <row r="93" spans="1:9" ht="31" customHeight="1">
      <c r="A93" s="23"/>
      <c r="B93" s="3" t="str">
        <f>IF(A93="","",IF(IFERROR(INDEX(Aufenthalte!$B$9:$B$108,MATCH(A93,Aufenthalte!$A$9:$A$108,0)),"")="","",IFERROR(INDEX(Aufenthalte!$B$9:$B$108,MATCH(A93,Aufenthalte!$A$9:$A$108,0)),"")&amp;" / "&amp;TEXT(IFERROR(INDEX(Aufenthalte!$D$9:$D$108,MATCH(A93,Aufenthalte!$A$9:$A$108,0)),""),"dd"".""mm"".""yyyy")))</f>
        <v/>
      </c>
      <c r="C93" s="20"/>
      <c r="D93" s="18"/>
      <c r="E93" s="21"/>
      <c r="F93" s="18"/>
      <c r="G93" s="18"/>
      <c r="H93" s="10" t="str">
        <f t="shared" ca="1" si="2"/>
        <v/>
      </c>
      <c r="I93" s="3" t="str">
        <f ca="1">IF(COUNTA(A93,C93:G93)=0,"",IF(A93="","Buchung wählen",IF(OR(COUNTIF(Aufenthalte!$A$9:$A$108,A93)&lt;&gt;1,IFERROR(INDEX(Aufenthalte!$L$9:$L$108,MATCH(A93,Aufenthalte!$A$9:$A$108,0)),"")=""),"Buchung-ID prüfen",IF(OR(NOT(ISNUMBER(C93)),C93&lt;=0),"Datum prüfen",IF(C93&gt;TODAY(),"Datum liegt in Zukunft",IF(AND(D93&lt;&gt;"Anzahlung",D93&lt;&gt;"Restzahlung",D93&lt;&gt;"Gesamtzahlung",D93&lt;&gt;"Erstattung",D93&lt;&gt;"Sonstiges"),"Zahlungsart wählen",IF(OR(NOT(ISNUMBER(E93)),E93&lt;=0),"Positiven Betrag erfassen","OK")))))))</f>
        <v/>
      </c>
    </row>
    <row r="94" spans="1:9" ht="31" customHeight="1">
      <c r="A94" s="23"/>
      <c r="B94" s="3" t="str">
        <f>IF(A94="","",IF(IFERROR(INDEX(Aufenthalte!$B$9:$B$108,MATCH(A94,Aufenthalte!$A$9:$A$108,0)),"")="","",IFERROR(INDEX(Aufenthalte!$B$9:$B$108,MATCH(A94,Aufenthalte!$A$9:$A$108,0)),"")&amp;" / "&amp;TEXT(IFERROR(INDEX(Aufenthalte!$D$9:$D$108,MATCH(A94,Aufenthalte!$A$9:$A$108,0)),""),"dd"".""mm"".""yyyy")))</f>
        <v/>
      </c>
      <c r="C94" s="20"/>
      <c r="D94" s="18"/>
      <c r="E94" s="21"/>
      <c r="F94" s="18"/>
      <c r="G94" s="18"/>
      <c r="H94" s="10" t="str">
        <f t="shared" ca="1" si="2"/>
        <v/>
      </c>
      <c r="I94" s="3" t="str">
        <f ca="1">IF(COUNTA(A94,C94:G94)=0,"",IF(A94="","Buchung wählen",IF(OR(COUNTIF(Aufenthalte!$A$9:$A$108,A94)&lt;&gt;1,IFERROR(INDEX(Aufenthalte!$L$9:$L$108,MATCH(A94,Aufenthalte!$A$9:$A$108,0)),"")=""),"Buchung-ID prüfen",IF(OR(NOT(ISNUMBER(C94)),C94&lt;=0),"Datum prüfen",IF(C94&gt;TODAY(),"Datum liegt in Zukunft",IF(AND(D94&lt;&gt;"Anzahlung",D94&lt;&gt;"Restzahlung",D94&lt;&gt;"Gesamtzahlung",D94&lt;&gt;"Erstattung",D94&lt;&gt;"Sonstiges"),"Zahlungsart wählen",IF(OR(NOT(ISNUMBER(E94)),E94&lt;=0),"Positiven Betrag erfassen","OK")))))))</f>
        <v/>
      </c>
    </row>
    <row r="95" spans="1:9" ht="31" customHeight="1">
      <c r="A95" s="23"/>
      <c r="B95" s="3" t="str">
        <f>IF(A95="","",IF(IFERROR(INDEX(Aufenthalte!$B$9:$B$108,MATCH(A95,Aufenthalte!$A$9:$A$108,0)),"")="","",IFERROR(INDEX(Aufenthalte!$B$9:$B$108,MATCH(A95,Aufenthalte!$A$9:$A$108,0)),"")&amp;" / "&amp;TEXT(IFERROR(INDEX(Aufenthalte!$D$9:$D$108,MATCH(A95,Aufenthalte!$A$9:$A$108,0)),""),"dd"".""mm"".""yyyy")))</f>
        <v/>
      </c>
      <c r="C95" s="20"/>
      <c r="D95" s="18"/>
      <c r="E95" s="21"/>
      <c r="F95" s="18"/>
      <c r="G95" s="18"/>
      <c r="H95" s="10" t="str">
        <f t="shared" ca="1" si="2"/>
        <v/>
      </c>
      <c r="I95" s="3" t="str">
        <f ca="1">IF(COUNTA(A95,C95:G95)=0,"",IF(A95="","Buchung wählen",IF(OR(COUNTIF(Aufenthalte!$A$9:$A$108,A95)&lt;&gt;1,IFERROR(INDEX(Aufenthalte!$L$9:$L$108,MATCH(A95,Aufenthalte!$A$9:$A$108,0)),"")=""),"Buchung-ID prüfen",IF(OR(NOT(ISNUMBER(C95)),C95&lt;=0),"Datum prüfen",IF(C95&gt;TODAY(),"Datum liegt in Zukunft",IF(AND(D95&lt;&gt;"Anzahlung",D95&lt;&gt;"Restzahlung",D95&lt;&gt;"Gesamtzahlung",D95&lt;&gt;"Erstattung",D95&lt;&gt;"Sonstiges"),"Zahlungsart wählen",IF(OR(NOT(ISNUMBER(E95)),E95&lt;=0),"Positiven Betrag erfassen","OK")))))))</f>
        <v/>
      </c>
    </row>
    <row r="96" spans="1:9" ht="31" customHeight="1">
      <c r="A96" s="23"/>
      <c r="B96" s="3" t="str">
        <f>IF(A96="","",IF(IFERROR(INDEX(Aufenthalte!$B$9:$B$108,MATCH(A96,Aufenthalte!$A$9:$A$108,0)),"")="","",IFERROR(INDEX(Aufenthalte!$B$9:$B$108,MATCH(A96,Aufenthalte!$A$9:$A$108,0)),"")&amp;" / "&amp;TEXT(IFERROR(INDEX(Aufenthalte!$D$9:$D$108,MATCH(A96,Aufenthalte!$A$9:$A$108,0)),""),"dd"".""mm"".""yyyy")))</f>
        <v/>
      </c>
      <c r="C96" s="20"/>
      <c r="D96" s="18"/>
      <c r="E96" s="21"/>
      <c r="F96" s="18"/>
      <c r="G96" s="18"/>
      <c r="H96" s="10" t="str">
        <f t="shared" ca="1" si="2"/>
        <v/>
      </c>
      <c r="I96" s="3" t="str">
        <f ca="1">IF(COUNTA(A96,C96:G96)=0,"",IF(A96="","Buchung wählen",IF(OR(COUNTIF(Aufenthalte!$A$9:$A$108,A96)&lt;&gt;1,IFERROR(INDEX(Aufenthalte!$L$9:$L$108,MATCH(A96,Aufenthalte!$A$9:$A$108,0)),"")=""),"Buchung-ID prüfen",IF(OR(NOT(ISNUMBER(C96)),C96&lt;=0),"Datum prüfen",IF(C96&gt;TODAY(),"Datum liegt in Zukunft",IF(AND(D96&lt;&gt;"Anzahlung",D96&lt;&gt;"Restzahlung",D96&lt;&gt;"Gesamtzahlung",D96&lt;&gt;"Erstattung",D96&lt;&gt;"Sonstiges"),"Zahlungsart wählen",IF(OR(NOT(ISNUMBER(E96)),E96&lt;=0),"Positiven Betrag erfassen","OK")))))))</f>
        <v/>
      </c>
    </row>
    <row r="97" spans="1:9" ht="31" customHeight="1">
      <c r="A97" s="23"/>
      <c r="B97" s="3" t="str">
        <f>IF(A97="","",IF(IFERROR(INDEX(Aufenthalte!$B$9:$B$108,MATCH(A97,Aufenthalte!$A$9:$A$108,0)),"")="","",IFERROR(INDEX(Aufenthalte!$B$9:$B$108,MATCH(A97,Aufenthalte!$A$9:$A$108,0)),"")&amp;" / "&amp;TEXT(IFERROR(INDEX(Aufenthalte!$D$9:$D$108,MATCH(A97,Aufenthalte!$A$9:$A$108,0)),""),"dd"".""mm"".""yyyy")))</f>
        <v/>
      </c>
      <c r="C97" s="20"/>
      <c r="D97" s="18"/>
      <c r="E97" s="21"/>
      <c r="F97" s="18"/>
      <c r="G97" s="18"/>
      <c r="H97" s="10" t="str">
        <f t="shared" ca="1" si="2"/>
        <v/>
      </c>
      <c r="I97" s="3" t="str">
        <f ca="1">IF(COUNTA(A97,C97:G97)=0,"",IF(A97="","Buchung wählen",IF(OR(COUNTIF(Aufenthalte!$A$9:$A$108,A97)&lt;&gt;1,IFERROR(INDEX(Aufenthalte!$L$9:$L$108,MATCH(A97,Aufenthalte!$A$9:$A$108,0)),"")=""),"Buchung-ID prüfen",IF(OR(NOT(ISNUMBER(C97)),C97&lt;=0),"Datum prüfen",IF(C97&gt;TODAY(),"Datum liegt in Zukunft",IF(AND(D97&lt;&gt;"Anzahlung",D97&lt;&gt;"Restzahlung",D97&lt;&gt;"Gesamtzahlung",D97&lt;&gt;"Erstattung",D97&lt;&gt;"Sonstiges"),"Zahlungsart wählen",IF(OR(NOT(ISNUMBER(E97)),E97&lt;=0),"Positiven Betrag erfassen","OK")))))))</f>
        <v/>
      </c>
    </row>
    <row r="98" spans="1:9" ht="31" customHeight="1">
      <c r="A98" s="23"/>
      <c r="B98" s="3" t="str">
        <f>IF(A98="","",IF(IFERROR(INDEX(Aufenthalte!$B$9:$B$108,MATCH(A98,Aufenthalte!$A$9:$A$108,0)),"")="","",IFERROR(INDEX(Aufenthalte!$B$9:$B$108,MATCH(A98,Aufenthalte!$A$9:$A$108,0)),"")&amp;" / "&amp;TEXT(IFERROR(INDEX(Aufenthalte!$D$9:$D$108,MATCH(A98,Aufenthalte!$A$9:$A$108,0)),""),"dd"".""mm"".""yyyy")))</f>
        <v/>
      </c>
      <c r="C98" s="20"/>
      <c r="D98" s="18"/>
      <c r="E98" s="21"/>
      <c r="F98" s="18"/>
      <c r="G98" s="18"/>
      <c r="H98" s="10" t="str">
        <f t="shared" ca="1" si="2"/>
        <v/>
      </c>
      <c r="I98" s="3" t="str">
        <f ca="1">IF(COUNTA(A98,C98:G98)=0,"",IF(A98="","Buchung wählen",IF(OR(COUNTIF(Aufenthalte!$A$9:$A$108,A98)&lt;&gt;1,IFERROR(INDEX(Aufenthalte!$L$9:$L$108,MATCH(A98,Aufenthalte!$A$9:$A$108,0)),"")=""),"Buchung-ID prüfen",IF(OR(NOT(ISNUMBER(C98)),C98&lt;=0),"Datum prüfen",IF(C98&gt;TODAY(),"Datum liegt in Zukunft",IF(AND(D98&lt;&gt;"Anzahlung",D98&lt;&gt;"Restzahlung",D98&lt;&gt;"Gesamtzahlung",D98&lt;&gt;"Erstattung",D98&lt;&gt;"Sonstiges"),"Zahlungsart wählen",IF(OR(NOT(ISNUMBER(E98)),E98&lt;=0),"Positiven Betrag erfassen","OK")))))))</f>
        <v/>
      </c>
    </row>
    <row r="99" spans="1:9" ht="31" customHeight="1">
      <c r="A99" s="23"/>
      <c r="B99" s="3" t="str">
        <f>IF(A99="","",IF(IFERROR(INDEX(Aufenthalte!$B$9:$B$108,MATCH(A99,Aufenthalte!$A$9:$A$108,0)),"")="","",IFERROR(INDEX(Aufenthalte!$B$9:$B$108,MATCH(A99,Aufenthalte!$A$9:$A$108,0)),"")&amp;" / "&amp;TEXT(IFERROR(INDEX(Aufenthalte!$D$9:$D$108,MATCH(A99,Aufenthalte!$A$9:$A$108,0)),""),"dd"".""mm"".""yyyy")))</f>
        <v/>
      </c>
      <c r="C99" s="20"/>
      <c r="D99" s="18"/>
      <c r="E99" s="21"/>
      <c r="F99" s="18"/>
      <c r="G99" s="18"/>
      <c r="H99" s="10" t="str">
        <f t="shared" ca="1" si="2"/>
        <v/>
      </c>
      <c r="I99" s="3" t="str">
        <f ca="1">IF(COUNTA(A99,C99:G99)=0,"",IF(A99="","Buchung wählen",IF(OR(COUNTIF(Aufenthalte!$A$9:$A$108,A99)&lt;&gt;1,IFERROR(INDEX(Aufenthalte!$L$9:$L$108,MATCH(A99,Aufenthalte!$A$9:$A$108,0)),"")=""),"Buchung-ID prüfen",IF(OR(NOT(ISNUMBER(C99)),C99&lt;=0),"Datum prüfen",IF(C99&gt;TODAY(),"Datum liegt in Zukunft",IF(AND(D99&lt;&gt;"Anzahlung",D99&lt;&gt;"Restzahlung",D99&lt;&gt;"Gesamtzahlung",D99&lt;&gt;"Erstattung",D99&lt;&gt;"Sonstiges"),"Zahlungsart wählen",IF(OR(NOT(ISNUMBER(E99)),E99&lt;=0),"Positiven Betrag erfassen","OK")))))))</f>
        <v/>
      </c>
    </row>
    <row r="100" spans="1:9" ht="31" customHeight="1">
      <c r="A100" s="23"/>
      <c r="B100" s="3" t="str">
        <f>IF(A100="","",IF(IFERROR(INDEX(Aufenthalte!$B$9:$B$108,MATCH(A100,Aufenthalte!$A$9:$A$108,0)),"")="","",IFERROR(INDEX(Aufenthalte!$B$9:$B$108,MATCH(A100,Aufenthalte!$A$9:$A$108,0)),"")&amp;" / "&amp;TEXT(IFERROR(INDEX(Aufenthalte!$D$9:$D$108,MATCH(A100,Aufenthalte!$A$9:$A$108,0)),""),"dd"".""mm"".""yyyy")))</f>
        <v/>
      </c>
      <c r="C100" s="20"/>
      <c r="D100" s="18"/>
      <c r="E100" s="21"/>
      <c r="F100" s="18"/>
      <c r="G100" s="18"/>
      <c r="H100" s="10" t="str">
        <f t="shared" ca="1" si="2"/>
        <v/>
      </c>
      <c r="I100" s="3" t="str">
        <f ca="1">IF(COUNTA(A100,C100:G100)=0,"",IF(A100="","Buchung wählen",IF(OR(COUNTIF(Aufenthalte!$A$9:$A$108,A100)&lt;&gt;1,IFERROR(INDEX(Aufenthalte!$L$9:$L$108,MATCH(A100,Aufenthalte!$A$9:$A$108,0)),"")=""),"Buchung-ID prüfen",IF(OR(NOT(ISNUMBER(C100)),C100&lt;=0),"Datum prüfen",IF(C100&gt;TODAY(),"Datum liegt in Zukunft",IF(AND(D100&lt;&gt;"Anzahlung",D100&lt;&gt;"Restzahlung",D100&lt;&gt;"Gesamtzahlung",D100&lt;&gt;"Erstattung",D100&lt;&gt;"Sonstiges"),"Zahlungsart wählen",IF(OR(NOT(ISNUMBER(E100)),E100&lt;=0),"Positiven Betrag erfassen","OK")))))))</f>
        <v/>
      </c>
    </row>
    <row r="101" spans="1:9" ht="31" customHeight="1">
      <c r="A101" s="23"/>
      <c r="B101" s="3" t="str">
        <f>IF(A101="","",IF(IFERROR(INDEX(Aufenthalte!$B$9:$B$108,MATCH(A101,Aufenthalte!$A$9:$A$108,0)),"")="","",IFERROR(INDEX(Aufenthalte!$B$9:$B$108,MATCH(A101,Aufenthalte!$A$9:$A$108,0)),"")&amp;" / "&amp;TEXT(IFERROR(INDEX(Aufenthalte!$D$9:$D$108,MATCH(A101,Aufenthalte!$A$9:$A$108,0)),""),"dd"".""mm"".""yyyy")))</f>
        <v/>
      </c>
      <c r="C101" s="20"/>
      <c r="D101" s="18"/>
      <c r="E101" s="21"/>
      <c r="F101" s="18"/>
      <c r="G101" s="18"/>
      <c r="H101" s="10" t="str">
        <f t="shared" ca="1" si="2"/>
        <v/>
      </c>
      <c r="I101" s="3" t="str">
        <f ca="1">IF(COUNTA(A101,C101:G101)=0,"",IF(A101="","Buchung wählen",IF(OR(COUNTIF(Aufenthalte!$A$9:$A$108,A101)&lt;&gt;1,IFERROR(INDEX(Aufenthalte!$L$9:$L$108,MATCH(A101,Aufenthalte!$A$9:$A$108,0)),"")=""),"Buchung-ID prüfen",IF(OR(NOT(ISNUMBER(C101)),C101&lt;=0),"Datum prüfen",IF(C101&gt;TODAY(),"Datum liegt in Zukunft",IF(AND(D101&lt;&gt;"Anzahlung",D101&lt;&gt;"Restzahlung",D101&lt;&gt;"Gesamtzahlung",D101&lt;&gt;"Erstattung",D101&lt;&gt;"Sonstiges"),"Zahlungsart wählen",IF(OR(NOT(ISNUMBER(E101)),E101&lt;=0),"Positiven Betrag erfassen","OK")))))))</f>
        <v/>
      </c>
    </row>
    <row r="102" spans="1:9" ht="31" customHeight="1">
      <c r="A102" s="23"/>
      <c r="B102" s="3" t="str">
        <f>IF(A102="","",IF(IFERROR(INDEX(Aufenthalte!$B$9:$B$108,MATCH(A102,Aufenthalte!$A$9:$A$108,0)),"")="","",IFERROR(INDEX(Aufenthalte!$B$9:$B$108,MATCH(A102,Aufenthalte!$A$9:$A$108,0)),"")&amp;" / "&amp;TEXT(IFERROR(INDEX(Aufenthalte!$D$9:$D$108,MATCH(A102,Aufenthalte!$A$9:$A$108,0)),""),"dd"".""mm"".""yyyy")))</f>
        <v/>
      </c>
      <c r="C102" s="20"/>
      <c r="D102" s="18"/>
      <c r="E102" s="21"/>
      <c r="F102" s="18"/>
      <c r="G102" s="18"/>
      <c r="H102" s="10" t="str">
        <f t="shared" ca="1" si="2"/>
        <v/>
      </c>
      <c r="I102" s="3" t="str">
        <f ca="1">IF(COUNTA(A102,C102:G102)=0,"",IF(A102="","Buchung wählen",IF(OR(COUNTIF(Aufenthalte!$A$9:$A$108,A102)&lt;&gt;1,IFERROR(INDEX(Aufenthalte!$L$9:$L$108,MATCH(A102,Aufenthalte!$A$9:$A$108,0)),"")=""),"Buchung-ID prüfen",IF(OR(NOT(ISNUMBER(C102)),C102&lt;=0),"Datum prüfen",IF(C102&gt;TODAY(),"Datum liegt in Zukunft",IF(AND(D102&lt;&gt;"Anzahlung",D102&lt;&gt;"Restzahlung",D102&lt;&gt;"Gesamtzahlung",D102&lt;&gt;"Erstattung",D102&lt;&gt;"Sonstiges"),"Zahlungsart wählen",IF(OR(NOT(ISNUMBER(E102)),E102&lt;=0),"Positiven Betrag erfassen","OK")))))))</f>
        <v/>
      </c>
    </row>
    <row r="103" spans="1:9" ht="31" customHeight="1">
      <c r="A103" s="23"/>
      <c r="B103" s="3" t="str">
        <f>IF(A103="","",IF(IFERROR(INDEX(Aufenthalte!$B$9:$B$108,MATCH(A103,Aufenthalte!$A$9:$A$108,0)),"")="","",IFERROR(INDEX(Aufenthalte!$B$9:$B$108,MATCH(A103,Aufenthalte!$A$9:$A$108,0)),"")&amp;" / "&amp;TEXT(IFERROR(INDEX(Aufenthalte!$D$9:$D$108,MATCH(A103,Aufenthalte!$A$9:$A$108,0)),""),"dd"".""mm"".""yyyy")))</f>
        <v/>
      </c>
      <c r="C103" s="20"/>
      <c r="D103" s="18"/>
      <c r="E103" s="21"/>
      <c r="F103" s="18"/>
      <c r="G103" s="18"/>
      <c r="H103" s="10" t="str">
        <f t="shared" ca="1" si="2"/>
        <v/>
      </c>
      <c r="I103" s="3" t="str">
        <f ca="1">IF(COUNTA(A103,C103:G103)=0,"",IF(A103="","Buchung wählen",IF(OR(COUNTIF(Aufenthalte!$A$9:$A$108,A103)&lt;&gt;1,IFERROR(INDEX(Aufenthalte!$L$9:$L$108,MATCH(A103,Aufenthalte!$A$9:$A$108,0)),"")=""),"Buchung-ID prüfen",IF(OR(NOT(ISNUMBER(C103)),C103&lt;=0),"Datum prüfen",IF(C103&gt;TODAY(),"Datum liegt in Zukunft",IF(AND(D103&lt;&gt;"Anzahlung",D103&lt;&gt;"Restzahlung",D103&lt;&gt;"Gesamtzahlung",D103&lt;&gt;"Erstattung",D103&lt;&gt;"Sonstiges"),"Zahlungsart wählen",IF(OR(NOT(ISNUMBER(E103)),E103&lt;=0),"Positiven Betrag erfassen","OK")))))))</f>
        <v/>
      </c>
    </row>
    <row r="104" spans="1:9" ht="31" customHeight="1">
      <c r="A104" s="23"/>
      <c r="B104" s="3" t="str">
        <f>IF(A104="","",IF(IFERROR(INDEX(Aufenthalte!$B$9:$B$108,MATCH(A104,Aufenthalte!$A$9:$A$108,0)),"")="","",IFERROR(INDEX(Aufenthalte!$B$9:$B$108,MATCH(A104,Aufenthalte!$A$9:$A$108,0)),"")&amp;" / "&amp;TEXT(IFERROR(INDEX(Aufenthalte!$D$9:$D$108,MATCH(A104,Aufenthalte!$A$9:$A$108,0)),""),"dd"".""mm"".""yyyy")))</f>
        <v/>
      </c>
      <c r="C104" s="20"/>
      <c r="D104" s="18"/>
      <c r="E104" s="21"/>
      <c r="F104" s="18"/>
      <c r="G104" s="18"/>
      <c r="H104" s="10" t="str">
        <f t="shared" ca="1" si="2"/>
        <v/>
      </c>
      <c r="I104" s="3" t="str">
        <f ca="1">IF(COUNTA(A104,C104:G104)=0,"",IF(A104="","Buchung wählen",IF(OR(COUNTIF(Aufenthalte!$A$9:$A$108,A104)&lt;&gt;1,IFERROR(INDEX(Aufenthalte!$L$9:$L$108,MATCH(A104,Aufenthalte!$A$9:$A$108,0)),"")=""),"Buchung-ID prüfen",IF(OR(NOT(ISNUMBER(C104)),C104&lt;=0),"Datum prüfen",IF(C104&gt;TODAY(),"Datum liegt in Zukunft",IF(AND(D104&lt;&gt;"Anzahlung",D104&lt;&gt;"Restzahlung",D104&lt;&gt;"Gesamtzahlung",D104&lt;&gt;"Erstattung",D104&lt;&gt;"Sonstiges"),"Zahlungsart wählen",IF(OR(NOT(ISNUMBER(E104)),E104&lt;=0),"Positiven Betrag erfassen","OK")))))))</f>
        <v/>
      </c>
    </row>
    <row r="105" spans="1:9" ht="31" customHeight="1">
      <c r="A105" s="23"/>
      <c r="B105" s="3" t="str">
        <f>IF(A105="","",IF(IFERROR(INDEX(Aufenthalte!$B$9:$B$108,MATCH(A105,Aufenthalte!$A$9:$A$108,0)),"")="","",IFERROR(INDEX(Aufenthalte!$B$9:$B$108,MATCH(A105,Aufenthalte!$A$9:$A$108,0)),"")&amp;" / "&amp;TEXT(IFERROR(INDEX(Aufenthalte!$D$9:$D$108,MATCH(A105,Aufenthalte!$A$9:$A$108,0)),""),"dd"".""mm"".""yyyy")))</f>
        <v/>
      </c>
      <c r="C105" s="20"/>
      <c r="D105" s="18"/>
      <c r="E105" s="21"/>
      <c r="F105" s="18"/>
      <c r="G105" s="18"/>
      <c r="H105" s="10" t="str">
        <f t="shared" ref="H105:H136" ca="1" si="3">IF(I105&lt;&gt;"OK","",IF(D105="Erstattung",-E105,E105))</f>
        <v/>
      </c>
      <c r="I105" s="3" t="str">
        <f ca="1">IF(COUNTA(A105,C105:G105)=0,"",IF(A105="","Buchung wählen",IF(OR(COUNTIF(Aufenthalte!$A$9:$A$108,A105)&lt;&gt;1,IFERROR(INDEX(Aufenthalte!$L$9:$L$108,MATCH(A105,Aufenthalte!$A$9:$A$108,0)),"")=""),"Buchung-ID prüfen",IF(OR(NOT(ISNUMBER(C105)),C105&lt;=0),"Datum prüfen",IF(C105&gt;TODAY(),"Datum liegt in Zukunft",IF(AND(D105&lt;&gt;"Anzahlung",D105&lt;&gt;"Restzahlung",D105&lt;&gt;"Gesamtzahlung",D105&lt;&gt;"Erstattung",D105&lt;&gt;"Sonstiges"),"Zahlungsart wählen",IF(OR(NOT(ISNUMBER(E105)),E105&lt;=0),"Positiven Betrag erfassen","OK")))))))</f>
        <v/>
      </c>
    </row>
    <row r="106" spans="1:9" ht="31" customHeight="1">
      <c r="A106" s="23"/>
      <c r="B106" s="3" t="str">
        <f>IF(A106="","",IF(IFERROR(INDEX(Aufenthalte!$B$9:$B$108,MATCH(A106,Aufenthalte!$A$9:$A$108,0)),"")="","",IFERROR(INDEX(Aufenthalte!$B$9:$B$108,MATCH(A106,Aufenthalte!$A$9:$A$108,0)),"")&amp;" / "&amp;TEXT(IFERROR(INDEX(Aufenthalte!$D$9:$D$108,MATCH(A106,Aufenthalte!$A$9:$A$108,0)),""),"dd"".""mm"".""yyyy")))</f>
        <v/>
      </c>
      <c r="C106" s="20"/>
      <c r="D106" s="18"/>
      <c r="E106" s="21"/>
      <c r="F106" s="18"/>
      <c r="G106" s="18"/>
      <c r="H106" s="10" t="str">
        <f t="shared" ca="1" si="3"/>
        <v/>
      </c>
      <c r="I106" s="3" t="str">
        <f ca="1">IF(COUNTA(A106,C106:G106)=0,"",IF(A106="","Buchung wählen",IF(OR(COUNTIF(Aufenthalte!$A$9:$A$108,A106)&lt;&gt;1,IFERROR(INDEX(Aufenthalte!$L$9:$L$108,MATCH(A106,Aufenthalte!$A$9:$A$108,0)),"")=""),"Buchung-ID prüfen",IF(OR(NOT(ISNUMBER(C106)),C106&lt;=0),"Datum prüfen",IF(C106&gt;TODAY(),"Datum liegt in Zukunft",IF(AND(D106&lt;&gt;"Anzahlung",D106&lt;&gt;"Restzahlung",D106&lt;&gt;"Gesamtzahlung",D106&lt;&gt;"Erstattung",D106&lt;&gt;"Sonstiges"),"Zahlungsart wählen",IF(OR(NOT(ISNUMBER(E106)),E106&lt;=0),"Positiven Betrag erfassen","OK")))))))</f>
        <v/>
      </c>
    </row>
    <row r="107" spans="1:9" ht="31" customHeight="1">
      <c r="A107" s="23"/>
      <c r="B107" s="3" t="str">
        <f>IF(A107="","",IF(IFERROR(INDEX(Aufenthalte!$B$9:$B$108,MATCH(A107,Aufenthalte!$A$9:$A$108,0)),"")="","",IFERROR(INDEX(Aufenthalte!$B$9:$B$108,MATCH(A107,Aufenthalte!$A$9:$A$108,0)),"")&amp;" / "&amp;TEXT(IFERROR(INDEX(Aufenthalte!$D$9:$D$108,MATCH(A107,Aufenthalte!$A$9:$A$108,0)),""),"dd"".""mm"".""yyyy")))</f>
        <v/>
      </c>
      <c r="C107" s="20"/>
      <c r="D107" s="18"/>
      <c r="E107" s="21"/>
      <c r="F107" s="18"/>
      <c r="G107" s="18"/>
      <c r="H107" s="10" t="str">
        <f t="shared" ca="1" si="3"/>
        <v/>
      </c>
      <c r="I107" s="3" t="str">
        <f ca="1">IF(COUNTA(A107,C107:G107)=0,"",IF(A107="","Buchung wählen",IF(OR(COUNTIF(Aufenthalte!$A$9:$A$108,A107)&lt;&gt;1,IFERROR(INDEX(Aufenthalte!$L$9:$L$108,MATCH(A107,Aufenthalte!$A$9:$A$108,0)),"")=""),"Buchung-ID prüfen",IF(OR(NOT(ISNUMBER(C107)),C107&lt;=0),"Datum prüfen",IF(C107&gt;TODAY(),"Datum liegt in Zukunft",IF(AND(D107&lt;&gt;"Anzahlung",D107&lt;&gt;"Restzahlung",D107&lt;&gt;"Gesamtzahlung",D107&lt;&gt;"Erstattung",D107&lt;&gt;"Sonstiges"),"Zahlungsart wählen",IF(OR(NOT(ISNUMBER(E107)),E107&lt;=0),"Positiven Betrag erfassen","OK")))))))</f>
        <v/>
      </c>
    </row>
    <row r="108" spans="1:9" ht="31" customHeight="1">
      <c r="A108" s="23"/>
      <c r="B108" s="3" t="str">
        <f>IF(A108="","",IF(IFERROR(INDEX(Aufenthalte!$B$9:$B$108,MATCH(A108,Aufenthalte!$A$9:$A$108,0)),"")="","",IFERROR(INDEX(Aufenthalte!$B$9:$B$108,MATCH(A108,Aufenthalte!$A$9:$A$108,0)),"")&amp;" / "&amp;TEXT(IFERROR(INDEX(Aufenthalte!$D$9:$D$108,MATCH(A108,Aufenthalte!$A$9:$A$108,0)),""),"dd"".""mm"".""yyyy")))</f>
        <v/>
      </c>
      <c r="C108" s="20"/>
      <c r="D108" s="18"/>
      <c r="E108" s="21"/>
      <c r="F108" s="18"/>
      <c r="G108" s="18"/>
      <c r="H108" s="10" t="str">
        <f t="shared" ca="1" si="3"/>
        <v/>
      </c>
      <c r="I108" s="3" t="str">
        <f ca="1">IF(COUNTA(A108,C108:G108)=0,"",IF(A108="","Buchung wählen",IF(OR(COUNTIF(Aufenthalte!$A$9:$A$108,A108)&lt;&gt;1,IFERROR(INDEX(Aufenthalte!$L$9:$L$108,MATCH(A108,Aufenthalte!$A$9:$A$108,0)),"")=""),"Buchung-ID prüfen",IF(OR(NOT(ISNUMBER(C108)),C108&lt;=0),"Datum prüfen",IF(C108&gt;TODAY(),"Datum liegt in Zukunft",IF(AND(D108&lt;&gt;"Anzahlung",D108&lt;&gt;"Restzahlung",D108&lt;&gt;"Gesamtzahlung",D108&lt;&gt;"Erstattung",D108&lt;&gt;"Sonstiges"),"Zahlungsart wählen",IF(OR(NOT(ISNUMBER(E108)),E108&lt;=0),"Positiven Betrag erfassen","OK")))))))</f>
        <v/>
      </c>
    </row>
    <row r="109" spans="1:9" ht="31" customHeight="1">
      <c r="A109" s="23"/>
      <c r="B109" s="3" t="str">
        <f>IF(A109="","",IF(IFERROR(INDEX(Aufenthalte!$B$9:$B$108,MATCH(A109,Aufenthalte!$A$9:$A$108,0)),"")="","",IFERROR(INDEX(Aufenthalte!$B$9:$B$108,MATCH(A109,Aufenthalte!$A$9:$A$108,0)),"")&amp;" / "&amp;TEXT(IFERROR(INDEX(Aufenthalte!$D$9:$D$108,MATCH(A109,Aufenthalte!$A$9:$A$108,0)),""),"dd"".""mm"".""yyyy")))</f>
        <v/>
      </c>
      <c r="C109" s="20"/>
      <c r="D109" s="18"/>
      <c r="E109" s="21"/>
      <c r="F109" s="18"/>
      <c r="G109" s="18"/>
      <c r="H109" s="10" t="str">
        <f t="shared" ca="1" si="3"/>
        <v/>
      </c>
      <c r="I109" s="3" t="str">
        <f ca="1">IF(COUNTA(A109,C109:G109)=0,"",IF(A109="","Buchung wählen",IF(OR(COUNTIF(Aufenthalte!$A$9:$A$108,A109)&lt;&gt;1,IFERROR(INDEX(Aufenthalte!$L$9:$L$108,MATCH(A109,Aufenthalte!$A$9:$A$108,0)),"")=""),"Buchung-ID prüfen",IF(OR(NOT(ISNUMBER(C109)),C109&lt;=0),"Datum prüfen",IF(C109&gt;TODAY(),"Datum liegt in Zukunft",IF(AND(D109&lt;&gt;"Anzahlung",D109&lt;&gt;"Restzahlung",D109&lt;&gt;"Gesamtzahlung",D109&lt;&gt;"Erstattung",D109&lt;&gt;"Sonstiges"),"Zahlungsart wählen",IF(OR(NOT(ISNUMBER(E109)),E109&lt;=0),"Positiven Betrag erfassen","OK")))))))</f>
        <v/>
      </c>
    </row>
    <row r="110" spans="1:9" ht="31" customHeight="1">
      <c r="A110" s="23"/>
      <c r="B110" s="3" t="str">
        <f>IF(A110="","",IF(IFERROR(INDEX(Aufenthalte!$B$9:$B$108,MATCH(A110,Aufenthalte!$A$9:$A$108,0)),"")="","",IFERROR(INDEX(Aufenthalte!$B$9:$B$108,MATCH(A110,Aufenthalte!$A$9:$A$108,0)),"")&amp;" / "&amp;TEXT(IFERROR(INDEX(Aufenthalte!$D$9:$D$108,MATCH(A110,Aufenthalte!$A$9:$A$108,0)),""),"dd"".""mm"".""yyyy")))</f>
        <v/>
      </c>
      <c r="C110" s="20"/>
      <c r="D110" s="18"/>
      <c r="E110" s="21"/>
      <c r="F110" s="18"/>
      <c r="G110" s="18"/>
      <c r="H110" s="10" t="str">
        <f t="shared" ca="1" si="3"/>
        <v/>
      </c>
      <c r="I110" s="3" t="str">
        <f ca="1">IF(COUNTA(A110,C110:G110)=0,"",IF(A110="","Buchung wählen",IF(OR(COUNTIF(Aufenthalte!$A$9:$A$108,A110)&lt;&gt;1,IFERROR(INDEX(Aufenthalte!$L$9:$L$108,MATCH(A110,Aufenthalte!$A$9:$A$108,0)),"")=""),"Buchung-ID prüfen",IF(OR(NOT(ISNUMBER(C110)),C110&lt;=0),"Datum prüfen",IF(C110&gt;TODAY(),"Datum liegt in Zukunft",IF(AND(D110&lt;&gt;"Anzahlung",D110&lt;&gt;"Restzahlung",D110&lt;&gt;"Gesamtzahlung",D110&lt;&gt;"Erstattung",D110&lt;&gt;"Sonstiges"),"Zahlungsart wählen",IF(OR(NOT(ISNUMBER(E110)),E110&lt;=0),"Positiven Betrag erfassen","OK")))))))</f>
        <v/>
      </c>
    </row>
    <row r="111" spans="1:9" ht="31" customHeight="1">
      <c r="A111" s="23"/>
      <c r="B111" s="3" t="str">
        <f>IF(A111="","",IF(IFERROR(INDEX(Aufenthalte!$B$9:$B$108,MATCH(A111,Aufenthalte!$A$9:$A$108,0)),"")="","",IFERROR(INDEX(Aufenthalte!$B$9:$B$108,MATCH(A111,Aufenthalte!$A$9:$A$108,0)),"")&amp;" / "&amp;TEXT(IFERROR(INDEX(Aufenthalte!$D$9:$D$108,MATCH(A111,Aufenthalte!$A$9:$A$108,0)),""),"dd"".""mm"".""yyyy")))</f>
        <v/>
      </c>
      <c r="C111" s="20"/>
      <c r="D111" s="18"/>
      <c r="E111" s="21"/>
      <c r="F111" s="18"/>
      <c r="G111" s="18"/>
      <c r="H111" s="10" t="str">
        <f t="shared" ca="1" si="3"/>
        <v/>
      </c>
      <c r="I111" s="3" t="str">
        <f ca="1">IF(COUNTA(A111,C111:G111)=0,"",IF(A111="","Buchung wählen",IF(OR(COUNTIF(Aufenthalte!$A$9:$A$108,A111)&lt;&gt;1,IFERROR(INDEX(Aufenthalte!$L$9:$L$108,MATCH(A111,Aufenthalte!$A$9:$A$108,0)),"")=""),"Buchung-ID prüfen",IF(OR(NOT(ISNUMBER(C111)),C111&lt;=0),"Datum prüfen",IF(C111&gt;TODAY(),"Datum liegt in Zukunft",IF(AND(D111&lt;&gt;"Anzahlung",D111&lt;&gt;"Restzahlung",D111&lt;&gt;"Gesamtzahlung",D111&lt;&gt;"Erstattung",D111&lt;&gt;"Sonstiges"),"Zahlungsart wählen",IF(OR(NOT(ISNUMBER(E111)),E111&lt;=0),"Positiven Betrag erfassen","OK")))))))</f>
        <v/>
      </c>
    </row>
    <row r="112" spans="1:9" ht="31" customHeight="1">
      <c r="A112" s="23"/>
      <c r="B112" s="3" t="str">
        <f>IF(A112="","",IF(IFERROR(INDEX(Aufenthalte!$B$9:$B$108,MATCH(A112,Aufenthalte!$A$9:$A$108,0)),"")="","",IFERROR(INDEX(Aufenthalte!$B$9:$B$108,MATCH(A112,Aufenthalte!$A$9:$A$108,0)),"")&amp;" / "&amp;TEXT(IFERROR(INDEX(Aufenthalte!$D$9:$D$108,MATCH(A112,Aufenthalte!$A$9:$A$108,0)),""),"dd"".""mm"".""yyyy")))</f>
        <v/>
      </c>
      <c r="C112" s="20"/>
      <c r="D112" s="18"/>
      <c r="E112" s="21"/>
      <c r="F112" s="18"/>
      <c r="G112" s="18"/>
      <c r="H112" s="10" t="str">
        <f t="shared" ca="1" si="3"/>
        <v/>
      </c>
      <c r="I112" s="3" t="str">
        <f ca="1">IF(COUNTA(A112,C112:G112)=0,"",IF(A112="","Buchung wählen",IF(OR(COUNTIF(Aufenthalte!$A$9:$A$108,A112)&lt;&gt;1,IFERROR(INDEX(Aufenthalte!$L$9:$L$108,MATCH(A112,Aufenthalte!$A$9:$A$108,0)),"")=""),"Buchung-ID prüfen",IF(OR(NOT(ISNUMBER(C112)),C112&lt;=0),"Datum prüfen",IF(C112&gt;TODAY(),"Datum liegt in Zukunft",IF(AND(D112&lt;&gt;"Anzahlung",D112&lt;&gt;"Restzahlung",D112&lt;&gt;"Gesamtzahlung",D112&lt;&gt;"Erstattung",D112&lt;&gt;"Sonstiges"),"Zahlungsart wählen",IF(OR(NOT(ISNUMBER(E112)),E112&lt;=0),"Positiven Betrag erfassen","OK")))))))</f>
        <v/>
      </c>
    </row>
    <row r="113" spans="1:9" ht="31" customHeight="1">
      <c r="A113" s="23"/>
      <c r="B113" s="3" t="str">
        <f>IF(A113="","",IF(IFERROR(INDEX(Aufenthalte!$B$9:$B$108,MATCH(A113,Aufenthalte!$A$9:$A$108,0)),"")="","",IFERROR(INDEX(Aufenthalte!$B$9:$B$108,MATCH(A113,Aufenthalte!$A$9:$A$108,0)),"")&amp;" / "&amp;TEXT(IFERROR(INDEX(Aufenthalte!$D$9:$D$108,MATCH(A113,Aufenthalte!$A$9:$A$108,0)),""),"dd"".""mm"".""yyyy")))</f>
        <v/>
      </c>
      <c r="C113" s="20"/>
      <c r="D113" s="18"/>
      <c r="E113" s="21"/>
      <c r="F113" s="18"/>
      <c r="G113" s="18"/>
      <c r="H113" s="10" t="str">
        <f t="shared" ca="1" si="3"/>
        <v/>
      </c>
      <c r="I113" s="3" t="str">
        <f ca="1">IF(COUNTA(A113,C113:G113)=0,"",IF(A113="","Buchung wählen",IF(OR(COUNTIF(Aufenthalte!$A$9:$A$108,A113)&lt;&gt;1,IFERROR(INDEX(Aufenthalte!$L$9:$L$108,MATCH(A113,Aufenthalte!$A$9:$A$108,0)),"")=""),"Buchung-ID prüfen",IF(OR(NOT(ISNUMBER(C113)),C113&lt;=0),"Datum prüfen",IF(C113&gt;TODAY(),"Datum liegt in Zukunft",IF(AND(D113&lt;&gt;"Anzahlung",D113&lt;&gt;"Restzahlung",D113&lt;&gt;"Gesamtzahlung",D113&lt;&gt;"Erstattung",D113&lt;&gt;"Sonstiges"),"Zahlungsart wählen",IF(OR(NOT(ISNUMBER(E113)),E113&lt;=0),"Positiven Betrag erfassen","OK")))))))</f>
        <v/>
      </c>
    </row>
    <row r="114" spans="1:9" ht="31" customHeight="1">
      <c r="A114" s="23"/>
      <c r="B114" s="3" t="str">
        <f>IF(A114="","",IF(IFERROR(INDEX(Aufenthalte!$B$9:$B$108,MATCH(A114,Aufenthalte!$A$9:$A$108,0)),"")="","",IFERROR(INDEX(Aufenthalte!$B$9:$B$108,MATCH(A114,Aufenthalte!$A$9:$A$108,0)),"")&amp;" / "&amp;TEXT(IFERROR(INDEX(Aufenthalte!$D$9:$D$108,MATCH(A114,Aufenthalte!$A$9:$A$108,0)),""),"dd"".""mm"".""yyyy")))</f>
        <v/>
      </c>
      <c r="C114" s="20"/>
      <c r="D114" s="18"/>
      <c r="E114" s="21"/>
      <c r="F114" s="18"/>
      <c r="G114" s="18"/>
      <c r="H114" s="10" t="str">
        <f t="shared" ca="1" si="3"/>
        <v/>
      </c>
      <c r="I114" s="3" t="str">
        <f ca="1">IF(COUNTA(A114,C114:G114)=0,"",IF(A114="","Buchung wählen",IF(OR(COUNTIF(Aufenthalte!$A$9:$A$108,A114)&lt;&gt;1,IFERROR(INDEX(Aufenthalte!$L$9:$L$108,MATCH(A114,Aufenthalte!$A$9:$A$108,0)),"")=""),"Buchung-ID prüfen",IF(OR(NOT(ISNUMBER(C114)),C114&lt;=0),"Datum prüfen",IF(C114&gt;TODAY(),"Datum liegt in Zukunft",IF(AND(D114&lt;&gt;"Anzahlung",D114&lt;&gt;"Restzahlung",D114&lt;&gt;"Gesamtzahlung",D114&lt;&gt;"Erstattung",D114&lt;&gt;"Sonstiges"),"Zahlungsart wählen",IF(OR(NOT(ISNUMBER(E114)),E114&lt;=0),"Positiven Betrag erfassen","OK")))))))</f>
        <v/>
      </c>
    </row>
    <row r="115" spans="1:9" ht="31" customHeight="1">
      <c r="A115" s="23"/>
      <c r="B115" s="3" t="str">
        <f>IF(A115="","",IF(IFERROR(INDEX(Aufenthalte!$B$9:$B$108,MATCH(A115,Aufenthalte!$A$9:$A$108,0)),"")="","",IFERROR(INDEX(Aufenthalte!$B$9:$B$108,MATCH(A115,Aufenthalte!$A$9:$A$108,0)),"")&amp;" / "&amp;TEXT(IFERROR(INDEX(Aufenthalte!$D$9:$D$108,MATCH(A115,Aufenthalte!$A$9:$A$108,0)),""),"dd"".""mm"".""yyyy")))</f>
        <v/>
      </c>
      <c r="C115" s="20"/>
      <c r="D115" s="18"/>
      <c r="E115" s="21"/>
      <c r="F115" s="18"/>
      <c r="G115" s="18"/>
      <c r="H115" s="10" t="str">
        <f t="shared" ca="1" si="3"/>
        <v/>
      </c>
      <c r="I115" s="3" t="str">
        <f ca="1">IF(COUNTA(A115,C115:G115)=0,"",IF(A115="","Buchung wählen",IF(OR(COUNTIF(Aufenthalte!$A$9:$A$108,A115)&lt;&gt;1,IFERROR(INDEX(Aufenthalte!$L$9:$L$108,MATCH(A115,Aufenthalte!$A$9:$A$108,0)),"")=""),"Buchung-ID prüfen",IF(OR(NOT(ISNUMBER(C115)),C115&lt;=0),"Datum prüfen",IF(C115&gt;TODAY(),"Datum liegt in Zukunft",IF(AND(D115&lt;&gt;"Anzahlung",D115&lt;&gt;"Restzahlung",D115&lt;&gt;"Gesamtzahlung",D115&lt;&gt;"Erstattung",D115&lt;&gt;"Sonstiges"),"Zahlungsart wählen",IF(OR(NOT(ISNUMBER(E115)),E115&lt;=0),"Positiven Betrag erfassen","OK")))))))</f>
        <v/>
      </c>
    </row>
    <row r="116" spans="1:9" ht="31" customHeight="1">
      <c r="A116" s="23"/>
      <c r="B116" s="3" t="str">
        <f>IF(A116="","",IF(IFERROR(INDEX(Aufenthalte!$B$9:$B$108,MATCH(A116,Aufenthalte!$A$9:$A$108,0)),"")="","",IFERROR(INDEX(Aufenthalte!$B$9:$B$108,MATCH(A116,Aufenthalte!$A$9:$A$108,0)),"")&amp;" / "&amp;TEXT(IFERROR(INDEX(Aufenthalte!$D$9:$D$108,MATCH(A116,Aufenthalte!$A$9:$A$108,0)),""),"dd"".""mm"".""yyyy")))</f>
        <v/>
      </c>
      <c r="C116" s="20"/>
      <c r="D116" s="18"/>
      <c r="E116" s="21"/>
      <c r="F116" s="18"/>
      <c r="G116" s="18"/>
      <c r="H116" s="10" t="str">
        <f t="shared" ca="1" si="3"/>
        <v/>
      </c>
      <c r="I116" s="3" t="str">
        <f ca="1">IF(COUNTA(A116,C116:G116)=0,"",IF(A116="","Buchung wählen",IF(OR(COUNTIF(Aufenthalte!$A$9:$A$108,A116)&lt;&gt;1,IFERROR(INDEX(Aufenthalte!$L$9:$L$108,MATCH(A116,Aufenthalte!$A$9:$A$108,0)),"")=""),"Buchung-ID prüfen",IF(OR(NOT(ISNUMBER(C116)),C116&lt;=0),"Datum prüfen",IF(C116&gt;TODAY(),"Datum liegt in Zukunft",IF(AND(D116&lt;&gt;"Anzahlung",D116&lt;&gt;"Restzahlung",D116&lt;&gt;"Gesamtzahlung",D116&lt;&gt;"Erstattung",D116&lt;&gt;"Sonstiges"),"Zahlungsart wählen",IF(OR(NOT(ISNUMBER(E116)),E116&lt;=0),"Positiven Betrag erfassen","OK")))))))</f>
        <v/>
      </c>
    </row>
    <row r="117" spans="1:9" ht="31" customHeight="1">
      <c r="A117" s="23"/>
      <c r="B117" s="3" t="str">
        <f>IF(A117="","",IF(IFERROR(INDEX(Aufenthalte!$B$9:$B$108,MATCH(A117,Aufenthalte!$A$9:$A$108,0)),"")="","",IFERROR(INDEX(Aufenthalte!$B$9:$B$108,MATCH(A117,Aufenthalte!$A$9:$A$108,0)),"")&amp;" / "&amp;TEXT(IFERROR(INDEX(Aufenthalte!$D$9:$D$108,MATCH(A117,Aufenthalte!$A$9:$A$108,0)),""),"dd"".""mm"".""yyyy")))</f>
        <v/>
      </c>
      <c r="C117" s="20"/>
      <c r="D117" s="18"/>
      <c r="E117" s="21"/>
      <c r="F117" s="18"/>
      <c r="G117" s="18"/>
      <c r="H117" s="10" t="str">
        <f t="shared" ca="1" si="3"/>
        <v/>
      </c>
      <c r="I117" s="3" t="str">
        <f ca="1">IF(COUNTA(A117,C117:G117)=0,"",IF(A117="","Buchung wählen",IF(OR(COUNTIF(Aufenthalte!$A$9:$A$108,A117)&lt;&gt;1,IFERROR(INDEX(Aufenthalte!$L$9:$L$108,MATCH(A117,Aufenthalte!$A$9:$A$108,0)),"")=""),"Buchung-ID prüfen",IF(OR(NOT(ISNUMBER(C117)),C117&lt;=0),"Datum prüfen",IF(C117&gt;TODAY(),"Datum liegt in Zukunft",IF(AND(D117&lt;&gt;"Anzahlung",D117&lt;&gt;"Restzahlung",D117&lt;&gt;"Gesamtzahlung",D117&lt;&gt;"Erstattung",D117&lt;&gt;"Sonstiges"),"Zahlungsart wählen",IF(OR(NOT(ISNUMBER(E117)),E117&lt;=0),"Positiven Betrag erfassen","OK")))))))</f>
        <v/>
      </c>
    </row>
    <row r="118" spans="1:9" ht="31" customHeight="1">
      <c r="A118" s="23"/>
      <c r="B118" s="3" t="str">
        <f>IF(A118="","",IF(IFERROR(INDEX(Aufenthalte!$B$9:$B$108,MATCH(A118,Aufenthalte!$A$9:$A$108,0)),"")="","",IFERROR(INDEX(Aufenthalte!$B$9:$B$108,MATCH(A118,Aufenthalte!$A$9:$A$108,0)),"")&amp;" / "&amp;TEXT(IFERROR(INDEX(Aufenthalte!$D$9:$D$108,MATCH(A118,Aufenthalte!$A$9:$A$108,0)),""),"dd"".""mm"".""yyyy")))</f>
        <v/>
      </c>
      <c r="C118" s="20"/>
      <c r="D118" s="18"/>
      <c r="E118" s="21"/>
      <c r="F118" s="18"/>
      <c r="G118" s="18"/>
      <c r="H118" s="10" t="str">
        <f t="shared" ca="1" si="3"/>
        <v/>
      </c>
      <c r="I118" s="3" t="str">
        <f ca="1">IF(COUNTA(A118,C118:G118)=0,"",IF(A118="","Buchung wählen",IF(OR(COUNTIF(Aufenthalte!$A$9:$A$108,A118)&lt;&gt;1,IFERROR(INDEX(Aufenthalte!$L$9:$L$108,MATCH(A118,Aufenthalte!$A$9:$A$108,0)),"")=""),"Buchung-ID prüfen",IF(OR(NOT(ISNUMBER(C118)),C118&lt;=0),"Datum prüfen",IF(C118&gt;TODAY(),"Datum liegt in Zukunft",IF(AND(D118&lt;&gt;"Anzahlung",D118&lt;&gt;"Restzahlung",D118&lt;&gt;"Gesamtzahlung",D118&lt;&gt;"Erstattung",D118&lt;&gt;"Sonstiges"),"Zahlungsart wählen",IF(OR(NOT(ISNUMBER(E118)),E118&lt;=0),"Positiven Betrag erfassen","OK")))))))</f>
        <v/>
      </c>
    </row>
    <row r="119" spans="1:9" ht="31" customHeight="1">
      <c r="A119" s="23"/>
      <c r="B119" s="3" t="str">
        <f>IF(A119="","",IF(IFERROR(INDEX(Aufenthalte!$B$9:$B$108,MATCH(A119,Aufenthalte!$A$9:$A$108,0)),"")="","",IFERROR(INDEX(Aufenthalte!$B$9:$B$108,MATCH(A119,Aufenthalte!$A$9:$A$108,0)),"")&amp;" / "&amp;TEXT(IFERROR(INDEX(Aufenthalte!$D$9:$D$108,MATCH(A119,Aufenthalte!$A$9:$A$108,0)),""),"dd"".""mm"".""yyyy")))</f>
        <v/>
      </c>
      <c r="C119" s="20"/>
      <c r="D119" s="18"/>
      <c r="E119" s="21"/>
      <c r="F119" s="18"/>
      <c r="G119" s="18"/>
      <c r="H119" s="10" t="str">
        <f t="shared" ca="1" si="3"/>
        <v/>
      </c>
      <c r="I119" s="3" t="str">
        <f ca="1">IF(COUNTA(A119,C119:G119)=0,"",IF(A119="","Buchung wählen",IF(OR(COUNTIF(Aufenthalte!$A$9:$A$108,A119)&lt;&gt;1,IFERROR(INDEX(Aufenthalte!$L$9:$L$108,MATCH(A119,Aufenthalte!$A$9:$A$108,0)),"")=""),"Buchung-ID prüfen",IF(OR(NOT(ISNUMBER(C119)),C119&lt;=0),"Datum prüfen",IF(C119&gt;TODAY(),"Datum liegt in Zukunft",IF(AND(D119&lt;&gt;"Anzahlung",D119&lt;&gt;"Restzahlung",D119&lt;&gt;"Gesamtzahlung",D119&lt;&gt;"Erstattung",D119&lt;&gt;"Sonstiges"),"Zahlungsart wählen",IF(OR(NOT(ISNUMBER(E119)),E119&lt;=0),"Positiven Betrag erfassen","OK")))))))</f>
        <v/>
      </c>
    </row>
    <row r="120" spans="1:9" ht="31" customHeight="1">
      <c r="A120" s="23"/>
      <c r="B120" s="3" t="str">
        <f>IF(A120="","",IF(IFERROR(INDEX(Aufenthalte!$B$9:$B$108,MATCH(A120,Aufenthalte!$A$9:$A$108,0)),"")="","",IFERROR(INDEX(Aufenthalte!$B$9:$B$108,MATCH(A120,Aufenthalte!$A$9:$A$108,0)),"")&amp;" / "&amp;TEXT(IFERROR(INDEX(Aufenthalte!$D$9:$D$108,MATCH(A120,Aufenthalte!$A$9:$A$108,0)),""),"dd"".""mm"".""yyyy")))</f>
        <v/>
      </c>
      <c r="C120" s="20"/>
      <c r="D120" s="18"/>
      <c r="E120" s="21"/>
      <c r="F120" s="18"/>
      <c r="G120" s="18"/>
      <c r="H120" s="10" t="str">
        <f t="shared" ca="1" si="3"/>
        <v/>
      </c>
      <c r="I120" s="3" t="str">
        <f ca="1">IF(COUNTA(A120,C120:G120)=0,"",IF(A120="","Buchung wählen",IF(OR(COUNTIF(Aufenthalte!$A$9:$A$108,A120)&lt;&gt;1,IFERROR(INDEX(Aufenthalte!$L$9:$L$108,MATCH(A120,Aufenthalte!$A$9:$A$108,0)),"")=""),"Buchung-ID prüfen",IF(OR(NOT(ISNUMBER(C120)),C120&lt;=0),"Datum prüfen",IF(C120&gt;TODAY(),"Datum liegt in Zukunft",IF(AND(D120&lt;&gt;"Anzahlung",D120&lt;&gt;"Restzahlung",D120&lt;&gt;"Gesamtzahlung",D120&lt;&gt;"Erstattung",D120&lt;&gt;"Sonstiges"),"Zahlungsart wählen",IF(OR(NOT(ISNUMBER(E120)),E120&lt;=0),"Positiven Betrag erfassen","OK")))))))</f>
        <v/>
      </c>
    </row>
    <row r="121" spans="1:9" ht="31" customHeight="1">
      <c r="A121" s="23"/>
      <c r="B121" s="3" t="str">
        <f>IF(A121="","",IF(IFERROR(INDEX(Aufenthalte!$B$9:$B$108,MATCH(A121,Aufenthalte!$A$9:$A$108,0)),"")="","",IFERROR(INDEX(Aufenthalte!$B$9:$B$108,MATCH(A121,Aufenthalte!$A$9:$A$108,0)),"")&amp;" / "&amp;TEXT(IFERROR(INDEX(Aufenthalte!$D$9:$D$108,MATCH(A121,Aufenthalte!$A$9:$A$108,0)),""),"dd"".""mm"".""yyyy")))</f>
        <v/>
      </c>
      <c r="C121" s="20"/>
      <c r="D121" s="18"/>
      <c r="E121" s="21"/>
      <c r="F121" s="18"/>
      <c r="G121" s="18"/>
      <c r="H121" s="10" t="str">
        <f t="shared" ca="1" si="3"/>
        <v/>
      </c>
      <c r="I121" s="3" t="str">
        <f ca="1">IF(COUNTA(A121,C121:G121)=0,"",IF(A121="","Buchung wählen",IF(OR(COUNTIF(Aufenthalte!$A$9:$A$108,A121)&lt;&gt;1,IFERROR(INDEX(Aufenthalte!$L$9:$L$108,MATCH(A121,Aufenthalte!$A$9:$A$108,0)),"")=""),"Buchung-ID prüfen",IF(OR(NOT(ISNUMBER(C121)),C121&lt;=0),"Datum prüfen",IF(C121&gt;TODAY(),"Datum liegt in Zukunft",IF(AND(D121&lt;&gt;"Anzahlung",D121&lt;&gt;"Restzahlung",D121&lt;&gt;"Gesamtzahlung",D121&lt;&gt;"Erstattung",D121&lt;&gt;"Sonstiges"),"Zahlungsart wählen",IF(OR(NOT(ISNUMBER(E121)),E121&lt;=0),"Positiven Betrag erfassen","OK")))))))</f>
        <v/>
      </c>
    </row>
    <row r="122" spans="1:9" ht="31" customHeight="1">
      <c r="A122" s="23"/>
      <c r="B122" s="3" t="str">
        <f>IF(A122="","",IF(IFERROR(INDEX(Aufenthalte!$B$9:$B$108,MATCH(A122,Aufenthalte!$A$9:$A$108,0)),"")="","",IFERROR(INDEX(Aufenthalte!$B$9:$B$108,MATCH(A122,Aufenthalte!$A$9:$A$108,0)),"")&amp;" / "&amp;TEXT(IFERROR(INDEX(Aufenthalte!$D$9:$D$108,MATCH(A122,Aufenthalte!$A$9:$A$108,0)),""),"dd"".""mm"".""yyyy")))</f>
        <v/>
      </c>
      <c r="C122" s="20"/>
      <c r="D122" s="18"/>
      <c r="E122" s="21"/>
      <c r="F122" s="18"/>
      <c r="G122" s="18"/>
      <c r="H122" s="10" t="str">
        <f t="shared" ca="1" si="3"/>
        <v/>
      </c>
      <c r="I122" s="3" t="str">
        <f ca="1">IF(COUNTA(A122,C122:G122)=0,"",IF(A122="","Buchung wählen",IF(OR(COUNTIF(Aufenthalte!$A$9:$A$108,A122)&lt;&gt;1,IFERROR(INDEX(Aufenthalte!$L$9:$L$108,MATCH(A122,Aufenthalte!$A$9:$A$108,0)),"")=""),"Buchung-ID prüfen",IF(OR(NOT(ISNUMBER(C122)),C122&lt;=0),"Datum prüfen",IF(C122&gt;TODAY(),"Datum liegt in Zukunft",IF(AND(D122&lt;&gt;"Anzahlung",D122&lt;&gt;"Restzahlung",D122&lt;&gt;"Gesamtzahlung",D122&lt;&gt;"Erstattung",D122&lt;&gt;"Sonstiges"),"Zahlungsart wählen",IF(OR(NOT(ISNUMBER(E122)),E122&lt;=0),"Positiven Betrag erfassen","OK")))))))</f>
        <v/>
      </c>
    </row>
    <row r="123" spans="1:9" ht="31" customHeight="1">
      <c r="A123" s="23"/>
      <c r="B123" s="3" t="str">
        <f>IF(A123="","",IF(IFERROR(INDEX(Aufenthalte!$B$9:$B$108,MATCH(A123,Aufenthalte!$A$9:$A$108,0)),"")="","",IFERROR(INDEX(Aufenthalte!$B$9:$B$108,MATCH(A123,Aufenthalte!$A$9:$A$108,0)),"")&amp;" / "&amp;TEXT(IFERROR(INDEX(Aufenthalte!$D$9:$D$108,MATCH(A123,Aufenthalte!$A$9:$A$108,0)),""),"dd"".""mm"".""yyyy")))</f>
        <v/>
      </c>
      <c r="C123" s="20"/>
      <c r="D123" s="18"/>
      <c r="E123" s="21"/>
      <c r="F123" s="18"/>
      <c r="G123" s="18"/>
      <c r="H123" s="10" t="str">
        <f t="shared" ca="1" si="3"/>
        <v/>
      </c>
      <c r="I123" s="3" t="str">
        <f ca="1">IF(COUNTA(A123,C123:G123)=0,"",IF(A123="","Buchung wählen",IF(OR(COUNTIF(Aufenthalte!$A$9:$A$108,A123)&lt;&gt;1,IFERROR(INDEX(Aufenthalte!$L$9:$L$108,MATCH(A123,Aufenthalte!$A$9:$A$108,0)),"")=""),"Buchung-ID prüfen",IF(OR(NOT(ISNUMBER(C123)),C123&lt;=0),"Datum prüfen",IF(C123&gt;TODAY(),"Datum liegt in Zukunft",IF(AND(D123&lt;&gt;"Anzahlung",D123&lt;&gt;"Restzahlung",D123&lt;&gt;"Gesamtzahlung",D123&lt;&gt;"Erstattung",D123&lt;&gt;"Sonstiges"),"Zahlungsart wählen",IF(OR(NOT(ISNUMBER(E123)),E123&lt;=0),"Positiven Betrag erfassen","OK")))))))</f>
        <v/>
      </c>
    </row>
    <row r="124" spans="1:9" ht="31" customHeight="1">
      <c r="A124" s="23"/>
      <c r="B124" s="3" t="str">
        <f>IF(A124="","",IF(IFERROR(INDEX(Aufenthalte!$B$9:$B$108,MATCH(A124,Aufenthalte!$A$9:$A$108,0)),"")="","",IFERROR(INDEX(Aufenthalte!$B$9:$B$108,MATCH(A124,Aufenthalte!$A$9:$A$108,0)),"")&amp;" / "&amp;TEXT(IFERROR(INDEX(Aufenthalte!$D$9:$D$108,MATCH(A124,Aufenthalte!$A$9:$A$108,0)),""),"dd"".""mm"".""yyyy")))</f>
        <v/>
      </c>
      <c r="C124" s="20"/>
      <c r="D124" s="18"/>
      <c r="E124" s="21"/>
      <c r="F124" s="18"/>
      <c r="G124" s="18"/>
      <c r="H124" s="10" t="str">
        <f t="shared" ca="1" si="3"/>
        <v/>
      </c>
      <c r="I124" s="3" t="str">
        <f ca="1">IF(COUNTA(A124,C124:G124)=0,"",IF(A124="","Buchung wählen",IF(OR(COUNTIF(Aufenthalte!$A$9:$A$108,A124)&lt;&gt;1,IFERROR(INDEX(Aufenthalte!$L$9:$L$108,MATCH(A124,Aufenthalte!$A$9:$A$108,0)),"")=""),"Buchung-ID prüfen",IF(OR(NOT(ISNUMBER(C124)),C124&lt;=0),"Datum prüfen",IF(C124&gt;TODAY(),"Datum liegt in Zukunft",IF(AND(D124&lt;&gt;"Anzahlung",D124&lt;&gt;"Restzahlung",D124&lt;&gt;"Gesamtzahlung",D124&lt;&gt;"Erstattung",D124&lt;&gt;"Sonstiges"),"Zahlungsart wählen",IF(OR(NOT(ISNUMBER(E124)),E124&lt;=0),"Positiven Betrag erfassen","OK")))))))</f>
        <v/>
      </c>
    </row>
    <row r="125" spans="1:9" ht="31" customHeight="1">
      <c r="A125" s="23"/>
      <c r="B125" s="3" t="str">
        <f>IF(A125="","",IF(IFERROR(INDEX(Aufenthalte!$B$9:$B$108,MATCH(A125,Aufenthalte!$A$9:$A$108,0)),"")="","",IFERROR(INDEX(Aufenthalte!$B$9:$B$108,MATCH(A125,Aufenthalte!$A$9:$A$108,0)),"")&amp;" / "&amp;TEXT(IFERROR(INDEX(Aufenthalte!$D$9:$D$108,MATCH(A125,Aufenthalte!$A$9:$A$108,0)),""),"dd"".""mm"".""yyyy")))</f>
        <v/>
      </c>
      <c r="C125" s="20"/>
      <c r="D125" s="18"/>
      <c r="E125" s="21"/>
      <c r="F125" s="18"/>
      <c r="G125" s="18"/>
      <c r="H125" s="10" t="str">
        <f t="shared" ca="1" si="3"/>
        <v/>
      </c>
      <c r="I125" s="3" t="str">
        <f ca="1">IF(COUNTA(A125,C125:G125)=0,"",IF(A125="","Buchung wählen",IF(OR(COUNTIF(Aufenthalte!$A$9:$A$108,A125)&lt;&gt;1,IFERROR(INDEX(Aufenthalte!$L$9:$L$108,MATCH(A125,Aufenthalte!$A$9:$A$108,0)),"")=""),"Buchung-ID prüfen",IF(OR(NOT(ISNUMBER(C125)),C125&lt;=0),"Datum prüfen",IF(C125&gt;TODAY(),"Datum liegt in Zukunft",IF(AND(D125&lt;&gt;"Anzahlung",D125&lt;&gt;"Restzahlung",D125&lt;&gt;"Gesamtzahlung",D125&lt;&gt;"Erstattung",D125&lt;&gt;"Sonstiges"),"Zahlungsart wählen",IF(OR(NOT(ISNUMBER(E125)),E125&lt;=0),"Positiven Betrag erfassen","OK")))))))</f>
        <v/>
      </c>
    </row>
    <row r="126" spans="1:9" ht="31" customHeight="1">
      <c r="A126" s="23"/>
      <c r="B126" s="3" t="str">
        <f>IF(A126="","",IF(IFERROR(INDEX(Aufenthalte!$B$9:$B$108,MATCH(A126,Aufenthalte!$A$9:$A$108,0)),"")="","",IFERROR(INDEX(Aufenthalte!$B$9:$B$108,MATCH(A126,Aufenthalte!$A$9:$A$108,0)),"")&amp;" / "&amp;TEXT(IFERROR(INDEX(Aufenthalte!$D$9:$D$108,MATCH(A126,Aufenthalte!$A$9:$A$108,0)),""),"dd"".""mm"".""yyyy")))</f>
        <v/>
      </c>
      <c r="C126" s="20"/>
      <c r="D126" s="18"/>
      <c r="E126" s="21"/>
      <c r="F126" s="18"/>
      <c r="G126" s="18"/>
      <c r="H126" s="10" t="str">
        <f t="shared" ca="1" si="3"/>
        <v/>
      </c>
      <c r="I126" s="3" t="str">
        <f ca="1">IF(COUNTA(A126,C126:G126)=0,"",IF(A126="","Buchung wählen",IF(OR(COUNTIF(Aufenthalte!$A$9:$A$108,A126)&lt;&gt;1,IFERROR(INDEX(Aufenthalte!$L$9:$L$108,MATCH(A126,Aufenthalte!$A$9:$A$108,0)),"")=""),"Buchung-ID prüfen",IF(OR(NOT(ISNUMBER(C126)),C126&lt;=0),"Datum prüfen",IF(C126&gt;TODAY(),"Datum liegt in Zukunft",IF(AND(D126&lt;&gt;"Anzahlung",D126&lt;&gt;"Restzahlung",D126&lt;&gt;"Gesamtzahlung",D126&lt;&gt;"Erstattung",D126&lt;&gt;"Sonstiges"),"Zahlungsart wählen",IF(OR(NOT(ISNUMBER(E126)),E126&lt;=0),"Positiven Betrag erfassen","OK")))))))</f>
        <v/>
      </c>
    </row>
    <row r="127" spans="1:9" ht="31" customHeight="1">
      <c r="A127" s="23"/>
      <c r="B127" s="3" t="str">
        <f>IF(A127="","",IF(IFERROR(INDEX(Aufenthalte!$B$9:$B$108,MATCH(A127,Aufenthalte!$A$9:$A$108,0)),"")="","",IFERROR(INDEX(Aufenthalte!$B$9:$B$108,MATCH(A127,Aufenthalte!$A$9:$A$108,0)),"")&amp;" / "&amp;TEXT(IFERROR(INDEX(Aufenthalte!$D$9:$D$108,MATCH(A127,Aufenthalte!$A$9:$A$108,0)),""),"dd"".""mm"".""yyyy")))</f>
        <v/>
      </c>
      <c r="C127" s="20"/>
      <c r="D127" s="18"/>
      <c r="E127" s="21"/>
      <c r="F127" s="18"/>
      <c r="G127" s="18"/>
      <c r="H127" s="10" t="str">
        <f t="shared" ca="1" si="3"/>
        <v/>
      </c>
      <c r="I127" s="3" t="str">
        <f ca="1">IF(COUNTA(A127,C127:G127)=0,"",IF(A127="","Buchung wählen",IF(OR(COUNTIF(Aufenthalte!$A$9:$A$108,A127)&lt;&gt;1,IFERROR(INDEX(Aufenthalte!$L$9:$L$108,MATCH(A127,Aufenthalte!$A$9:$A$108,0)),"")=""),"Buchung-ID prüfen",IF(OR(NOT(ISNUMBER(C127)),C127&lt;=0),"Datum prüfen",IF(C127&gt;TODAY(),"Datum liegt in Zukunft",IF(AND(D127&lt;&gt;"Anzahlung",D127&lt;&gt;"Restzahlung",D127&lt;&gt;"Gesamtzahlung",D127&lt;&gt;"Erstattung",D127&lt;&gt;"Sonstiges"),"Zahlungsart wählen",IF(OR(NOT(ISNUMBER(E127)),E127&lt;=0),"Positiven Betrag erfassen","OK")))))))</f>
        <v/>
      </c>
    </row>
    <row r="128" spans="1:9" ht="31" customHeight="1">
      <c r="A128" s="23"/>
      <c r="B128" s="3" t="str">
        <f>IF(A128="","",IF(IFERROR(INDEX(Aufenthalte!$B$9:$B$108,MATCH(A128,Aufenthalte!$A$9:$A$108,0)),"")="","",IFERROR(INDEX(Aufenthalte!$B$9:$B$108,MATCH(A128,Aufenthalte!$A$9:$A$108,0)),"")&amp;" / "&amp;TEXT(IFERROR(INDEX(Aufenthalte!$D$9:$D$108,MATCH(A128,Aufenthalte!$A$9:$A$108,0)),""),"dd"".""mm"".""yyyy")))</f>
        <v/>
      </c>
      <c r="C128" s="20"/>
      <c r="D128" s="18"/>
      <c r="E128" s="21"/>
      <c r="F128" s="18"/>
      <c r="G128" s="18"/>
      <c r="H128" s="10" t="str">
        <f t="shared" ca="1" si="3"/>
        <v/>
      </c>
      <c r="I128" s="3" t="str">
        <f ca="1">IF(COUNTA(A128,C128:G128)=0,"",IF(A128="","Buchung wählen",IF(OR(COUNTIF(Aufenthalte!$A$9:$A$108,A128)&lt;&gt;1,IFERROR(INDEX(Aufenthalte!$L$9:$L$108,MATCH(A128,Aufenthalte!$A$9:$A$108,0)),"")=""),"Buchung-ID prüfen",IF(OR(NOT(ISNUMBER(C128)),C128&lt;=0),"Datum prüfen",IF(C128&gt;TODAY(),"Datum liegt in Zukunft",IF(AND(D128&lt;&gt;"Anzahlung",D128&lt;&gt;"Restzahlung",D128&lt;&gt;"Gesamtzahlung",D128&lt;&gt;"Erstattung",D128&lt;&gt;"Sonstiges"),"Zahlungsart wählen",IF(OR(NOT(ISNUMBER(E128)),E128&lt;=0),"Positiven Betrag erfassen","OK")))))))</f>
        <v/>
      </c>
    </row>
    <row r="129" spans="1:9" ht="31" customHeight="1">
      <c r="A129" s="23"/>
      <c r="B129" s="3" t="str">
        <f>IF(A129="","",IF(IFERROR(INDEX(Aufenthalte!$B$9:$B$108,MATCH(A129,Aufenthalte!$A$9:$A$108,0)),"")="","",IFERROR(INDEX(Aufenthalte!$B$9:$B$108,MATCH(A129,Aufenthalte!$A$9:$A$108,0)),"")&amp;" / "&amp;TEXT(IFERROR(INDEX(Aufenthalte!$D$9:$D$108,MATCH(A129,Aufenthalte!$A$9:$A$108,0)),""),"dd"".""mm"".""yyyy")))</f>
        <v/>
      </c>
      <c r="C129" s="20"/>
      <c r="D129" s="18"/>
      <c r="E129" s="21"/>
      <c r="F129" s="18"/>
      <c r="G129" s="18"/>
      <c r="H129" s="10" t="str">
        <f t="shared" ca="1" si="3"/>
        <v/>
      </c>
      <c r="I129" s="3" t="str">
        <f ca="1">IF(COUNTA(A129,C129:G129)=0,"",IF(A129="","Buchung wählen",IF(OR(COUNTIF(Aufenthalte!$A$9:$A$108,A129)&lt;&gt;1,IFERROR(INDEX(Aufenthalte!$L$9:$L$108,MATCH(A129,Aufenthalte!$A$9:$A$108,0)),"")=""),"Buchung-ID prüfen",IF(OR(NOT(ISNUMBER(C129)),C129&lt;=0),"Datum prüfen",IF(C129&gt;TODAY(),"Datum liegt in Zukunft",IF(AND(D129&lt;&gt;"Anzahlung",D129&lt;&gt;"Restzahlung",D129&lt;&gt;"Gesamtzahlung",D129&lt;&gt;"Erstattung",D129&lt;&gt;"Sonstiges"),"Zahlungsart wählen",IF(OR(NOT(ISNUMBER(E129)),E129&lt;=0),"Positiven Betrag erfassen","OK")))))))</f>
        <v/>
      </c>
    </row>
    <row r="130" spans="1:9" ht="31" customHeight="1">
      <c r="A130" s="23"/>
      <c r="B130" s="3" t="str">
        <f>IF(A130="","",IF(IFERROR(INDEX(Aufenthalte!$B$9:$B$108,MATCH(A130,Aufenthalte!$A$9:$A$108,0)),"")="","",IFERROR(INDEX(Aufenthalte!$B$9:$B$108,MATCH(A130,Aufenthalte!$A$9:$A$108,0)),"")&amp;" / "&amp;TEXT(IFERROR(INDEX(Aufenthalte!$D$9:$D$108,MATCH(A130,Aufenthalte!$A$9:$A$108,0)),""),"dd"".""mm"".""yyyy")))</f>
        <v/>
      </c>
      <c r="C130" s="20"/>
      <c r="D130" s="18"/>
      <c r="E130" s="21"/>
      <c r="F130" s="18"/>
      <c r="G130" s="18"/>
      <c r="H130" s="10" t="str">
        <f t="shared" ca="1" si="3"/>
        <v/>
      </c>
      <c r="I130" s="3" t="str">
        <f ca="1">IF(COUNTA(A130,C130:G130)=0,"",IF(A130="","Buchung wählen",IF(OR(COUNTIF(Aufenthalte!$A$9:$A$108,A130)&lt;&gt;1,IFERROR(INDEX(Aufenthalte!$L$9:$L$108,MATCH(A130,Aufenthalte!$A$9:$A$108,0)),"")=""),"Buchung-ID prüfen",IF(OR(NOT(ISNUMBER(C130)),C130&lt;=0),"Datum prüfen",IF(C130&gt;TODAY(),"Datum liegt in Zukunft",IF(AND(D130&lt;&gt;"Anzahlung",D130&lt;&gt;"Restzahlung",D130&lt;&gt;"Gesamtzahlung",D130&lt;&gt;"Erstattung",D130&lt;&gt;"Sonstiges"),"Zahlungsart wählen",IF(OR(NOT(ISNUMBER(E130)),E130&lt;=0),"Positiven Betrag erfassen","OK")))))))</f>
        <v/>
      </c>
    </row>
    <row r="131" spans="1:9" ht="31" customHeight="1">
      <c r="A131" s="23"/>
      <c r="B131" s="3" t="str">
        <f>IF(A131="","",IF(IFERROR(INDEX(Aufenthalte!$B$9:$B$108,MATCH(A131,Aufenthalte!$A$9:$A$108,0)),"")="","",IFERROR(INDEX(Aufenthalte!$B$9:$B$108,MATCH(A131,Aufenthalte!$A$9:$A$108,0)),"")&amp;" / "&amp;TEXT(IFERROR(INDEX(Aufenthalte!$D$9:$D$108,MATCH(A131,Aufenthalte!$A$9:$A$108,0)),""),"dd"".""mm"".""yyyy")))</f>
        <v/>
      </c>
      <c r="C131" s="20"/>
      <c r="D131" s="18"/>
      <c r="E131" s="21"/>
      <c r="F131" s="18"/>
      <c r="G131" s="18"/>
      <c r="H131" s="10" t="str">
        <f t="shared" ca="1" si="3"/>
        <v/>
      </c>
      <c r="I131" s="3" t="str">
        <f ca="1">IF(COUNTA(A131,C131:G131)=0,"",IF(A131="","Buchung wählen",IF(OR(COUNTIF(Aufenthalte!$A$9:$A$108,A131)&lt;&gt;1,IFERROR(INDEX(Aufenthalte!$L$9:$L$108,MATCH(A131,Aufenthalte!$A$9:$A$108,0)),"")=""),"Buchung-ID prüfen",IF(OR(NOT(ISNUMBER(C131)),C131&lt;=0),"Datum prüfen",IF(C131&gt;TODAY(),"Datum liegt in Zukunft",IF(AND(D131&lt;&gt;"Anzahlung",D131&lt;&gt;"Restzahlung",D131&lt;&gt;"Gesamtzahlung",D131&lt;&gt;"Erstattung",D131&lt;&gt;"Sonstiges"),"Zahlungsart wählen",IF(OR(NOT(ISNUMBER(E131)),E131&lt;=0),"Positiven Betrag erfassen","OK")))))))</f>
        <v/>
      </c>
    </row>
    <row r="132" spans="1:9" ht="31" customHeight="1">
      <c r="A132" s="23"/>
      <c r="B132" s="3" t="str">
        <f>IF(A132="","",IF(IFERROR(INDEX(Aufenthalte!$B$9:$B$108,MATCH(A132,Aufenthalte!$A$9:$A$108,0)),"")="","",IFERROR(INDEX(Aufenthalte!$B$9:$B$108,MATCH(A132,Aufenthalte!$A$9:$A$108,0)),"")&amp;" / "&amp;TEXT(IFERROR(INDEX(Aufenthalte!$D$9:$D$108,MATCH(A132,Aufenthalte!$A$9:$A$108,0)),""),"dd"".""mm"".""yyyy")))</f>
        <v/>
      </c>
      <c r="C132" s="20"/>
      <c r="D132" s="18"/>
      <c r="E132" s="21"/>
      <c r="F132" s="18"/>
      <c r="G132" s="18"/>
      <c r="H132" s="10" t="str">
        <f t="shared" ca="1" si="3"/>
        <v/>
      </c>
      <c r="I132" s="3" t="str">
        <f ca="1">IF(COUNTA(A132,C132:G132)=0,"",IF(A132="","Buchung wählen",IF(OR(COUNTIF(Aufenthalte!$A$9:$A$108,A132)&lt;&gt;1,IFERROR(INDEX(Aufenthalte!$L$9:$L$108,MATCH(A132,Aufenthalte!$A$9:$A$108,0)),"")=""),"Buchung-ID prüfen",IF(OR(NOT(ISNUMBER(C132)),C132&lt;=0),"Datum prüfen",IF(C132&gt;TODAY(),"Datum liegt in Zukunft",IF(AND(D132&lt;&gt;"Anzahlung",D132&lt;&gt;"Restzahlung",D132&lt;&gt;"Gesamtzahlung",D132&lt;&gt;"Erstattung",D132&lt;&gt;"Sonstiges"),"Zahlungsart wählen",IF(OR(NOT(ISNUMBER(E132)),E132&lt;=0),"Positiven Betrag erfassen","OK")))))))</f>
        <v/>
      </c>
    </row>
    <row r="133" spans="1:9" ht="31" customHeight="1">
      <c r="A133" s="23"/>
      <c r="B133" s="3" t="str">
        <f>IF(A133="","",IF(IFERROR(INDEX(Aufenthalte!$B$9:$B$108,MATCH(A133,Aufenthalte!$A$9:$A$108,0)),"")="","",IFERROR(INDEX(Aufenthalte!$B$9:$B$108,MATCH(A133,Aufenthalte!$A$9:$A$108,0)),"")&amp;" / "&amp;TEXT(IFERROR(INDEX(Aufenthalte!$D$9:$D$108,MATCH(A133,Aufenthalte!$A$9:$A$108,0)),""),"dd"".""mm"".""yyyy")))</f>
        <v/>
      </c>
      <c r="C133" s="20"/>
      <c r="D133" s="18"/>
      <c r="E133" s="21"/>
      <c r="F133" s="18"/>
      <c r="G133" s="18"/>
      <c r="H133" s="10" t="str">
        <f t="shared" ca="1" si="3"/>
        <v/>
      </c>
      <c r="I133" s="3" t="str">
        <f ca="1">IF(COUNTA(A133,C133:G133)=0,"",IF(A133="","Buchung wählen",IF(OR(COUNTIF(Aufenthalte!$A$9:$A$108,A133)&lt;&gt;1,IFERROR(INDEX(Aufenthalte!$L$9:$L$108,MATCH(A133,Aufenthalte!$A$9:$A$108,0)),"")=""),"Buchung-ID prüfen",IF(OR(NOT(ISNUMBER(C133)),C133&lt;=0),"Datum prüfen",IF(C133&gt;TODAY(),"Datum liegt in Zukunft",IF(AND(D133&lt;&gt;"Anzahlung",D133&lt;&gt;"Restzahlung",D133&lt;&gt;"Gesamtzahlung",D133&lt;&gt;"Erstattung",D133&lt;&gt;"Sonstiges"),"Zahlungsart wählen",IF(OR(NOT(ISNUMBER(E133)),E133&lt;=0),"Positiven Betrag erfassen","OK")))))))</f>
        <v/>
      </c>
    </row>
    <row r="134" spans="1:9" ht="31" customHeight="1">
      <c r="A134" s="23"/>
      <c r="B134" s="3" t="str">
        <f>IF(A134="","",IF(IFERROR(INDEX(Aufenthalte!$B$9:$B$108,MATCH(A134,Aufenthalte!$A$9:$A$108,0)),"")="","",IFERROR(INDEX(Aufenthalte!$B$9:$B$108,MATCH(A134,Aufenthalte!$A$9:$A$108,0)),"")&amp;" / "&amp;TEXT(IFERROR(INDEX(Aufenthalte!$D$9:$D$108,MATCH(A134,Aufenthalte!$A$9:$A$108,0)),""),"dd"".""mm"".""yyyy")))</f>
        <v/>
      </c>
      <c r="C134" s="20"/>
      <c r="D134" s="18"/>
      <c r="E134" s="21"/>
      <c r="F134" s="18"/>
      <c r="G134" s="18"/>
      <c r="H134" s="10" t="str">
        <f t="shared" ca="1" si="3"/>
        <v/>
      </c>
      <c r="I134" s="3" t="str">
        <f ca="1">IF(COUNTA(A134,C134:G134)=0,"",IF(A134="","Buchung wählen",IF(OR(COUNTIF(Aufenthalte!$A$9:$A$108,A134)&lt;&gt;1,IFERROR(INDEX(Aufenthalte!$L$9:$L$108,MATCH(A134,Aufenthalte!$A$9:$A$108,0)),"")=""),"Buchung-ID prüfen",IF(OR(NOT(ISNUMBER(C134)),C134&lt;=0),"Datum prüfen",IF(C134&gt;TODAY(),"Datum liegt in Zukunft",IF(AND(D134&lt;&gt;"Anzahlung",D134&lt;&gt;"Restzahlung",D134&lt;&gt;"Gesamtzahlung",D134&lt;&gt;"Erstattung",D134&lt;&gt;"Sonstiges"),"Zahlungsart wählen",IF(OR(NOT(ISNUMBER(E134)),E134&lt;=0),"Positiven Betrag erfassen","OK")))))))</f>
        <v/>
      </c>
    </row>
    <row r="135" spans="1:9" ht="31" customHeight="1">
      <c r="A135" s="23"/>
      <c r="B135" s="3" t="str">
        <f>IF(A135="","",IF(IFERROR(INDEX(Aufenthalte!$B$9:$B$108,MATCH(A135,Aufenthalte!$A$9:$A$108,0)),"")="","",IFERROR(INDEX(Aufenthalte!$B$9:$B$108,MATCH(A135,Aufenthalte!$A$9:$A$108,0)),"")&amp;" / "&amp;TEXT(IFERROR(INDEX(Aufenthalte!$D$9:$D$108,MATCH(A135,Aufenthalte!$A$9:$A$108,0)),""),"dd"".""mm"".""yyyy")))</f>
        <v/>
      </c>
      <c r="C135" s="20"/>
      <c r="D135" s="18"/>
      <c r="E135" s="21"/>
      <c r="F135" s="18"/>
      <c r="G135" s="18"/>
      <c r="H135" s="10" t="str">
        <f t="shared" ca="1" si="3"/>
        <v/>
      </c>
      <c r="I135" s="3" t="str">
        <f ca="1">IF(COUNTA(A135,C135:G135)=0,"",IF(A135="","Buchung wählen",IF(OR(COUNTIF(Aufenthalte!$A$9:$A$108,A135)&lt;&gt;1,IFERROR(INDEX(Aufenthalte!$L$9:$L$108,MATCH(A135,Aufenthalte!$A$9:$A$108,0)),"")=""),"Buchung-ID prüfen",IF(OR(NOT(ISNUMBER(C135)),C135&lt;=0),"Datum prüfen",IF(C135&gt;TODAY(),"Datum liegt in Zukunft",IF(AND(D135&lt;&gt;"Anzahlung",D135&lt;&gt;"Restzahlung",D135&lt;&gt;"Gesamtzahlung",D135&lt;&gt;"Erstattung",D135&lt;&gt;"Sonstiges"),"Zahlungsart wählen",IF(OR(NOT(ISNUMBER(E135)),E135&lt;=0),"Positiven Betrag erfassen","OK")))))))</f>
        <v/>
      </c>
    </row>
    <row r="136" spans="1:9" ht="31" customHeight="1">
      <c r="A136" s="23"/>
      <c r="B136" s="3" t="str">
        <f>IF(A136="","",IF(IFERROR(INDEX(Aufenthalte!$B$9:$B$108,MATCH(A136,Aufenthalte!$A$9:$A$108,0)),"")="","",IFERROR(INDEX(Aufenthalte!$B$9:$B$108,MATCH(A136,Aufenthalte!$A$9:$A$108,0)),"")&amp;" / "&amp;TEXT(IFERROR(INDEX(Aufenthalte!$D$9:$D$108,MATCH(A136,Aufenthalte!$A$9:$A$108,0)),""),"dd"".""mm"".""yyyy")))</f>
        <v/>
      </c>
      <c r="C136" s="20"/>
      <c r="D136" s="18"/>
      <c r="E136" s="21"/>
      <c r="F136" s="18"/>
      <c r="G136" s="18"/>
      <c r="H136" s="10" t="str">
        <f t="shared" ca="1" si="3"/>
        <v/>
      </c>
      <c r="I136" s="3" t="str">
        <f ca="1">IF(COUNTA(A136,C136:G136)=0,"",IF(A136="","Buchung wählen",IF(OR(COUNTIF(Aufenthalte!$A$9:$A$108,A136)&lt;&gt;1,IFERROR(INDEX(Aufenthalte!$L$9:$L$108,MATCH(A136,Aufenthalte!$A$9:$A$108,0)),"")=""),"Buchung-ID prüfen",IF(OR(NOT(ISNUMBER(C136)),C136&lt;=0),"Datum prüfen",IF(C136&gt;TODAY(),"Datum liegt in Zukunft",IF(AND(D136&lt;&gt;"Anzahlung",D136&lt;&gt;"Restzahlung",D136&lt;&gt;"Gesamtzahlung",D136&lt;&gt;"Erstattung",D136&lt;&gt;"Sonstiges"),"Zahlungsart wählen",IF(OR(NOT(ISNUMBER(E136)),E136&lt;=0),"Positiven Betrag erfassen","OK")))))))</f>
        <v/>
      </c>
    </row>
    <row r="137" spans="1:9" ht="31" customHeight="1">
      <c r="A137" s="23"/>
      <c r="B137" s="3" t="str">
        <f>IF(A137="","",IF(IFERROR(INDEX(Aufenthalte!$B$9:$B$108,MATCH(A137,Aufenthalte!$A$9:$A$108,0)),"")="","",IFERROR(INDEX(Aufenthalte!$B$9:$B$108,MATCH(A137,Aufenthalte!$A$9:$A$108,0)),"")&amp;" / "&amp;TEXT(IFERROR(INDEX(Aufenthalte!$D$9:$D$108,MATCH(A137,Aufenthalte!$A$9:$A$108,0)),""),"dd"".""mm"".""yyyy")))</f>
        <v/>
      </c>
      <c r="C137" s="20"/>
      <c r="D137" s="18"/>
      <c r="E137" s="21"/>
      <c r="F137" s="18"/>
      <c r="G137" s="18"/>
      <c r="H137" s="10" t="str">
        <f t="shared" ref="H137:H168" ca="1" si="4">IF(I137&lt;&gt;"OK","",IF(D137="Erstattung",-E137,E137))</f>
        <v/>
      </c>
      <c r="I137" s="3" t="str">
        <f ca="1">IF(COUNTA(A137,C137:G137)=0,"",IF(A137="","Buchung wählen",IF(OR(COUNTIF(Aufenthalte!$A$9:$A$108,A137)&lt;&gt;1,IFERROR(INDEX(Aufenthalte!$L$9:$L$108,MATCH(A137,Aufenthalte!$A$9:$A$108,0)),"")=""),"Buchung-ID prüfen",IF(OR(NOT(ISNUMBER(C137)),C137&lt;=0),"Datum prüfen",IF(C137&gt;TODAY(),"Datum liegt in Zukunft",IF(AND(D137&lt;&gt;"Anzahlung",D137&lt;&gt;"Restzahlung",D137&lt;&gt;"Gesamtzahlung",D137&lt;&gt;"Erstattung",D137&lt;&gt;"Sonstiges"),"Zahlungsart wählen",IF(OR(NOT(ISNUMBER(E137)),E137&lt;=0),"Positiven Betrag erfassen","OK")))))))</f>
        <v/>
      </c>
    </row>
    <row r="138" spans="1:9" ht="31" customHeight="1">
      <c r="A138" s="23"/>
      <c r="B138" s="3" t="str">
        <f>IF(A138="","",IF(IFERROR(INDEX(Aufenthalte!$B$9:$B$108,MATCH(A138,Aufenthalte!$A$9:$A$108,0)),"")="","",IFERROR(INDEX(Aufenthalte!$B$9:$B$108,MATCH(A138,Aufenthalte!$A$9:$A$108,0)),"")&amp;" / "&amp;TEXT(IFERROR(INDEX(Aufenthalte!$D$9:$D$108,MATCH(A138,Aufenthalte!$A$9:$A$108,0)),""),"dd"".""mm"".""yyyy")))</f>
        <v/>
      </c>
      <c r="C138" s="20"/>
      <c r="D138" s="18"/>
      <c r="E138" s="21"/>
      <c r="F138" s="18"/>
      <c r="G138" s="18"/>
      <c r="H138" s="10" t="str">
        <f t="shared" ca="1" si="4"/>
        <v/>
      </c>
      <c r="I138" s="3" t="str">
        <f ca="1">IF(COUNTA(A138,C138:G138)=0,"",IF(A138="","Buchung wählen",IF(OR(COUNTIF(Aufenthalte!$A$9:$A$108,A138)&lt;&gt;1,IFERROR(INDEX(Aufenthalte!$L$9:$L$108,MATCH(A138,Aufenthalte!$A$9:$A$108,0)),"")=""),"Buchung-ID prüfen",IF(OR(NOT(ISNUMBER(C138)),C138&lt;=0),"Datum prüfen",IF(C138&gt;TODAY(),"Datum liegt in Zukunft",IF(AND(D138&lt;&gt;"Anzahlung",D138&lt;&gt;"Restzahlung",D138&lt;&gt;"Gesamtzahlung",D138&lt;&gt;"Erstattung",D138&lt;&gt;"Sonstiges"),"Zahlungsart wählen",IF(OR(NOT(ISNUMBER(E138)),E138&lt;=0),"Positiven Betrag erfassen","OK")))))))</f>
        <v/>
      </c>
    </row>
    <row r="139" spans="1:9" ht="31" customHeight="1">
      <c r="A139" s="23"/>
      <c r="B139" s="3" t="str">
        <f>IF(A139="","",IF(IFERROR(INDEX(Aufenthalte!$B$9:$B$108,MATCH(A139,Aufenthalte!$A$9:$A$108,0)),"")="","",IFERROR(INDEX(Aufenthalte!$B$9:$B$108,MATCH(A139,Aufenthalte!$A$9:$A$108,0)),"")&amp;" / "&amp;TEXT(IFERROR(INDEX(Aufenthalte!$D$9:$D$108,MATCH(A139,Aufenthalte!$A$9:$A$108,0)),""),"dd"".""mm"".""yyyy")))</f>
        <v/>
      </c>
      <c r="C139" s="20"/>
      <c r="D139" s="18"/>
      <c r="E139" s="21"/>
      <c r="F139" s="18"/>
      <c r="G139" s="18"/>
      <c r="H139" s="10" t="str">
        <f t="shared" ca="1" si="4"/>
        <v/>
      </c>
      <c r="I139" s="3" t="str">
        <f ca="1">IF(COUNTA(A139,C139:G139)=0,"",IF(A139="","Buchung wählen",IF(OR(COUNTIF(Aufenthalte!$A$9:$A$108,A139)&lt;&gt;1,IFERROR(INDEX(Aufenthalte!$L$9:$L$108,MATCH(A139,Aufenthalte!$A$9:$A$108,0)),"")=""),"Buchung-ID prüfen",IF(OR(NOT(ISNUMBER(C139)),C139&lt;=0),"Datum prüfen",IF(C139&gt;TODAY(),"Datum liegt in Zukunft",IF(AND(D139&lt;&gt;"Anzahlung",D139&lt;&gt;"Restzahlung",D139&lt;&gt;"Gesamtzahlung",D139&lt;&gt;"Erstattung",D139&lt;&gt;"Sonstiges"),"Zahlungsart wählen",IF(OR(NOT(ISNUMBER(E139)),E139&lt;=0),"Positiven Betrag erfassen","OK")))))))</f>
        <v/>
      </c>
    </row>
    <row r="140" spans="1:9" ht="31" customHeight="1">
      <c r="A140" s="23"/>
      <c r="B140" s="3" t="str">
        <f>IF(A140="","",IF(IFERROR(INDEX(Aufenthalte!$B$9:$B$108,MATCH(A140,Aufenthalte!$A$9:$A$108,0)),"")="","",IFERROR(INDEX(Aufenthalte!$B$9:$B$108,MATCH(A140,Aufenthalte!$A$9:$A$108,0)),"")&amp;" / "&amp;TEXT(IFERROR(INDEX(Aufenthalte!$D$9:$D$108,MATCH(A140,Aufenthalte!$A$9:$A$108,0)),""),"dd"".""mm"".""yyyy")))</f>
        <v/>
      </c>
      <c r="C140" s="20"/>
      <c r="D140" s="18"/>
      <c r="E140" s="21"/>
      <c r="F140" s="18"/>
      <c r="G140" s="18"/>
      <c r="H140" s="10" t="str">
        <f t="shared" ca="1" si="4"/>
        <v/>
      </c>
      <c r="I140" s="3" t="str">
        <f ca="1">IF(COUNTA(A140,C140:G140)=0,"",IF(A140="","Buchung wählen",IF(OR(COUNTIF(Aufenthalte!$A$9:$A$108,A140)&lt;&gt;1,IFERROR(INDEX(Aufenthalte!$L$9:$L$108,MATCH(A140,Aufenthalte!$A$9:$A$108,0)),"")=""),"Buchung-ID prüfen",IF(OR(NOT(ISNUMBER(C140)),C140&lt;=0),"Datum prüfen",IF(C140&gt;TODAY(),"Datum liegt in Zukunft",IF(AND(D140&lt;&gt;"Anzahlung",D140&lt;&gt;"Restzahlung",D140&lt;&gt;"Gesamtzahlung",D140&lt;&gt;"Erstattung",D140&lt;&gt;"Sonstiges"),"Zahlungsart wählen",IF(OR(NOT(ISNUMBER(E140)),E140&lt;=0),"Positiven Betrag erfassen","OK")))))))</f>
        <v/>
      </c>
    </row>
    <row r="141" spans="1:9" ht="31" customHeight="1">
      <c r="A141" s="23"/>
      <c r="B141" s="3" t="str">
        <f>IF(A141="","",IF(IFERROR(INDEX(Aufenthalte!$B$9:$B$108,MATCH(A141,Aufenthalte!$A$9:$A$108,0)),"")="","",IFERROR(INDEX(Aufenthalte!$B$9:$B$108,MATCH(A141,Aufenthalte!$A$9:$A$108,0)),"")&amp;" / "&amp;TEXT(IFERROR(INDEX(Aufenthalte!$D$9:$D$108,MATCH(A141,Aufenthalte!$A$9:$A$108,0)),""),"dd"".""mm"".""yyyy")))</f>
        <v/>
      </c>
      <c r="C141" s="20"/>
      <c r="D141" s="18"/>
      <c r="E141" s="21"/>
      <c r="F141" s="18"/>
      <c r="G141" s="18"/>
      <c r="H141" s="10" t="str">
        <f t="shared" ca="1" si="4"/>
        <v/>
      </c>
      <c r="I141" s="3" t="str">
        <f ca="1">IF(COUNTA(A141,C141:G141)=0,"",IF(A141="","Buchung wählen",IF(OR(COUNTIF(Aufenthalte!$A$9:$A$108,A141)&lt;&gt;1,IFERROR(INDEX(Aufenthalte!$L$9:$L$108,MATCH(A141,Aufenthalte!$A$9:$A$108,0)),"")=""),"Buchung-ID prüfen",IF(OR(NOT(ISNUMBER(C141)),C141&lt;=0),"Datum prüfen",IF(C141&gt;TODAY(),"Datum liegt in Zukunft",IF(AND(D141&lt;&gt;"Anzahlung",D141&lt;&gt;"Restzahlung",D141&lt;&gt;"Gesamtzahlung",D141&lt;&gt;"Erstattung",D141&lt;&gt;"Sonstiges"),"Zahlungsart wählen",IF(OR(NOT(ISNUMBER(E141)),E141&lt;=0),"Positiven Betrag erfassen","OK")))))))</f>
        <v/>
      </c>
    </row>
    <row r="142" spans="1:9" ht="31" customHeight="1">
      <c r="A142" s="23"/>
      <c r="B142" s="3" t="str">
        <f>IF(A142="","",IF(IFERROR(INDEX(Aufenthalte!$B$9:$B$108,MATCH(A142,Aufenthalte!$A$9:$A$108,0)),"")="","",IFERROR(INDEX(Aufenthalte!$B$9:$B$108,MATCH(A142,Aufenthalte!$A$9:$A$108,0)),"")&amp;" / "&amp;TEXT(IFERROR(INDEX(Aufenthalte!$D$9:$D$108,MATCH(A142,Aufenthalte!$A$9:$A$108,0)),""),"dd"".""mm"".""yyyy")))</f>
        <v/>
      </c>
      <c r="C142" s="20"/>
      <c r="D142" s="18"/>
      <c r="E142" s="21"/>
      <c r="F142" s="18"/>
      <c r="G142" s="18"/>
      <c r="H142" s="10" t="str">
        <f t="shared" ca="1" si="4"/>
        <v/>
      </c>
      <c r="I142" s="3" t="str">
        <f ca="1">IF(COUNTA(A142,C142:G142)=0,"",IF(A142="","Buchung wählen",IF(OR(COUNTIF(Aufenthalte!$A$9:$A$108,A142)&lt;&gt;1,IFERROR(INDEX(Aufenthalte!$L$9:$L$108,MATCH(A142,Aufenthalte!$A$9:$A$108,0)),"")=""),"Buchung-ID prüfen",IF(OR(NOT(ISNUMBER(C142)),C142&lt;=0),"Datum prüfen",IF(C142&gt;TODAY(),"Datum liegt in Zukunft",IF(AND(D142&lt;&gt;"Anzahlung",D142&lt;&gt;"Restzahlung",D142&lt;&gt;"Gesamtzahlung",D142&lt;&gt;"Erstattung",D142&lt;&gt;"Sonstiges"),"Zahlungsart wählen",IF(OR(NOT(ISNUMBER(E142)),E142&lt;=0),"Positiven Betrag erfassen","OK")))))))</f>
        <v/>
      </c>
    </row>
    <row r="143" spans="1:9" ht="31" customHeight="1">
      <c r="A143" s="23"/>
      <c r="B143" s="3" t="str">
        <f>IF(A143="","",IF(IFERROR(INDEX(Aufenthalte!$B$9:$B$108,MATCH(A143,Aufenthalte!$A$9:$A$108,0)),"")="","",IFERROR(INDEX(Aufenthalte!$B$9:$B$108,MATCH(A143,Aufenthalte!$A$9:$A$108,0)),"")&amp;" / "&amp;TEXT(IFERROR(INDEX(Aufenthalte!$D$9:$D$108,MATCH(A143,Aufenthalte!$A$9:$A$108,0)),""),"dd"".""mm"".""yyyy")))</f>
        <v/>
      </c>
      <c r="C143" s="20"/>
      <c r="D143" s="18"/>
      <c r="E143" s="21"/>
      <c r="F143" s="18"/>
      <c r="G143" s="18"/>
      <c r="H143" s="10" t="str">
        <f t="shared" ca="1" si="4"/>
        <v/>
      </c>
      <c r="I143" s="3" t="str">
        <f ca="1">IF(COUNTA(A143,C143:G143)=0,"",IF(A143="","Buchung wählen",IF(OR(COUNTIF(Aufenthalte!$A$9:$A$108,A143)&lt;&gt;1,IFERROR(INDEX(Aufenthalte!$L$9:$L$108,MATCH(A143,Aufenthalte!$A$9:$A$108,0)),"")=""),"Buchung-ID prüfen",IF(OR(NOT(ISNUMBER(C143)),C143&lt;=0),"Datum prüfen",IF(C143&gt;TODAY(),"Datum liegt in Zukunft",IF(AND(D143&lt;&gt;"Anzahlung",D143&lt;&gt;"Restzahlung",D143&lt;&gt;"Gesamtzahlung",D143&lt;&gt;"Erstattung",D143&lt;&gt;"Sonstiges"),"Zahlungsart wählen",IF(OR(NOT(ISNUMBER(E143)),E143&lt;=0),"Positiven Betrag erfassen","OK")))))))</f>
        <v/>
      </c>
    </row>
    <row r="144" spans="1:9" ht="31" customHeight="1">
      <c r="A144" s="23"/>
      <c r="B144" s="3" t="str">
        <f>IF(A144="","",IF(IFERROR(INDEX(Aufenthalte!$B$9:$B$108,MATCH(A144,Aufenthalte!$A$9:$A$108,0)),"")="","",IFERROR(INDEX(Aufenthalte!$B$9:$B$108,MATCH(A144,Aufenthalte!$A$9:$A$108,0)),"")&amp;" / "&amp;TEXT(IFERROR(INDEX(Aufenthalte!$D$9:$D$108,MATCH(A144,Aufenthalte!$A$9:$A$108,0)),""),"dd"".""mm"".""yyyy")))</f>
        <v/>
      </c>
      <c r="C144" s="20"/>
      <c r="D144" s="18"/>
      <c r="E144" s="21"/>
      <c r="F144" s="18"/>
      <c r="G144" s="18"/>
      <c r="H144" s="10" t="str">
        <f t="shared" ca="1" si="4"/>
        <v/>
      </c>
      <c r="I144" s="3" t="str">
        <f ca="1">IF(COUNTA(A144,C144:G144)=0,"",IF(A144="","Buchung wählen",IF(OR(COUNTIF(Aufenthalte!$A$9:$A$108,A144)&lt;&gt;1,IFERROR(INDEX(Aufenthalte!$L$9:$L$108,MATCH(A144,Aufenthalte!$A$9:$A$108,0)),"")=""),"Buchung-ID prüfen",IF(OR(NOT(ISNUMBER(C144)),C144&lt;=0),"Datum prüfen",IF(C144&gt;TODAY(),"Datum liegt in Zukunft",IF(AND(D144&lt;&gt;"Anzahlung",D144&lt;&gt;"Restzahlung",D144&lt;&gt;"Gesamtzahlung",D144&lt;&gt;"Erstattung",D144&lt;&gt;"Sonstiges"),"Zahlungsart wählen",IF(OR(NOT(ISNUMBER(E144)),E144&lt;=0),"Positiven Betrag erfassen","OK")))))))</f>
        <v/>
      </c>
    </row>
    <row r="145" spans="1:9" ht="31" customHeight="1">
      <c r="A145" s="23"/>
      <c r="B145" s="3" t="str">
        <f>IF(A145="","",IF(IFERROR(INDEX(Aufenthalte!$B$9:$B$108,MATCH(A145,Aufenthalte!$A$9:$A$108,0)),"")="","",IFERROR(INDEX(Aufenthalte!$B$9:$B$108,MATCH(A145,Aufenthalte!$A$9:$A$108,0)),"")&amp;" / "&amp;TEXT(IFERROR(INDEX(Aufenthalte!$D$9:$D$108,MATCH(A145,Aufenthalte!$A$9:$A$108,0)),""),"dd"".""mm"".""yyyy")))</f>
        <v/>
      </c>
      <c r="C145" s="20"/>
      <c r="D145" s="18"/>
      <c r="E145" s="21"/>
      <c r="F145" s="18"/>
      <c r="G145" s="18"/>
      <c r="H145" s="10" t="str">
        <f t="shared" ca="1" si="4"/>
        <v/>
      </c>
      <c r="I145" s="3" t="str">
        <f ca="1">IF(COUNTA(A145,C145:G145)=0,"",IF(A145="","Buchung wählen",IF(OR(COUNTIF(Aufenthalte!$A$9:$A$108,A145)&lt;&gt;1,IFERROR(INDEX(Aufenthalte!$L$9:$L$108,MATCH(A145,Aufenthalte!$A$9:$A$108,0)),"")=""),"Buchung-ID prüfen",IF(OR(NOT(ISNUMBER(C145)),C145&lt;=0),"Datum prüfen",IF(C145&gt;TODAY(),"Datum liegt in Zukunft",IF(AND(D145&lt;&gt;"Anzahlung",D145&lt;&gt;"Restzahlung",D145&lt;&gt;"Gesamtzahlung",D145&lt;&gt;"Erstattung",D145&lt;&gt;"Sonstiges"),"Zahlungsart wählen",IF(OR(NOT(ISNUMBER(E145)),E145&lt;=0),"Positiven Betrag erfassen","OK")))))))</f>
        <v/>
      </c>
    </row>
    <row r="146" spans="1:9" ht="31" customHeight="1">
      <c r="A146" s="23"/>
      <c r="B146" s="3" t="str">
        <f>IF(A146="","",IF(IFERROR(INDEX(Aufenthalte!$B$9:$B$108,MATCH(A146,Aufenthalte!$A$9:$A$108,0)),"")="","",IFERROR(INDEX(Aufenthalte!$B$9:$B$108,MATCH(A146,Aufenthalte!$A$9:$A$108,0)),"")&amp;" / "&amp;TEXT(IFERROR(INDEX(Aufenthalte!$D$9:$D$108,MATCH(A146,Aufenthalte!$A$9:$A$108,0)),""),"dd"".""mm"".""yyyy")))</f>
        <v/>
      </c>
      <c r="C146" s="20"/>
      <c r="D146" s="18"/>
      <c r="E146" s="21"/>
      <c r="F146" s="18"/>
      <c r="G146" s="18"/>
      <c r="H146" s="10" t="str">
        <f t="shared" ca="1" si="4"/>
        <v/>
      </c>
      <c r="I146" s="3" t="str">
        <f ca="1">IF(COUNTA(A146,C146:G146)=0,"",IF(A146="","Buchung wählen",IF(OR(COUNTIF(Aufenthalte!$A$9:$A$108,A146)&lt;&gt;1,IFERROR(INDEX(Aufenthalte!$L$9:$L$108,MATCH(A146,Aufenthalte!$A$9:$A$108,0)),"")=""),"Buchung-ID prüfen",IF(OR(NOT(ISNUMBER(C146)),C146&lt;=0),"Datum prüfen",IF(C146&gt;TODAY(),"Datum liegt in Zukunft",IF(AND(D146&lt;&gt;"Anzahlung",D146&lt;&gt;"Restzahlung",D146&lt;&gt;"Gesamtzahlung",D146&lt;&gt;"Erstattung",D146&lt;&gt;"Sonstiges"),"Zahlungsart wählen",IF(OR(NOT(ISNUMBER(E146)),E146&lt;=0),"Positiven Betrag erfassen","OK")))))))</f>
        <v/>
      </c>
    </row>
    <row r="147" spans="1:9" ht="31" customHeight="1">
      <c r="A147" s="23"/>
      <c r="B147" s="3" t="str">
        <f>IF(A147="","",IF(IFERROR(INDEX(Aufenthalte!$B$9:$B$108,MATCH(A147,Aufenthalte!$A$9:$A$108,0)),"")="","",IFERROR(INDEX(Aufenthalte!$B$9:$B$108,MATCH(A147,Aufenthalte!$A$9:$A$108,0)),"")&amp;" / "&amp;TEXT(IFERROR(INDEX(Aufenthalte!$D$9:$D$108,MATCH(A147,Aufenthalte!$A$9:$A$108,0)),""),"dd"".""mm"".""yyyy")))</f>
        <v/>
      </c>
      <c r="C147" s="20"/>
      <c r="D147" s="18"/>
      <c r="E147" s="21"/>
      <c r="F147" s="18"/>
      <c r="G147" s="18"/>
      <c r="H147" s="10" t="str">
        <f t="shared" ca="1" si="4"/>
        <v/>
      </c>
      <c r="I147" s="3" t="str">
        <f ca="1">IF(COUNTA(A147,C147:G147)=0,"",IF(A147="","Buchung wählen",IF(OR(COUNTIF(Aufenthalte!$A$9:$A$108,A147)&lt;&gt;1,IFERROR(INDEX(Aufenthalte!$L$9:$L$108,MATCH(A147,Aufenthalte!$A$9:$A$108,0)),"")=""),"Buchung-ID prüfen",IF(OR(NOT(ISNUMBER(C147)),C147&lt;=0),"Datum prüfen",IF(C147&gt;TODAY(),"Datum liegt in Zukunft",IF(AND(D147&lt;&gt;"Anzahlung",D147&lt;&gt;"Restzahlung",D147&lt;&gt;"Gesamtzahlung",D147&lt;&gt;"Erstattung",D147&lt;&gt;"Sonstiges"),"Zahlungsart wählen",IF(OR(NOT(ISNUMBER(E147)),E147&lt;=0),"Positiven Betrag erfassen","OK")))))))</f>
        <v/>
      </c>
    </row>
    <row r="148" spans="1:9" ht="31" customHeight="1">
      <c r="A148" s="23"/>
      <c r="B148" s="3" t="str">
        <f>IF(A148="","",IF(IFERROR(INDEX(Aufenthalte!$B$9:$B$108,MATCH(A148,Aufenthalte!$A$9:$A$108,0)),"")="","",IFERROR(INDEX(Aufenthalte!$B$9:$B$108,MATCH(A148,Aufenthalte!$A$9:$A$108,0)),"")&amp;" / "&amp;TEXT(IFERROR(INDEX(Aufenthalte!$D$9:$D$108,MATCH(A148,Aufenthalte!$A$9:$A$108,0)),""),"dd"".""mm"".""yyyy")))</f>
        <v/>
      </c>
      <c r="C148" s="20"/>
      <c r="D148" s="18"/>
      <c r="E148" s="21"/>
      <c r="F148" s="18"/>
      <c r="G148" s="18"/>
      <c r="H148" s="10" t="str">
        <f t="shared" ca="1" si="4"/>
        <v/>
      </c>
      <c r="I148" s="3" t="str">
        <f ca="1">IF(COUNTA(A148,C148:G148)=0,"",IF(A148="","Buchung wählen",IF(OR(COUNTIF(Aufenthalte!$A$9:$A$108,A148)&lt;&gt;1,IFERROR(INDEX(Aufenthalte!$L$9:$L$108,MATCH(A148,Aufenthalte!$A$9:$A$108,0)),"")=""),"Buchung-ID prüfen",IF(OR(NOT(ISNUMBER(C148)),C148&lt;=0),"Datum prüfen",IF(C148&gt;TODAY(),"Datum liegt in Zukunft",IF(AND(D148&lt;&gt;"Anzahlung",D148&lt;&gt;"Restzahlung",D148&lt;&gt;"Gesamtzahlung",D148&lt;&gt;"Erstattung",D148&lt;&gt;"Sonstiges"),"Zahlungsart wählen",IF(OR(NOT(ISNUMBER(E148)),E148&lt;=0),"Positiven Betrag erfassen","OK")))))))</f>
        <v/>
      </c>
    </row>
    <row r="149" spans="1:9" ht="31" customHeight="1">
      <c r="A149" s="23"/>
      <c r="B149" s="3" t="str">
        <f>IF(A149="","",IF(IFERROR(INDEX(Aufenthalte!$B$9:$B$108,MATCH(A149,Aufenthalte!$A$9:$A$108,0)),"")="","",IFERROR(INDEX(Aufenthalte!$B$9:$B$108,MATCH(A149,Aufenthalte!$A$9:$A$108,0)),"")&amp;" / "&amp;TEXT(IFERROR(INDEX(Aufenthalte!$D$9:$D$108,MATCH(A149,Aufenthalte!$A$9:$A$108,0)),""),"dd"".""mm"".""yyyy")))</f>
        <v/>
      </c>
      <c r="C149" s="20"/>
      <c r="D149" s="18"/>
      <c r="E149" s="21"/>
      <c r="F149" s="18"/>
      <c r="G149" s="18"/>
      <c r="H149" s="10" t="str">
        <f t="shared" ca="1" si="4"/>
        <v/>
      </c>
      <c r="I149" s="3" t="str">
        <f ca="1">IF(COUNTA(A149,C149:G149)=0,"",IF(A149="","Buchung wählen",IF(OR(COUNTIF(Aufenthalte!$A$9:$A$108,A149)&lt;&gt;1,IFERROR(INDEX(Aufenthalte!$L$9:$L$108,MATCH(A149,Aufenthalte!$A$9:$A$108,0)),"")=""),"Buchung-ID prüfen",IF(OR(NOT(ISNUMBER(C149)),C149&lt;=0),"Datum prüfen",IF(C149&gt;TODAY(),"Datum liegt in Zukunft",IF(AND(D149&lt;&gt;"Anzahlung",D149&lt;&gt;"Restzahlung",D149&lt;&gt;"Gesamtzahlung",D149&lt;&gt;"Erstattung",D149&lt;&gt;"Sonstiges"),"Zahlungsart wählen",IF(OR(NOT(ISNUMBER(E149)),E149&lt;=0),"Positiven Betrag erfassen","OK")))))))</f>
        <v/>
      </c>
    </row>
    <row r="150" spans="1:9" ht="31" customHeight="1">
      <c r="A150" s="23"/>
      <c r="B150" s="3" t="str">
        <f>IF(A150="","",IF(IFERROR(INDEX(Aufenthalte!$B$9:$B$108,MATCH(A150,Aufenthalte!$A$9:$A$108,0)),"")="","",IFERROR(INDEX(Aufenthalte!$B$9:$B$108,MATCH(A150,Aufenthalte!$A$9:$A$108,0)),"")&amp;" / "&amp;TEXT(IFERROR(INDEX(Aufenthalte!$D$9:$D$108,MATCH(A150,Aufenthalte!$A$9:$A$108,0)),""),"dd"".""mm"".""yyyy")))</f>
        <v/>
      </c>
      <c r="C150" s="20"/>
      <c r="D150" s="18"/>
      <c r="E150" s="21"/>
      <c r="F150" s="18"/>
      <c r="G150" s="18"/>
      <c r="H150" s="10" t="str">
        <f t="shared" ca="1" si="4"/>
        <v/>
      </c>
      <c r="I150" s="3" t="str">
        <f ca="1">IF(COUNTA(A150,C150:G150)=0,"",IF(A150="","Buchung wählen",IF(OR(COUNTIF(Aufenthalte!$A$9:$A$108,A150)&lt;&gt;1,IFERROR(INDEX(Aufenthalte!$L$9:$L$108,MATCH(A150,Aufenthalte!$A$9:$A$108,0)),"")=""),"Buchung-ID prüfen",IF(OR(NOT(ISNUMBER(C150)),C150&lt;=0),"Datum prüfen",IF(C150&gt;TODAY(),"Datum liegt in Zukunft",IF(AND(D150&lt;&gt;"Anzahlung",D150&lt;&gt;"Restzahlung",D150&lt;&gt;"Gesamtzahlung",D150&lt;&gt;"Erstattung",D150&lt;&gt;"Sonstiges"),"Zahlungsart wählen",IF(OR(NOT(ISNUMBER(E150)),E150&lt;=0),"Positiven Betrag erfassen","OK")))))))</f>
        <v/>
      </c>
    </row>
    <row r="151" spans="1:9" ht="31" customHeight="1">
      <c r="A151" s="23"/>
      <c r="B151" s="3" t="str">
        <f>IF(A151="","",IF(IFERROR(INDEX(Aufenthalte!$B$9:$B$108,MATCH(A151,Aufenthalte!$A$9:$A$108,0)),"")="","",IFERROR(INDEX(Aufenthalte!$B$9:$B$108,MATCH(A151,Aufenthalte!$A$9:$A$108,0)),"")&amp;" / "&amp;TEXT(IFERROR(INDEX(Aufenthalte!$D$9:$D$108,MATCH(A151,Aufenthalte!$A$9:$A$108,0)),""),"dd"".""mm"".""yyyy")))</f>
        <v/>
      </c>
      <c r="C151" s="20"/>
      <c r="D151" s="18"/>
      <c r="E151" s="21"/>
      <c r="F151" s="18"/>
      <c r="G151" s="18"/>
      <c r="H151" s="10" t="str">
        <f t="shared" ca="1" si="4"/>
        <v/>
      </c>
      <c r="I151" s="3" t="str">
        <f ca="1">IF(COUNTA(A151,C151:G151)=0,"",IF(A151="","Buchung wählen",IF(OR(COUNTIF(Aufenthalte!$A$9:$A$108,A151)&lt;&gt;1,IFERROR(INDEX(Aufenthalte!$L$9:$L$108,MATCH(A151,Aufenthalte!$A$9:$A$108,0)),"")=""),"Buchung-ID prüfen",IF(OR(NOT(ISNUMBER(C151)),C151&lt;=0),"Datum prüfen",IF(C151&gt;TODAY(),"Datum liegt in Zukunft",IF(AND(D151&lt;&gt;"Anzahlung",D151&lt;&gt;"Restzahlung",D151&lt;&gt;"Gesamtzahlung",D151&lt;&gt;"Erstattung",D151&lt;&gt;"Sonstiges"),"Zahlungsart wählen",IF(OR(NOT(ISNUMBER(E151)),E151&lt;=0),"Positiven Betrag erfassen","OK")))))))</f>
        <v/>
      </c>
    </row>
    <row r="152" spans="1:9" ht="31" customHeight="1">
      <c r="A152" s="23"/>
      <c r="B152" s="3" t="str">
        <f>IF(A152="","",IF(IFERROR(INDEX(Aufenthalte!$B$9:$B$108,MATCH(A152,Aufenthalte!$A$9:$A$108,0)),"")="","",IFERROR(INDEX(Aufenthalte!$B$9:$B$108,MATCH(A152,Aufenthalte!$A$9:$A$108,0)),"")&amp;" / "&amp;TEXT(IFERROR(INDEX(Aufenthalte!$D$9:$D$108,MATCH(A152,Aufenthalte!$A$9:$A$108,0)),""),"dd"".""mm"".""yyyy")))</f>
        <v/>
      </c>
      <c r="C152" s="20"/>
      <c r="D152" s="18"/>
      <c r="E152" s="21"/>
      <c r="F152" s="18"/>
      <c r="G152" s="18"/>
      <c r="H152" s="10" t="str">
        <f t="shared" ca="1" si="4"/>
        <v/>
      </c>
      <c r="I152" s="3" t="str">
        <f ca="1">IF(COUNTA(A152,C152:G152)=0,"",IF(A152="","Buchung wählen",IF(OR(COUNTIF(Aufenthalte!$A$9:$A$108,A152)&lt;&gt;1,IFERROR(INDEX(Aufenthalte!$L$9:$L$108,MATCH(A152,Aufenthalte!$A$9:$A$108,0)),"")=""),"Buchung-ID prüfen",IF(OR(NOT(ISNUMBER(C152)),C152&lt;=0),"Datum prüfen",IF(C152&gt;TODAY(),"Datum liegt in Zukunft",IF(AND(D152&lt;&gt;"Anzahlung",D152&lt;&gt;"Restzahlung",D152&lt;&gt;"Gesamtzahlung",D152&lt;&gt;"Erstattung",D152&lt;&gt;"Sonstiges"),"Zahlungsart wählen",IF(OR(NOT(ISNUMBER(E152)),E152&lt;=0),"Positiven Betrag erfassen","OK")))))))</f>
        <v/>
      </c>
    </row>
    <row r="153" spans="1:9" ht="31" customHeight="1">
      <c r="A153" s="23"/>
      <c r="B153" s="3" t="str">
        <f>IF(A153="","",IF(IFERROR(INDEX(Aufenthalte!$B$9:$B$108,MATCH(A153,Aufenthalte!$A$9:$A$108,0)),"")="","",IFERROR(INDEX(Aufenthalte!$B$9:$B$108,MATCH(A153,Aufenthalte!$A$9:$A$108,0)),"")&amp;" / "&amp;TEXT(IFERROR(INDEX(Aufenthalte!$D$9:$D$108,MATCH(A153,Aufenthalte!$A$9:$A$108,0)),""),"dd"".""mm"".""yyyy")))</f>
        <v/>
      </c>
      <c r="C153" s="20"/>
      <c r="D153" s="18"/>
      <c r="E153" s="21"/>
      <c r="F153" s="18"/>
      <c r="G153" s="18"/>
      <c r="H153" s="10" t="str">
        <f t="shared" ca="1" si="4"/>
        <v/>
      </c>
      <c r="I153" s="3" t="str">
        <f ca="1">IF(COUNTA(A153,C153:G153)=0,"",IF(A153="","Buchung wählen",IF(OR(COUNTIF(Aufenthalte!$A$9:$A$108,A153)&lt;&gt;1,IFERROR(INDEX(Aufenthalte!$L$9:$L$108,MATCH(A153,Aufenthalte!$A$9:$A$108,0)),"")=""),"Buchung-ID prüfen",IF(OR(NOT(ISNUMBER(C153)),C153&lt;=0),"Datum prüfen",IF(C153&gt;TODAY(),"Datum liegt in Zukunft",IF(AND(D153&lt;&gt;"Anzahlung",D153&lt;&gt;"Restzahlung",D153&lt;&gt;"Gesamtzahlung",D153&lt;&gt;"Erstattung",D153&lt;&gt;"Sonstiges"),"Zahlungsart wählen",IF(OR(NOT(ISNUMBER(E153)),E153&lt;=0),"Positiven Betrag erfassen","OK")))))))</f>
        <v/>
      </c>
    </row>
    <row r="154" spans="1:9" ht="31" customHeight="1">
      <c r="A154" s="23"/>
      <c r="B154" s="3" t="str">
        <f>IF(A154="","",IF(IFERROR(INDEX(Aufenthalte!$B$9:$B$108,MATCH(A154,Aufenthalte!$A$9:$A$108,0)),"")="","",IFERROR(INDEX(Aufenthalte!$B$9:$B$108,MATCH(A154,Aufenthalte!$A$9:$A$108,0)),"")&amp;" / "&amp;TEXT(IFERROR(INDEX(Aufenthalte!$D$9:$D$108,MATCH(A154,Aufenthalte!$A$9:$A$108,0)),""),"dd"".""mm"".""yyyy")))</f>
        <v/>
      </c>
      <c r="C154" s="20"/>
      <c r="D154" s="18"/>
      <c r="E154" s="21"/>
      <c r="F154" s="18"/>
      <c r="G154" s="18"/>
      <c r="H154" s="10" t="str">
        <f t="shared" ca="1" si="4"/>
        <v/>
      </c>
      <c r="I154" s="3" t="str">
        <f ca="1">IF(COUNTA(A154,C154:G154)=0,"",IF(A154="","Buchung wählen",IF(OR(COUNTIF(Aufenthalte!$A$9:$A$108,A154)&lt;&gt;1,IFERROR(INDEX(Aufenthalte!$L$9:$L$108,MATCH(A154,Aufenthalte!$A$9:$A$108,0)),"")=""),"Buchung-ID prüfen",IF(OR(NOT(ISNUMBER(C154)),C154&lt;=0),"Datum prüfen",IF(C154&gt;TODAY(),"Datum liegt in Zukunft",IF(AND(D154&lt;&gt;"Anzahlung",D154&lt;&gt;"Restzahlung",D154&lt;&gt;"Gesamtzahlung",D154&lt;&gt;"Erstattung",D154&lt;&gt;"Sonstiges"),"Zahlungsart wählen",IF(OR(NOT(ISNUMBER(E154)),E154&lt;=0),"Positiven Betrag erfassen","OK")))))))</f>
        <v/>
      </c>
    </row>
    <row r="155" spans="1:9" ht="31" customHeight="1">
      <c r="A155" s="23"/>
      <c r="B155" s="3" t="str">
        <f>IF(A155="","",IF(IFERROR(INDEX(Aufenthalte!$B$9:$B$108,MATCH(A155,Aufenthalte!$A$9:$A$108,0)),"")="","",IFERROR(INDEX(Aufenthalte!$B$9:$B$108,MATCH(A155,Aufenthalte!$A$9:$A$108,0)),"")&amp;" / "&amp;TEXT(IFERROR(INDEX(Aufenthalte!$D$9:$D$108,MATCH(A155,Aufenthalte!$A$9:$A$108,0)),""),"dd"".""mm"".""yyyy")))</f>
        <v/>
      </c>
      <c r="C155" s="20"/>
      <c r="D155" s="18"/>
      <c r="E155" s="21"/>
      <c r="F155" s="18"/>
      <c r="G155" s="18"/>
      <c r="H155" s="10" t="str">
        <f t="shared" ca="1" si="4"/>
        <v/>
      </c>
      <c r="I155" s="3" t="str">
        <f ca="1">IF(COUNTA(A155,C155:G155)=0,"",IF(A155="","Buchung wählen",IF(OR(COUNTIF(Aufenthalte!$A$9:$A$108,A155)&lt;&gt;1,IFERROR(INDEX(Aufenthalte!$L$9:$L$108,MATCH(A155,Aufenthalte!$A$9:$A$108,0)),"")=""),"Buchung-ID prüfen",IF(OR(NOT(ISNUMBER(C155)),C155&lt;=0),"Datum prüfen",IF(C155&gt;TODAY(),"Datum liegt in Zukunft",IF(AND(D155&lt;&gt;"Anzahlung",D155&lt;&gt;"Restzahlung",D155&lt;&gt;"Gesamtzahlung",D155&lt;&gt;"Erstattung",D155&lt;&gt;"Sonstiges"),"Zahlungsart wählen",IF(OR(NOT(ISNUMBER(E155)),E155&lt;=0),"Positiven Betrag erfassen","OK")))))))</f>
        <v/>
      </c>
    </row>
    <row r="156" spans="1:9" ht="31" customHeight="1">
      <c r="A156" s="23"/>
      <c r="B156" s="3" t="str">
        <f>IF(A156="","",IF(IFERROR(INDEX(Aufenthalte!$B$9:$B$108,MATCH(A156,Aufenthalte!$A$9:$A$108,0)),"")="","",IFERROR(INDEX(Aufenthalte!$B$9:$B$108,MATCH(A156,Aufenthalte!$A$9:$A$108,0)),"")&amp;" / "&amp;TEXT(IFERROR(INDEX(Aufenthalte!$D$9:$D$108,MATCH(A156,Aufenthalte!$A$9:$A$108,0)),""),"dd"".""mm"".""yyyy")))</f>
        <v/>
      </c>
      <c r="C156" s="20"/>
      <c r="D156" s="18"/>
      <c r="E156" s="21"/>
      <c r="F156" s="18"/>
      <c r="G156" s="18"/>
      <c r="H156" s="10" t="str">
        <f t="shared" ca="1" si="4"/>
        <v/>
      </c>
      <c r="I156" s="3" t="str">
        <f ca="1">IF(COUNTA(A156,C156:G156)=0,"",IF(A156="","Buchung wählen",IF(OR(COUNTIF(Aufenthalte!$A$9:$A$108,A156)&lt;&gt;1,IFERROR(INDEX(Aufenthalte!$L$9:$L$108,MATCH(A156,Aufenthalte!$A$9:$A$108,0)),"")=""),"Buchung-ID prüfen",IF(OR(NOT(ISNUMBER(C156)),C156&lt;=0),"Datum prüfen",IF(C156&gt;TODAY(),"Datum liegt in Zukunft",IF(AND(D156&lt;&gt;"Anzahlung",D156&lt;&gt;"Restzahlung",D156&lt;&gt;"Gesamtzahlung",D156&lt;&gt;"Erstattung",D156&lt;&gt;"Sonstiges"),"Zahlungsart wählen",IF(OR(NOT(ISNUMBER(E156)),E156&lt;=0),"Positiven Betrag erfassen","OK")))))))</f>
        <v/>
      </c>
    </row>
    <row r="157" spans="1:9" ht="31" customHeight="1">
      <c r="A157" s="23"/>
      <c r="B157" s="3" t="str">
        <f>IF(A157="","",IF(IFERROR(INDEX(Aufenthalte!$B$9:$B$108,MATCH(A157,Aufenthalte!$A$9:$A$108,0)),"")="","",IFERROR(INDEX(Aufenthalte!$B$9:$B$108,MATCH(A157,Aufenthalte!$A$9:$A$108,0)),"")&amp;" / "&amp;TEXT(IFERROR(INDEX(Aufenthalte!$D$9:$D$108,MATCH(A157,Aufenthalte!$A$9:$A$108,0)),""),"dd"".""mm"".""yyyy")))</f>
        <v/>
      </c>
      <c r="C157" s="20"/>
      <c r="D157" s="18"/>
      <c r="E157" s="21"/>
      <c r="F157" s="18"/>
      <c r="G157" s="18"/>
      <c r="H157" s="10" t="str">
        <f t="shared" ca="1" si="4"/>
        <v/>
      </c>
      <c r="I157" s="3" t="str">
        <f ca="1">IF(COUNTA(A157,C157:G157)=0,"",IF(A157="","Buchung wählen",IF(OR(COUNTIF(Aufenthalte!$A$9:$A$108,A157)&lt;&gt;1,IFERROR(INDEX(Aufenthalte!$L$9:$L$108,MATCH(A157,Aufenthalte!$A$9:$A$108,0)),"")=""),"Buchung-ID prüfen",IF(OR(NOT(ISNUMBER(C157)),C157&lt;=0),"Datum prüfen",IF(C157&gt;TODAY(),"Datum liegt in Zukunft",IF(AND(D157&lt;&gt;"Anzahlung",D157&lt;&gt;"Restzahlung",D157&lt;&gt;"Gesamtzahlung",D157&lt;&gt;"Erstattung",D157&lt;&gt;"Sonstiges"),"Zahlungsart wählen",IF(OR(NOT(ISNUMBER(E157)),E157&lt;=0),"Positiven Betrag erfassen","OK")))))))</f>
        <v/>
      </c>
    </row>
    <row r="158" spans="1:9" ht="31" customHeight="1">
      <c r="A158" s="23"/>
      <c r="B158" s="3" t="str">
        <f>IF(A158="","",IF(IFERROR(INDEX(Aufenthalte!$B$9:$B$108,MATCH(A158,Aufenthalte!$A$9:$A$108,0)),"")="","",IFERROR(INDEX(Aufenthalte!$B$9:$B$108,MATCH(A158,Aufenthalte!$A$9:$A$108,0)),"")&amp;" / "&amp;TEXT(IFERROR(INDEX(Aufenthalte!$D$9:$D$108,MATCH(A158,Aufenthalte!$A$9:$A$108,0)),""),"dd"".""mm"".""yyyy")))</f>
        <v/>
      </c>
      <c r="C158" s="20"/>
      <c r="D158" s="18"/>
      <c r="E158" s="21"/>
      <c r="F158" s="18"/>
      <c r="G158" s="18"/>
      <c r="H158" s="10" t="str">
        <f t="shared" ca="1" si="4"/>
        <v/>
      </c>
      <c r="I158" s="3" t="str">
        <f ca="1">IF(COUNTA(A158,C158:G158)=0,"",IF(A158="","Buchung wählen",IF(OR(COUNTIF(Aufenthalte!$A$9:$A$108,A158)&lt;&gt;1,IFERROR(INDEX(Aufenthalte!$L$9:$L$108,MATCH(A158,Aufenthalte!$A$9:$A$108,0)),"")=""),"Buchung-ID prüfen",IF(OR(NOT(ISNUMBER(C158)),C158&lt;=0),"Datum prüfen",IF(C158&gt;TODAY(),"Datum liegt in Zukunft",IF(AND(D158&lt;&gt;"Anzahlung",D158&lt;&gt;"Restzahlung",D158&lt;&gt;"Gesamtzahlung",D158&lt;&gt;"Erstattung",D158&lt;&gt;"Sonstiges"),"Zahlungsart wählen",IF(OR(NOT(ISNUMBER(E158)),E158&lt;=0),"Positiven Betrag erfassen","OK")))))))</f>
        <v/>
      </c>
    </row>
    <row r="159" spans="1:9" ht="31" customHeight="1">
      <c r="A159" s="23"/>
      <c r="B159" s="3" t="str">
        <f>IF(A159="","",IF(IFERROR(INDEX(Aufenthalte!$B$9:$B$108,MATCH(A159,Aufenthalte!$A$9:$A$108,0)),"")="","",IFERROR(INDEX(Aufenthalte!$B$9:$B$108,MATCH(A159,Aufenthalte!$A$9:$A$108,0)),"")&amp;" / "&amp;TEXT(IFERROR(INDEX(Aufenthalte!$D$9:$D$108,MATCH(A159,Aufenthalte!$A$9:$A$108,0)),""),"dd"".""mm"".""yyyy")))</f>
        <v/>
      </c>
      <c r="C159" s="20"/>
      <c r="D159" s="18"/>
      <c r="E159" s="21"/>
      <c r="F159" s="18"/>
      <c r="G159" s="18"/>
      <c r="H159" s="10" t="str">
        <f t="shared" ca="1" si="4"/>
        <v/>
      </c>
      <c r="I159" s="3" t="str">
        <f ca="1">IF(COUNTA(A159,C159:G159)=0,"",IF(A159="","Buchung wählen",IF(OR(COUNTIF(Aufenthalte!$A$9:$A$108,A159)&lt;&gt;1,IFERROR(INDEX(Aufenthalte!$L$9:$L$108,MATCH(A159,Aufenthalte!$A$9:$A$108,0)),"")=""),"Buchung-ID prüfen",IF(OR(NOT(ISNUMBER(C159)),C159&lt;=0),"Datum prüfen",IF(C159&gt;TODAY(),"Datum liegt in Zukunft",IF(AND(D159&lt;&gt;"Anzahlung",D159&lt;&gt;"Restzahlung",D159&lt;&gt;"Gesamtzahlung",D159&lt;&gt;"Erstattung",D159&lt;&gt;"Sonstiges"),"Zahlungsart wählen",IF(OR(NOT(ISNUMBER(E159)),E159&lt;=0),"Positiven Betrag erfassen","OK")))))))</f>
        <v/>
      </c>
    </row>
    <row r="160" spans="1:9" ht="31" customHeight="1">
      <c r="A160" s="23"/>
      <c r="B160" s="3" t="str">
        <f>IF(A160="","",IF(IFERROR(INDEX(Aufenthalte!$B$9:$B$108,MATCH(A160,Aufenthalte!$A$9:$A$108,0)),"")="","",IFERROR(INDEX(Aufenthalte!$B$9:$B$108,MATCH(A160,Aufenthalte!$A$9:$A$108,0)),"")&amp;" / "&amp;TEXT(IFERROR(INDEX(Aufenthalte!$D$9:$D$108,MATCH(A160,Aufenthalte!$A$9:$A$108,0)),""),"dd"".""mm"".""yyyy")))</f>
        <v/>
      </c>
      <c r="C160" s="20"/>
      <c r="D160" s="18"/>
      <c r="E160" s="21"/>
      <c r="F160" s="18"/>
      <c r="G160" s="18"/>
      <c r="H160" s="10" t="str">
        <f t="shared" ca="1" si="4"/>
        <v/>
      </c>
      <c r="I160" s="3" t="str">
        <f ca="1">IF(COUNTA(A160,C160:G160)=0,"",IF(A160="","Buchung wählen",IF(OR(COUNTIF(Aufenthalte!$A$9:$A$108,A160)&lt;&gt;1,IFERROR(INDEX(Aufenthalte!$L$9:$L$108,MATCH(A160,Aufenthalte!$A$9:$A$108,0)),"")=""),"Buchung-ID prüfen",IF(OR(NOT(ISNUMBER(C160)),C160&lt;=0),"Datum prüfen",IF(C160&gt;TODAY(),"Datum liegt in Zukunft",IF(AND(D160&lt;&gt;"Anzahlung",D160&lt;&gt;"Restzahlung",D160&lt;&gt;"Gesamtzahlung",D160&lt;&gt;"Erstattung",D160&lt;&gt;"Sonstiges"),"Zahlungsart wählen",IF(OR(NOT(ISNUMBER(E160)),E160&lt;=0),"Positiven Betrag erfassen","OK")))))))</f>
        <v/>
      </c>
    </row>
    <row r="161" spans="1:9" ht="31" customHeight="1">
      <c r="A161" s="23"/>
      <c r="B161" s="3" t="str">
        <f>IF(A161="","",IF(IFERROR(INDEX(Aufenthalte!$B$9:$B$108,MATCH(A161,Aufenthalte!$A$9:$A$108,0)),"")="","",IFERROR(INDEX(Aufenthalte!$B$9:$B$108,MATCH(A161,Aufenthalte!$A$9:$A$108,0)),"")&amp;" / "&amp;TEXT(IFERROR(INDEX(Aufenthalte!$D$9:$D$108,MATCH(A161,Aufenthalte!$A$9:$A$108,0)),""),"dd"".""mm"".""yyyy")))</f>
        <v/>
      </c>
      <c r="C161" s="20"/>
      <c r="D161" s="18"/>
      <c r="E161" s="21"/>
      <c r="F161" s="18"/>
      <c r="G161" s="18"/>
      <c r="H161" s="10" t="str">
        <f t="shared" ca="1" si="4"/>
        <v/>
      </c>
      <c r="I161" s="3" t="str">
        <f ca="1">IF(COUNTA(A161,C161:G161)=0,"",IF(A161="","Buchung wählen",IF(OR(COUNTIF(Aufenthalte!$A$9:$A$108,A161)&lt;&gt;1,IFERROR(INDEX(Aufenthalte!$L$9:$L$108,MATCH(A161,Aufenthalte!$A$9:$A$108,0)),"")=""),"Buchung-ID prüfen",IF(OR(NOT(ISNUMBER(C161)),C161&lt;=0),"Datum prüfen",IF(C161&gt;TODAY(),"Datum liegt in Zukunft",IF(AND(D161&lt;&gt;"Anzahlung",D161&lt;&gt;"Restzahlung",D161&lt;&gt;"Gesamtzahlung",D161&lt;&gt;"Erstattung",D161&lt;&gt;"Sonstiges"),"Zahlungsart wählen",IF(OR(NOT(ISNUMBER(E161)),E161&lt;=0),"Positiven Betrag erfassen","OK")))))))</f>
        <v/>
      </c>
    </row>
    <row r="162" spans="1:9" ht="31" customHeight="1">
      <c r="A162" s="23"/>
      <c r="B162" s="3" t="str">
        <f>IF(A162="","",IF(IFERROR(INDEX(Aufenthalte!$B$9:$B$108,MATCH(A162,Aufenthalte!$A$9:$A$108,0)),"")="","",IFERROR(INDEX(Aufenthalte!$B$9:$B$108,MATCH(A162,Aufenthalte!$A$9:$A$108,0)),"")&amp;" / "&amp;TEXT(IFERROR(INDEX(Aufenthalte!$D$9:$D$108,MATCH(A162,Aufenthalte!$A$9:$A$108,0)),""),"dd"".""mm"".""yyyy")))</f>
        <v/>
      </c>
      <c r="C162" s="20"/>
      <c r="D162" s="18"/>
      <c r="E162" s="21"/>
      <c r="F162" s="18"/>
      <c r="G162" s="18"/>
      <c r="H162" s="10" t="str">
        <f t="shared" ca="1" si="4"/>
        <v/>
      </c>
      <c r="I162" s="3" t="str">
        <f ca="1">IF(COUNTA(A162,C162:G162)=0,"",IF(A162="","Buchung wählen",IF(OR(COUNTIF(Aufenthalte!$A$9:$A$108,A162)&lt;&gt;1,IFERROR(INDEX(Aufenthalte!$L$9:$L$108,MATCH(A162,Aufenthalte!$A$9:$A$108,0)),"")=""),"Buchung-ID prüfen",IF(OR(NOT(ISNUMBER(C162)),C162&lt;=0),"Datum prüfen",IF(C162&gt;TODAY(),"Datum liegt in Zukunft",IF(AND(D162&lt;&gt;"Anzahlung",D162&lt;&gt;"Restzahlung",D162&lt;&gt;"Gesamtzahlung",D162&lt;&gt;"Erstattung",D162&lt;&gt;"Sonstiges"),"Zahlungsart wählen",IF(OR(NOT(ISNUMBER(E162)),E162&lt;=0),"Positiven Betrag erfassen","OK")))))))</f>
        <v/>
      </c>
    </row>
    <row r="163" spans="1:9" ht="31" customHeight="1">
      <c r="A163" s="23"/>
      <c r="B163" s="3" t="str">
        <f>IF(A163="","",IF(IFERROR(INDEX(Aufenthalte!$B$9:$B$108,MATCH(A163,Aufenthalte!$A$9:$A$108,0)),"")="","",IFERROR(INDEX(Aufenthalte!$B$9:$B$108,MATCH(A163,Aufenthalte!$A$9:$A$108,0)),"")&amp;" / "&amp;TEXT(IFERROR(INDEX(Aufenthalte!$D$9:$D$108,MATCH(A163,Aufenthalte!$A$9:$A$108,0)),""),"dd"".""mm"".""yyyy")))</f>
        <v/>
      </c>
      <c r="C163" s="20"/>
      <c r="D163" s="18"/>
      <c r="E163" s="21"/>
      <c r="F163" s="18"/>
      <c r="G163" s="18"/>
      <c r="H163" s="10" t="str">
        <f t="shared" ca="1" si="4"/>
        <v/>
      </c>
      <c r="I163" s="3" t="str">
        <f ca="1">IF(COUNTA(A163,C163:G163)=0,"",IF(A163="","Buchung wählen",IF(OR(COUNTIF(Aufenthalte!$A$9:$A$108,A163)&lt;&gt;1,IFERROR(INDEX(Aufenthalte!$L$9:$L$108,MATCH(A163,Aufenthalte!$A$9:$A$108,0)),"")=""),"Buchung-ID prüfen",IF(OR(NOT(ISNUMBER(C163)),C163&lt;=0),"Datum prüfen",IF(C163&gt;TODAY(),"Datum liegt in Zukunft",IF(AND(D163&lt;&gt;"Anzahlung",D163&lt;&gt;"Restzahlung",D163&lt;&gt;"Gesamtzahlung",D163&lt;&gt;"Erstattung",D163&lt;&gt;"Sonstiges"),"Zahlungsart wählen",IF(OR(NOT(ISNUMBER(E163)),E163&lt;=0),"Positiven Betrag erfassen","OK")))))))</f>
        <v/>
      </c>
    </row>
    <row r="164" spans="1:9" ht="31" customHeight="1">
      <c r="A164" s="23"/>
      <c r="B164" s="3" t="str">
        <f>IF(A164="","",IF(IFERROR(INDEX(Aufenthalte!$B$9:$B$108,MATCH(A164,Aufenthalte!$A$9:$A$108,0)),"")="","",IFERROR(INDEX(Aufenthalte!$B$9:$B$108,MATCH(A164,Aufenthalte!$A$9:$A$108,0)),"")&amp;" / "&amp;TEXT(IFERROR(INDEX(Aufenthalte!$D$9:$D$108,MATCH(A164,Aufenthalte!$A$9:$A$108,0)),""),"dd"".""mm"".""yyyy")))</f>
        <v/>
      </c>
      <c r="C164" s="20"/>
      <c r="D164" s="18"/>
      <c r="E164" s="21"/>
      <c r="F164" s="18"/>
      <c r="G164" s="18"/>
      <c r="H164" s="10" t="str">
        <f t="shared" ca="1" si="4"/>
        <v/>
      </c>
      <c r="I164" s="3" t="str">
        <f ca="1">IF(COUNTA(A164,C164:G164)=0,"",IF(A164="","Buchung wählen",IF(OR(COUNTIF(Aufenthalte!$A$9:$A$108,A164)&lt;&gt;1,IFERROR(INDEX(Aufenthalte!$L$9:$L$108,MATCH(A164,Aufenthalte!$A$9:$A$108,0)),"")=""),"Buchung-ID prüfen",IF(OR(NOT(ISNUMBER(C164)),C164&lt;=0),"Datum prüfen",IF(C164&gt;TODAY(),"Datum liegt in Zukunft",IF(AND(D164&lt;&gt;"Anzahlung",D164&lt;&gt;"Restzahlung",D164&lt;&gt;"Gesamtzahlung",D164&lt;&gt;"Erstattung",D164&lt;&gt;"Sonstiges"),"Zahlungsart wählen",IF(OR(NOT(ISNUMBER(E164)),E164&lt;=0),"Positiven Betrag erfassen","OK")))))))</f>
        <v/>
      </c>
    </row>
    <row r="165" spans="1:9" ht="31" customHeight="1">
      <c r="A165" s="23"/>
      <c r="B165" s="3" t="str">
        <f>IF(A165="","",IF(IFERROR(INDEX(Aufenthalte!$B$9:$B$108,MATCH(A165,Aufenthalte!$A$9:$A$108,0)),"")="","",IFERROR(INDEX(Aufenthalte!$B$9:$B$108,MATCH(A165,Aufenthalte!$A$9:$A$108,0)),"")&amp;" / "&amp;TEXT(IFERROR(INDEX(Aufenthalte!$D$9:$D$108,MATCH(A165,Aufenthalte!$A$9:$A$108,0)),""),"dd"".""mm"".""yyyy")))</f>
        <v/>
      </c>
      <c r="C165" s="20"/>
      <c r="D165" s="18"/>
      <c r="E165" s="21"/>
      <c r="F165" s="18"/>
      <c r="G165" s="18"/>
      <c r="H165" s="10" t="str">
        <f t="shared" ca="1" si="4"/>
        <v/>
      </c>
      <c r="I165" s="3" t="str">
        <f ca="1">IF(COUNTA(A165,C165:G165)=0,"",IF(A165="","Buchung wählen",IF(OR(COUNTIF(Aufenthalte!$A$9:$A$108,A165)&lt;&gt;1,IFERROR(INDEX(Aufenthalte!$L$9:$L$108,MATCH(A165,Aufenthalte!$A$9:$A$108,0)),"")=""),"Buchung-ID prüfen",IF(OR(NOT(ISNUMBER(C165)),C165&lt;=0),"Datum prüfen",IF(C165&gt;TODAY(),"Datum liegt in Zukunft",IF(AND(D165&lt;&gt;"Anzahlung",D165&lt;&gt;"Restzahlung",D165&lt;&gt;"Gesamtzahlung",D165&lt;&gt;"Erstattung",D165&lt;&gt;"Sonstiges"),"Zahlungsart wählen",IF(OR(NOT(ISNUMBER(E165)),E165&lt;=0),"Positiven Betrag erfassen","OK")))))))</f>
        <v/>
      </c>
    </row>
    <row r="166" spans="1:9" ht="31" customHeight="1">
      <c r="A166" s="23"/>
      <c r="B166" s="3" t="str">
        <f>IF(A166="","",IF(IFERROR(INDEX(Aufenthalte!$B$9:$B$108,MATCH(A166,Aufenthalte!$A$9:$A$108,0)),"")="","",IFERROR(INDEX(Aufenthalte!$B$9:$B$108,MATCH(A166,Aufenthalte!$A$9:$A$108,0)),"")&amp;" / "&amp;TEXT(IFERROR(INDEX(Aufenthalte!$D$9:$D$108,MATCH(A166,Aufenthalte!$A$9:$A$108,0)),""),"dd"".""mm"".""yyyy")))</f>
        <v/>
      </c>
      <c r="C166" s="20"/>
      <c r="D166" s="18"/>
      <c r="E166" s="21"/>
      <c r="F166" s="18"/>
      <c r="G166" s="18"/>
      <c r="H166" s="10" t="str">
        <f t="shared" ca="1" si="4"/>
        <v/>
      </c>
      <c r="I166" s="3" t="str">
        <f ca="1">IF(COUNTA(A166,C166:G166)=0,"",IF(A166="","Buchung wählen",IF(OR(COUNTIF(Aufenthalte!$A$9:$A$108,A166)&lt;&gt;1,IFERROR(INDEX(Aufenthalte!$L$9:$L$108,MATCH(A166,Aufenthalte!$A$9:$A$108,0)),"")=""),"Buchung-ID prüfen",IF(OR(NOT(ISNUMBER(C166)),C166&lt;=0),"Datum prüfen",IF(C166&gt;TODAY(),"Datum liegt in Zukunft",IF(AND(D166&lt;&gt;"Anzahlung",D166&lt;&gt;"Restzahlung",D166&lt;&gt;"Gesamtzahlung",D166&lt;&gt;"Erstattung",D166&lt;&gt;"Sonstiges"),"Zahlungsart wählen",IF(OR(NOT(ISNUMBER(E166)),E166&lt;=0),"Positiven Betrag erfassen","OK")))))))</f>
        <v/>
      </c>
    </row>
    <row r="167" spans="1:9" ht="31" customHeight="1">
      <c r="A167" s="23"/>
      <c r="B167" s="3" t="str">
        <f>IF(A167="","",IF(IFERROR(INDEX(Aufenthalte!$B$9:$B$108,MATCH(A167,Aufenthalte!$A$9:$A$108,0)),"")="","",IFERROR(INDEX(Aufenthalte!$B$9:$B$108,MATCH(A167,Aufenthalte!$A$9:$A$108,0)),"")&amp;" / "&amp;TEXT(IFERROR(INDEX(Aufenthalte!$D$9:$D$108,MATCH(A167,Aufenthalte!$A$9:$A$108,0)),""),"dd"".""mm"".""yyyy")))</f>
        <v/>
      </c>
      <c r="C167" s="20"/>
      <c r="D167" s="18"/>
      <c r="E167" s="21"/>
      <c r="F167" s="18"/>
      <c r="G167" s="18"/>
      <c r="H167" s="10" t="str">
        <f t="shared" ca="1" si="4"/>
        <v/>
      </c>
      <c r="I167" s="3" t="str">
        <f ca="1">IF(COUNTA(A167,C167:G167)=0,"",IF(A167="","Buchung wählen",IF(OR(COUNTIF(Aufenthalte!$A$9:$A$108,A167)&lt;&gt;1,IFERROR(INDEX(Aufenthalte!$L$9:$L$108,MATCH(A167,Aufenthalte!$A$9:$A$108,0)),"")=""),"Buchung-ID prüfen",IF(OR(NOT(ISNUMBER(C167)),C167&lt;=0),"Datum prüfen",IF(C167&gt;TODAY(),"Datum liegt in Zukunft",IF(AND(D167&lt;&gt;"Anzahlung",D167&lt;&gt;"Restzahlung",D167&lt;&gt;"Gesamtzahlung",D167&lt;&gt;"Erstattung",D167&lt;&gt;"Sonstiges"),"Zahlungsart wählen",IF(OR(NOT(ISNUMBER(E167)),E167&lt;=0),"Positiven Betrag erfassen","OK")))))))</f>
        <v/>
      </c>
    </row>
    <row r="168" spans="1:9" ht="31" customHeight="1">
      <c r="A168" s="23"/>
      <c r="B168" s="3" t="str">
        <f>IF(A168="","",IF(IFERROR(INDEX(Aufenthalte!$B$9:$B$108,MATCH(A168,Aufenthalte!$A$9:$A$108,0)),"")="","",IFERROR(INDEX(Aufenthalte!$B$9:$B$108,MATCH(A168,Aufenthalte!$A$9:$A$108,0)),"")&amp;" / "&amp;TEXT(IFERROR(INDEX(Aufenthalte!$D$9:$D$108,MATCH(A168,Aufenthalte!$A$9:$A$108,0)),""),"dd"".""mm"".""yyyy")))</f>
        <v/>
      </c>
      <c r="C168" s="20"/>
      <c r="D168" s="18"/>
      <c r="E168" s="21"/>
      <c r="F168" s="18"/>
      <c r="G168" s="18"/>
      <c r="H168" s="10" t="str">
        <f t="shared" ca="1" si="4"/>
        <v/>
      </c>
      <c r="I168" s="3" t="str">
        <f ca="1">IF(COUNTA(A168,C168:G168)=0,"",IF(A168="","Buchung wählen",IF(OR(COUNTIF(Aufenthalte!$A$9:$A$108,A168)&lt;&gt;1,IFERROR(INDEX(Aufenthalte!$L$9:$L$108,MATCH(A168,Aufenthalte!$A$9:$A$108,0)),"")=""),"Buchung-ID prüfen",IF(OR(NOT(ISNUMBER(C168)),C168&lt;=0),"Datum prüfen",IF(C168&gt;TODAY(),"Datum liegt in Zukunft",IF(AND(D168&lt;&gt;"Anzahlung",D168&lt;&gt;"Restzahlung",D168&lt;&gt;"Gesamtzahlung",D168&lt;&gt;"Erstattung",D168&lt;&gt;"Sonstiges"),"Zahlungsart wählen",IF(OR(NOT(ISNUMBER(E168)),E168&lt;=0),"Positiven Betrag erfassen","OK")))))))</f>
        <v/>
      </c>
    </row>
    <row r="169" spans="1:9" ht="31" customHeight="1">
      <c r="A169" s="23"/>
      <c r="B169" s="3" t="str">
        <f>IF(A169="","",IF(IFERROR(INDEX(Aufenthalte!$B$9:$B$108,MATCH(A169,Aufenthalte!$A$9:$A$108,0)),"")="","",IFERROR(INDEX(Aufenthalte!$B$9:$B$108,MATCH(A169,Aufenthalte!$A$9:$A$108,0)),"")&amp;" / "&amp;TEXT(IFERROR(INDEX(Aufenthalte!$D$9:$D$108,MATCH(A169,Aufenthalte!$A$9:$A$108,0)),""),"dd"".""mm"".""yyyy")))</f>
        <v/>
      </c>
      <c r="C169" s="20"/>
      <c r="D169" s="18"/>
      <c r="E169" s="21"/>
      <c r="F169" s="18"/>
      <c r="G169" s="18"/>
      <c r="H169" s="10" t="str">
        <f t="shared" ref="H169:H200" ca="1" si="5">IF(I169&lt;&gt;"OK","",IF(D169="Erstattung",-E169,E169))</f>
        <v/>
      </c>
      <c r="I169" s="3" t="str">
        <f ca="1">IF(COUNTA(A169,C169:G169)=0,"",IF(A169="","Buchung wählen",IF(OR(COUNTIF(Aufenthalte!$A$9:$A$108,A169)&lt;&gt;1,IFERROR(INDEX(Aufenthalte!$L$9:$L$108,MATCH(A169,Aufenthalte!$A$9:$A$108,0)),"")=""),"Buchung-ID prüfen",IF(OR(NOT(ISNUMBER(C169)),C169&lt;=0),"Datum prüfen",IF(C169&gt;TODAY(),"Datum liegt in Zukunft",IF(AND(D169&lt;&gt;"Anzahlung",D169&lt;&gt;"Restzahlung",D169&lt;&gt;"Gesamtzahlung",D169&lt;&gt;"Erstattung",D169&lt;&gt;"Sonstiges"),"Zahlungsart wählen",IF(OR(NOT(ISNUMBER(E169)),E169&lt;=0),"Positiven Betrag erfassen","OK")))))))</f>
        <v/>
      </c>
    </row>
    <row r="170" spans="1:9" ht="31" customHeight="1">
      <c r="A170" s="23"/>
      <c r="B170" s="3" t="str">
        <f>IF(A170="","",IF(IFERROR(INDEX(Aufenthalte!$B$9:$B$108,MATCH(A170,Aufenthalte!$A$9:$A$108,0)),"")="","",IFERROR(INDEX(Aufenthalte!$B$9:$B$108,MATCH(A170,Aufenthalte!$A$9:$A$108,0)),"")&amp;" / "&amp;TEXT(IFERROR(INDEX(Aufenthalte!$D$9:$D$108,MATCH(A170,Aufenthalte!$A$9:$A$108,0)),""),"dd"".""mm"".""yyyy")))</f>
        <v/>
      </c>
      <c r="C170" s="20"/>
      <c r="D170" s="18"/>
      <c r="E170" s="21"/>
      <c r="F170" s="18"/>
      <c r="G170" s="18"/>
      <c r="H170" s="10" t="str">
        <f t="shared" ca="1" si="5"/>
        <v/>
      </c>
      <c r="I170" s="3" t="str">
        <f ca="1">IF(COUNTA(A170,C170:G170)=0,"",IF(A170="","Buchung wählen",IF(OR(COUNTIF(Aufenthalte!$A$9:$A$108,A170)&lt;&gt;1,IFERROR(INDEX(Aufenthalte!$L$9:$L$108,MATCH(A170,Aufenthalte!$A$9:$A$108,0)),"")=""),"Buchung-ID prüfen",IF(OR(NOT(ISNUMBER(C170)),C170&lt;=0),"Datum prüfen",IF(C170&gt;TODAY(),"Datum liegt in Zukunft",IF(AND(D170&lt;&gt;"Anzahlung",D170&lt;&gt;"Restzahlung",D170&lt;&gt;"Gesamtzahlung",D170&lt;&gt;"Erstattung",D170&lt;&gt;"Sonstiges"),"Zahlungsart wählen",IF(OR(NOT(ISNUMBER(E170)),E170&lt;=0),"Positiven Betrag erfassen","OK")))))))</f>
        <v/>
      </c>
    </row>
    <row r="171" spans="1:9" ht="31" customHeight="1">
      <c r="A171" s="23"/>
      <c r="B171" s="3" t="str">
        <f>IF(A171="","",IF(IFERROR(INDEX(Aufenthalte!$B$9:$B$108,MATCH(A171,Aufenthalte!$A$9:$A$108,0)),"")="","",IFERROR(INDEX(Aufenthalte!$B$9:$B$108,MATCH(A171,Aufenthalte!$A$9:$A$108,0)),"")&amp;" / "&amp;TEXT(IFERROR(INDEX(Aufenthalte!$D$9:$D$108,MATCH(A171,Aufenthalte!$A$9:$A$108,0)),""),"dd"".""mm"".""yyyy")))</f>
        <v/>
      </c>
      <c r="C171" s="20"/>
      <c r="D171" s="18"/>
      <c r="E171" s="21"/>
      <c r="F171" s="18"/>
      <c r="G171" s="18"/>
      <c r="H171" s="10" t="str">
        <f t="shared" ca="1" si="5"/>
        <v/>
      </c>
      <c r="I171" s="3" t="str">
        <f ca="1">IF(COUNTA(A171,C171:G171)=0,"",IF(A171="","Buchung wählen",IF(OR(COUNTIF(Aufenthalte!$A$9:$A$108,A171)&lt;&gt;1,IFERROR(INDEX(Aufenthalte!$L$9:$L$108,MATCH(A171,Aufenthalte!$A$9:$A$108,0)),"")=""),"Buchung-ID prüfen",IF(OR(NOT(ISNUMBER(C171)),C171&lt;=0),"Datum prüfen",IF(C171&gt;TODAY(),"Datum liegt in Zukunft",IF(AND(D171&lt;&gt;"Anzahlung",D171&lt;&gt;"Restzahlung",D171&lt;&gt;"Gesamtzahlung",D171&lt;&gt;"Erstattung",D171&lt;&gt;"Sonstiges"),"Zahlungsart wählen",IF(OR(NOT(ISNUMBER(E171)),E171&lt;=0),"Positiven Betrag erfassen","OK")))))))</f>
        <v/>
      </c>
    </row>
    <row r="172" spans="1:9" ht="31" customHeight="1">
      <c r="A172" s="23"/>
      <c r="B172" s="3" t="str">
        <f>IF(A172="","",IF(IFERROR(INDEX(Aufenthalte!$B$9:$B$108,MATCH(A172,Aufenthalte!$A$9:$A$108,0)),"")="","",IFERROR(INDEX(Aufenthalte!$B$9:$B$108,MATCH(A172,Aufenthalte!$A$9:$A$108,0)),"")&amp;" / "&amp;TEXT(IFERROR(INDEX(Aufenthalte!$D$9:$D$108,MATCH(A172,Aufenthalte!$A$9:$A$108,0)),""),"dd"".""mm"".""yyyy")))</f>
        <v/>
      </c>
      <c r="C172" s="20"/>
      <c r="D172" s="18"/>
      <c r="E172" s="21"/>
      <c r="F172" s="18"/>
      <c r="G172" s="18"/>
      <c r="H172" s="10" t="str">
        <f t="shared" ca="1" si="5"/>
        <v/>
      </c>
      <c r="I172" s="3" t="str">
        <f ca="1">IF(COUNTA(A172,C172:G172)=0,"",IF(A172="","Buchung wählen",IF(OR(COUNTIF(Aufenthalte!$A$9:$A$108,A172)&lt;&gt;1,IFERROR(INDEX(Aufenthalte!$L$9:$L$108,MATCH(A172,Aufenthalte!$A$9:$A$108,0)),"")=""),"Buchung-ID prüfen",IF(OR(NOT(ISNUMBER(C172)),C172&lt;=0),"Datum prüfen",IF(C172&gt;TODAY(),"Datum liegt in Zukunft",IF(AND(D172&lt;&gt;"Anzahlung",D172&lt;&gt;"Restzahlung",D172&lt;&gt;"Gesamtzahlung",D172&lt;&gt;"Erstattung",D172&lt;&gt;"Sonstiges"),"Zahlungsart wählen",IF(OR(NOT(ISNUMBER(E172)),E172&lt;=0),"Positiven Betrag erfassen","OK")))))))</f>
        <v/>
      </c>
    </row>
    <row r="173" spans="1:9" ht="31" customHeight="1">
      <c r="A173" s="23"/>
      <c r="B173" s="3" t="str">
        <f>IF(A173="","",IF(IFERROR(INDEX(Aufenthalte!$B$9:$B$108,MATCH(A173,Aufenthalte!$A$9:$A$108,0)),"")="","",IFERROR(INDEX(Aufenthalte!$B$9:$B$108,MATCH(A173,Aufenthalte!$A$9:$A$108,0)),"")&amp;" / "&amp;TEXT(IFERROR(INDEX(Aufenthalte!$D$9:$D$108,MATCH(A173,Aufenthalte!$A$9:$A$108,0)),""),"dd"".""mm"".""yyyy")))</f>
        <v/>
      </c>
      <c r="C173" s="20"/>
      <c r="D173" s="18"/>
      <c r="E173" s="21"/>
      <c r="F173" s="18"/>
      <c r="G173" s="18"/>
      <c r="H173" s="10" t="str">
        <f t="shared" ca="1" si="5"/>
        <v/>
      </c>
      <c r="I173" s="3" t="str">
        <f ca="1">IF(COUNTA(A173,C173:G173)=0,"",IF(A173="","Buchung wählen",IF(OR(COUNTIF(Aufenthalte!$A$9:$A$108,A173)&lt;&gt;1,IFERROR(INDEX(Aufenthalte!$L$9:$L$108,MATCH(A173,Aufenthalte!$A$9:$A$108,0)),"")=""),"Buchung-ID prüfen",IF(OR(NOT(ISNUMBER(C173)),C173&lt;=0),"Datum prüfen",IF(C173&gt;TODAY(),"Datum liegt in Zukunft",IF(AND(D173&lt;&gt;"Anzahlung",D173&lt;&gt;"Restzahlung",D173&lt;&gt;"Gesamtzahlung",D173&lt;&gt;"Erstattung",D173&lt;&gt;"Sonstiges"),"Zahlungsart wählen",IF(OR(NOT(ISNUMBER(E173)),E173&lt;=0),"Positiven Betrag erfassen","OK")))))))</f>
        <v/>
      </c>
    </row>
    <row r="174" spans="1:9" ht="31" customHeight="1">
      <c r="A174" s="23"/>
      <c r="B174" s="3" t="str">
        <f>IF(A174="","",IF(IFERROR(INDEX(Aufenthalte!$B$9:$B$108,MATCH(A174,Aufenthalte!$A$9:$A$108,0)),"")="","",IFERROR(INDEX(Aufenthalte!$B$9:$B$108,MATCH(A174,Aufenthalte!$A$9:$A$108,0)),"")&amp;" / "&amp;TEXT(IFERROR(INDEX(Aufenthalte!$D$9:$D$108,MATCH(A174,Aufenthalte!$A$9:$A$108,0)),""),"dd"".""mm"".""yyyy")))</f>
        <v/>
      </c>
      <c r="C174" s="20"/>
      <c r="D174" s="18"/>
      <c r="E174" s="21"/>
      <c r="F174" s="18"/>
      <c r="G174" s="18"/>
      <c r="H174" s="10" t="str">
        <f t="shared" ca="1" si="5"/>
        <v/>
      </c>
      <c r="I174" s="3" t="str">
        <f ca="1">IF(COUNTA(A174,C174:G174)=0,"",IF(A174="","Buchung wählen",IF(OR(COUNTIF(Aufenthalte!$A$9:$A$108,A174)&lt;&gt;1,IFERROR(INDEX(Aufenthalte!$L$9:$L$108,MATCH(A174,Aufenthalte!$A$9:$A$108,0)),"")=""),"Buchung-ID prüfen",IF(OR(NOT(ISNUMBER(C174)),C174&lt;=0),"Datum prüfen",IF(C174&gt;TODAY(),"Datum liegt in Zukunft",IF(AND(D174&lt;&gt;"Anzahlung",D174&lt;&gt;"Restzahlung",D174&lt;&gt;"Gesamtzahlung",D174&lt;&gt;"Erstattung",D174&lt;&gt;"Sonstiges"),"Zahlungsart wählen",IF(OR(NOT(ISNUMBER(E174)),E174&lt;=0),"Positiven Betrag erfassen","OK")))))))</f>
        <v/>
      </c>
    </row>
    <row r="175" spans="1:9" ht="31" customHeight="1">
      <c r="A175" s="23"/>
      <c r="B175" s="3" t="str">
        <f>IF(A175="","",IF(IFERROR(INDEX(Aufenthalte!$B$9:$B$108,MATCH(A175,Aufenthalte!$A$9:$A$108,0)),"")="","",IFERROR(INDEX(Aufenthalte!$B$9:$B$108,MATCH(A175,Aufenthalte!$A$9:$A$108,0)),"")&amp;" / "&amp;TEXT(IFERROR(INDEX(Aufenthalte!$D$9:$D$108,MATCH(A175,Aufenthalte!$A$9:$A$108,0)),""),"dd"".""mm"".""yyyy")))</f>
        <v/>
      </c>
      <c r="C175" s="20"/>
      <c r="D175" s="18"/>
      <c r="E175" s="21"/>
      <c r="F175" s="18"/>
      <c r="G175" s="18"/>
      <c r="H175" s="10" t="str">
        <f t="shared" ca="1" si="5"/>
        <v/>
      </c>
      <c r="I175" s="3" t="str">
        <f ca="1">IF(COUNTA(A175,C175:G175)=0,"",IF(A175="","Buchung wählen",IF(OR(COUNTIF(Aufenthalte!$A$9:$A$108,A175)&lt;&gt;1,IFERROR(INDEX(Aufenthalte!$L$9:$L$108,MATCH(A175,Aufenthalte!$A$9:$A$108,0)),"")=""),"Buchung-ID prüfen",IF(OR(NOT(ISNUMBER(C175)),C175&lt;=0),"Datum prüfen",IF(C175&gt;TODAY(),"Datum liegt in Zukunft",IF(AND(D175&lt;&gt;"Anzahlung",D175&lt;&gt;"Restzahlung",D175&lt;&gt;"Gesamtzahlung",D175&lt;&gt;"Erstattung",D175&lt;&gt;"Sonstiges"),"Zahlungsart wählen",IF(OR(NOT(ISNUMBER(E175)),E175&lt;=0),"Positiven Betrag erfassen","OK")))))))</f>
        <v/>
      </c>
    </row>
    <row r="176" spans="1:9" ht="31" customHeight="1">
      <c r="A176" s="23"/>
      <c r="B176" s="3" t="str">
        <f>IF(A176="","",IF(IFERROR(INDEX(Aufenthalte!$B$9:$B$108,MATCH(A176,Aufenthalte!$A$9:$A$108,0)),"")="","",IFERROR(INDEX(Aufenthalte!$B$9:$B$108,MATCH(A176,Aufenthalte!$A$9:$A$108,0)),"")&amp;" / "&amp;TEXT(IFERROR(INDEX(Aufenthalte!$D$9:$D$108,MATCH(A176,Aufenthalte!$A$9:$A$108,0)),""),"dd"".""mm"".""yyyy")))</f>
        <v/>
      </c>
      <c r="C176" s="20"/>
      <c r="D176" s="18"/>
      <c r="E176" s="21"/>
      <c r="F176" s="18"/>
      <c r="G176" s="18"/>
      <c r="H176" s="10" t="str">
        <f t="shared" ca="1" si="5"/>
        <v/>
      </c>
      <c r="I176" s="3" t="str">
        <f ca="1">IF(COUNTA(A176,C176:G176)=0,"",IF(A176="","Buchung wählen",IF(OR(COUNTIF(Aufenthalte!$A$9:$A$108,A176)&lt;&gt;1,IFERROR(INDEX(Aufenthalte!$L$9:$L$108,MATCH(A176,Aufenthalte!$A$9:$A$108,0)),"")=""),"Buchung-ID prüfen",IF(OR(NOT(ISNUMBER(C176)),C176&lt;=0),"Datum prüfen",IF(C176&gt;TODAY(),"Datum liegt in Zukunft",IF(AND(D176&lt;&gt;"Anzahlung",D176&lt;&gt;"Restzahlung",D176&lt;&gt;"Gesamtzahlung",D176&lt;&gt;"Erstattung",D176&lt;&gt;"Sonstiges"),"Zahlungsart wählen",IF(OR(NOT(ISNUMBER(E176)),E176&lt;=0),"Positiven Betrag erfassen","OK")))))))</f>
        <v/>
      </c>
    </row>
    <row r="177" spans="1:9" ht="31" customHeight="1">
      <c r="A177" s="23"/>
      <c r="B177" s="3" t="str">
        <f>IF(A177="","",IF(IFERROR(INDEX(Aufenthalte!$B$9:$B$108,MATCH(A177,Aufenthalte!$A$9:$A$108,0)),"")="","",IFERROR(INDEX(Aufenthalte!$B$9:$B$108,MATCH(A177,Aufenthalte!$A$9:$A$108,0)),"")&amp;" / "&amp;TEXT(IFERROR(INDEX(Aufenthalte!$D$9:$D$108,MATCH(A177,Aufenthalte!$A$9:$A$108,0)),""),"dd"".""mm"".""yyyy")))</f>
        <v/>
      </c>
      <c r="C177" s="20"/>
      <c r="D177" s="18"/>
      <c r="E177" s="21"/>
      <c r="F177" s="18"/>
      <c r="G177" s="18"/>
      <c r="H177" s="10" t="str">
        <f t="shared" ca="1" si="5"/>
        <v/>
      </c>
      <c r="I177" s="3" t="str">
        <f ca="1">IF(COUNTA(A177,C177:G177)=0,"",IF(A177="","Buchung wählen",IF(OR(COUNTIF(Aufenthalte!$A$9:$A$108,A177)&lt;&gt;1,IFERROR(INDEX(Aufenthalte!$L$9:$L$108,MATCH(A177,Aufenthalte!$A$9:$A$108,0)),"")=""),"Buchung-ID prüfen",IF(OR(NOT(ISNUMBER(C177)),C177&lt;=0),"Datum prüfen",IF(C177&gt;TODAY(),"Datum liegt in Zukunft",IF(AND(D177&lt;&gt;"Anzahlung",D177&lt;&gt;"Restzahlung",D177&lt;&gt;"Gesamtzahlung",D177&lt;&gt;"Erstattung",D177&lt;&gt;"Sonstiges"),"Zahlungsart wählen",IF(OR(NOT(ISNUMBER(E177)),E177&lt;=0),"Positiven Betrag erfassen","OK")))))))</f>
        <v/>
      </c>
    </row>
    <row r="178" spans="1:9" ht="31" customHeight="1">
      <c r="A178" s="23"/>
      <c r="B178" s="3" t="str">
        <f>IF(A178="","",IF(IFERROR(INDEX(Aufenthalte!$B$9:$B$108,MATCH(A178,Aufenthalte!$A$9:$A$108,0)),"")="","",IFERROR(INDEX(Aufenthalte!$B$9:$B$108,MATCH(A178,Aufenthalte!$A$9:$A$108,0)),"")&amp;" / "&amp;TEXT(IFERROR(INDEX(Aufenthalte!$D$9:$D$108,MATCH(A178,Aufenthalte!$A$9:$A$108,0)),""),"dd"".""mm"".""yyyy")))</f>
        <v/>
      </c>
      <c r="C178" s="20"/>
      <c r="D178" s="18"/>
      <c r="E178" s="21"/>
      <c r="F178" s="18"/>
      <c r="G178" s="18"/>
      <c r="H178" s="10" t="str">
        <f t="shared" ca="1" si="5"/>
        <v/>
      </c>
      <c r="I178" s="3" t="str">
        <f ca="1">IF(COUNTA(A178,C178:G178)=0,"",IF(A178="","Buchung wählen",IF(OR(COUNTIF(Aufenthalte!$A$9:$A$108,A178)&lt;&gt;1,IFERROR(INDEX(Aufenthalte!$L$9:$L$108,MATCH(A178,Aufenthalte!$A$9:$A$108,0)),"")=""),"Buchung-ID prüfen",IF(OR(NOT(ISNUMBER(C178)),C178&lt;=0),"Datum prüfen",IF(C178&gt;TODAY(),"Datum liegt in Zukunft",IF(AND(D178&lt;&gt;"Anzahlung",D178&lt;&gt;"Restzahlung",D178&lt;&gt;"Gesamtzahlung",D178&lt;&gt;"Erstattung",D178&lt;&gt;"Sonstiges"),"Zahlungsart wählen",IF(OR(NOT(ISNUMBER(E178)),E178&lt;=0),"Positiven Betrag erfassen","OK")))))))</f>
        <v/>
      </c>
    </row>
    <row r="179" spans="1:9" ht="31" customHeight="1">
      <c r="A179" s="23"/>
      <c r="B179" s="3" t="str">
        <f>IF(A179="","",IF(IFERROR(INDEX(Aufenthalte!$B$9:$B$108,MATCH(A179,Aufenthalte!$A$9:$A$108,0)),"")="","",IFERROR(INDEX(Aufenthalte!$B$9:$B$108,MATCH(A179,Aufenthalte!$A$9:$A$108,0)),"")&amp;" / "&amp;TEXT(IFERROR(INDEX(Aufenthalte!$D$9:$D$108,MATCH(A179,Aufenthalte!$A$9:$A$108,0)),""),"dd"".""mm"".""yyyy")))</f>
        <v/>
      </c>
      <c r="C179" s="20"/>
      <c r="D179" s="18"/>
      <c r="E179" s="21"/>
      <c r="F179" s="18"/>
      <c r="G179" s="18"/>
      <c r="H179" s="10" t="str">
        <f t="shared" ca="1" si="5"/>
        <v/>
      </c>
      <c r="I179" s="3" t="str">
        <f ca="1">IF(COUNTA(A179,C179:G179)=0,"",IF(A179="","Buchung wählen",IF(OR(COUNTIF(Aufenthalte!$A$9:$A$108,A179)&lt;&gt;1,IFERROR(INDEX(Aufenthalte!$L$9:$L$108,MATCH(A179,Aufenthalte!$A$9:$A$108,0)),"")=""),"Buchung-ID prüfen",IF(OR(NOT(ISNUMBER(C179)),C179&lt;=0),"Datum prüfen",IF(C179&gt;TODAY(),"Datum liegt in Zukunft",IF(AND(D179&lt;&gt;"Anzahlung",D179&lt;&gt;"Restzahlung",D179&lt;&gt;"Gesamtzahlung",D179&lt;&gt;"Erstattung",D179&lt;&gt;"Sonstiges"),"Zahlungsart wählen",IF(OR(NOT(ISNUMBER(E179)),E179&lt;=0),"Positiven Betrag erfassen","OK")))))))</f>
        <v/>
      </c>
    </row>
    <row r="180" spans="1:9" ht="31" customHeight="1">
      <c r="A180" s="23"/>
      <c r="B180" s="3" t="str">
        <f>IF(A180="","",IF(IFERROR(INDEX(Aufenthalte!$B$9:$B$108,MATCH(A180,Aufenthalte!$A$9:$A$108,0)),"")="","",IFERROR(INDEX(Aufenthalte!$B$9:$B$108,MATCH(A180,Aufenthalte!$A$9:$A$108,0)),"")&amp;" / "&amp;TEXT(IFERROR(INDEX(Aufenthalte!$D$9:$D$108,MATCH(A180,Aufenthalte!$A$9:$A$108,0)),""),"dd"".""mm"".""yyyy")))</f>
        <v/>
      </c>
      <c r="C180" s="20"/>
      <c r="D180" s="18"/>
      <c r="E180" s="21"/>
      <c r="F180" s="18"/>
      <c r="G180" s="18"/>
      <c r="H180" s="10" t="str">
        <f t="shared" ca="1" si="5"/>
        <v/>
      </c>
      <c r="I180" s="3" t="str">
        <f ca="1">IF(COUNTA(A180,C180:G180)=0,"",IF(A180="","Buchung wählen",IF(OR(COUNTIF(Aufenthalte!$A$9:$A$108,A180)&lt;&gt;1,IFERROR(INDEX(Aufenthalte!$L$9:$L$108,MATCH(A180,Aufenthalte!$A$9:$A$108,0)),"")=""),"Buchung-ID prüfen",IF(OR(NOT(ISNUMBER(C180)),C180&lt;=0),"Datum prüfen",IF(C180&gt;TODAY(),"Datum liegt in Zukunft",IF(AND(D180&lt;&gt;"Anzahlung",D180&lt;&gt;"Restzahlung",D180&lt;&gt;"Gesamtzahlung",D180&lt;&gt;"Erstattung",D180&lt;&gt;"Sonstiges"),"Zahlungsart wählen",IF(OR(NOT(ISNUMBER(E180)),E180&lt;=0),"Positiven Betrag erfassen","OK")))))))</f>
        <v/>
      </c>
    </row>
    <row r="181" spans="1:9" ht="31" customHeight="1">
      <c r="A181" s="23"/>
      <c r="B181" s="3" t="str">
        <f>IF(A181="","",IF(IFERROR(INDEX(Aufenthalte!$B$9:$B$108,MATCH(A181,Aufenthalte!$A$9:$A$108,0)),"")="","",IFERROR(INDEX(Aufenthalte!$B$9:$B$108,MATCH(A181,Aufenthalte!$A$9:$A$108,0)),"")&amp;" / "&amp;TEXT(IFERROR(INDEX(Aufenthalte!$D$9:$D$108,MATCH(A181,Aufenthalte!$A$9:$A$108,0)),""),"dd"".""mm"".""yyyy")))</f>
        <v/>
      </c>
      <c r="C181" s="20"/>
      <c r="D181" s="18"/>
      <c r="E181" s="21"/>
      <c r="F181" s="18"/>
      <c r="G181" s="18"/>
      <c r="H181" s="10" t="str">
        <f t="shared" ca="1" si="5"/>
        <v/>
      </c>
      <c r="I181" s="3" t="str">
        <f ca="1">IF(COUNTA(A181,C181:G181)=0,"",IF(A181="","Buchung wählen",IF(OR(COUNTIF(Aufenthalte!$A$9:$A$108,A181)&lt;&gt;1,IFERROR(INDEX(Aufenthalte!$L$9:$L$108,MATCH(A181,Aufenthalte!$A$9:$A$108,0)),"")=""),"Buchung-ID prüfen",IF(OR(NOT(ISNUMBER(C181)),C181&lt;=0),"Datum prüfen",IF(C181&gt;TODAY(),"Datum liegt in Zukunft",IF(AND(D181&lt;&gt;"Anzahlung",D181&lt;&gt;"Restzahlung",D181&lt;&gt;"Gesamtzahlung",D181&lt;&gt;"Erstattung",D181&lt;&gt;"Sonstiges"),"Zahlungsart wählen",IF(OR(NOT(ISNUMBER(E181)),E181&lt;=0),"Positiven Betrag erfassen","OK")))))))</f>
        <v/>
      </c>
    </row>
    <row r="182" spans="1:9" ht="31" customHeight="1">
      <c r="A182" s="23"/>
      <c r="B182" s="3" t="str">
        <f>IF(A182="","",IF(IFERROR(INDEX(Aufenthalte!$B$9:$B$108,MATCH(A182,Aufenthalte!$A$9:$A$108,0)),"")="","",IFERROR(INDEX(Aufenthalte!$B$9:$B$108,MATCH(A182,Aufenthalte!$A$9:$A$108,0)),"")&amp;" / "&amp;TEXT(IFERROR(INDEX(Aufenthalte!$D$9:$D$108,MATCH(A182,Aufenthalte!$A$9:$A$108,0)),""),"dd"".""mm"".""yyyy")))</f>
        <v/>
      </c>
      <c r="C182" s="20"/>
      <c r="D182" s="18"/>
      <c r="E182" s="21"/>
      <c r="F182" s="18"/>
      <c r="G182" s="18"/>
      <c r="H182" s="10" t="str">
        <f t="shared" ca="1" si="5"/>
        <v/>
      </c>
      <c r="I182" s="3" t="str">
        <f ca="1">IF(COUNTA(A182,C182:G182)=0,"",IF(A182="","Buchung wählen",IF(OR(COUNTIF(Aufenthalte!$A$9:$A$108,A182)&lt;&gt;1,IFERROR(INDEX(Aufenthalte!$L$9:$L$108,MATCH(A182,Aufenthalte!$A$9:$A$108,0)),"")=""),"Buchung-ID prüfen",IF(OR(NOT(ISNUMBER(C182)),C182&lt;=0),"Datum prüfen",IF(C182&gt;TODAY(),"Datum liegt in Zukunft",IF(AND(D182&lt;&gt;"Anzahlung",D182&lt;&gt;"Restzahlung",D182&lt;&gt;"Gesamtzahlung",D182&lt;&gt;"Erstattung",D182&lt;&gt;"Sonstiges"),"Zahlungsart wählen",IF(OR(NOT(ISNUMBER(E182)),E182&lt;=0),"Positiven Betrag erfassen","OK")))))))</f>
        <v/>
      </c>
    </row>
    <row r="183" spans="1:9" ht="31" customHeight="1">
      <c r="A183" s="23"/>
      <c r="B183" s="3" t="str">
        <f>IF(A183="","",IF(IFERROR(INDEX(Aufenthalte!$B$9:$B$108,MATCH(A183,Aufenthalte!$A$9:$A$108,0)),"")="","",IFERROR(INDEX(Aufenthalte!$B$9:$B$108,MATCH(A183,Aufenthalte!$A$9:$A$108,0)),"")&amp;" / "&amp;TEXT(IFERROR(INDEX(Aufenthalte!$D$9:$D$108,MATCH(A183,Aufenthalte!$A$9:$A$108,0)),""),"dd"".""mm"".""yyyy")))</f>
        <v/>
      </c>
      <c r="C183" s="20"/>
      <c r="D183" s="18"/>
      <c r="E183" s="21"/>
      <c r="F183" s="18"/>
      <c r="G183" s="18"/>
      <c r="H183" s="10" t="str">
        <f t="shared" ca="1" si="5"/>
        <v/>
      </c>
      <c r="I183" s="3" t="str">
        <f ca="1">IF(COUNTA(A183,C183:G183)=0,"",IF(A183="","Buchung wählen",IF(OR(COUNTIF(Aufenthalte!$A$9:$A$108,A183)&lt;&gt;1,IFERROR(INDEX(Aufenthalte!$L$9:$L$108,MATCH(A183,Aufenthalte!$A$9:$A$108,0)),"")=""),"Buchung-ID prüfen",IF(OR(NOT(ISNUMBER(C183)),C183&lt;=0),"Datum prüfen",IF(C183&gt;TODAY(),"Datum liegt in Zukunft",IF(AND(D183&lt;&gt;"Anzahlung",D183&lt;&gt;"Restzahlung",D183&lt;&gt;"Gesamtzahlung",D183&lt;&gt;"Erstattung",D183&lt;&gt;"Sonstiges"),"Zahlungsart wählen",IF(OR(NOT(ISNUMBER(E183)),E183&lt;=0),"Positiven Betrag erfassen","OK")))))))</f>
        <v/>
      </c>
    </row>
    <row r="184" spans="1:9" ht="31" customHeight="1">
      <c r="A184" s="23"/>
      <c r="B184" s="3" t="str">
        <f>IF(A184="","",IF(IFERROR(INDEX(Aufenthalte!$B$9:$B$108,MATCH(A184,Aufenthalte!$A$9:$A$108,0)),"")="","",IFERROR(INDEX(Aufenthalte!$B$9:$B$108,MATCH(A184,Aufenthalte!$A$9:$A$108,0)),"")&amp;" / "&amp;TEXT(IFERROR(INDEX(Aufenthalte!$D$9:$D$108,MATCH(A184,Aufenthalte!$A$9:$A$108,0)),""),"dd"".""mm"".""yyyy")))</f>
        <v/>
      </c>
      <c r="C184" s="20"/>
      <c r="D184" s="18"/>
      <c r="E184" s="21"/>
      <c r="F184" s="18"/>
      <c r="G184" s="18"/>
      <c r="H184" s="10" t="str">
        <f t="shared" ca="1" si="5"/>
        <v/>
      </c>
      <c r="I184" s="3" t="str">
        <f ca="1">IF(COUNTA(A184,C184:G184)=0,"",IF(A184="","Buchung wählen",IF(OR(COUNTIF(Aufenthalte!$A$9:$A$108,A184)&lt;&gt;1,IFERROR(INDEX(Aufenthalte!$L$9:$L$108,MATCH(A184,Aufenthalte!$A$9:$A$108,0)),"")=""),"Buchung-ID prüfen",IF(OR(NOT(ISNUMBER(C184)),C184&lt;=0),"Datum prüfen",IF(C184&gt;TODAY(),"Datum liegt in Zukunft",IF(AND(D184&lt;&gt;"Anzahlung",D184&lt;&gt;"Restzahlung",D184&lt;&gt;"Gesamtzahlung",D184&lt;&gt;"Erstattung",D184&lt;&gt;"Sonstiges"),"Zahlungsart wählen",IF(OR(NOT(ISNUMBER(E184)),E184&lt;=0),"Positiven Betrag erfassen","OK")))))))</f>
        <v/>
      </c>
    </row>
    <row r="185" spans="1:9" ht="31" customHeight="1">
      <c r="A185" s="23"/>
      <c r="B185" s="3" t="str">
        <f>IF(A185="","",IF(IFERROR(INDEX(Aufenthalte!$B$9:$B$108,MATCH(A185,Aufenthalte!$A$9:$A$108,0)),"")="","",IFERROR(INDEX(Aufenthalte!$B$9:$B$108,MATCH(A185,Aufenthalte!$A$9:$A$108,0)),"")&amp;" / "&amp;TEXT(IFERROR(INDEX(Aufenthalte!$D$9:$D$108,MATCH(A185,Aufenthalte!$A$9:$A$108,0)),""),"dd"".""mm"".""yyyy")))</f>
        <v/>
      </c>
      <c r="C185" s="20"/>
      <c r="D185" s="18"/>
      <c r="E185" s="21"/>
      <c r="F185" s="18"/>
      <c r="G185" s="18"/>
      <c r="H185" s="10" t="str">
        <f t="shared" ca="1" si="5"/>
        <v/>
      </c>
      <c r="I185" s="3" t="str">
        <f ca="1">IF(COUNTA(A185,C185:G185)=0,"",IF(A185="","Buchung wählen",IF(OR(COUNTIF(Aufenthalte!$A$9:$A$108,A185)&lt;&gt;1,IFERROR(INDEX(Aufenthalte!$L$9:$L$108,MATCH(A185,Aufenthalte!$A$9:$A$108,0)),"")=""),"Buchung-ID prüfen",IF(OR(NOT(ISNUMBER(C185)),C185&lt;=0),"Datum prüfen",IF(C185&gt;TODAY(),"Datum liegt in Zukunft",IF(AND(D185&lt;&gt;"Anzahlung",D185&lt;&gt;"Restzahlung",D185&lt;&gt;"Gesamtzahlung",D185&lt;&gt;"Erstattung",D185&lt;&gt;"Sonstiges"),"Zahlungsart wählen",IF(OR(NOT(ISNUMBER(E185)),E185&lt;=0),"Positiven Betrag erfassen","OK")))))))</f>
        <v/>
      </c>
    </row>
    <row r="186" spans="1:9" ht="31" customHeight="1">
      <c r="A186" s="23"/>
      <c r="B186" s="3" t="str">
        <f>IF(A186="","",IF(IFERROR(INDEX(Aufenthalte!$B$9:$B$108,MATCH(A186,Aufenthalte!$A$9:$A$108,0)),"")="","",IFERROR(INDEX(Aufenthalte!$B$9:$B$108,MATCH(A186,Aufenthalte!$A$9:$A$108,0)),"")&amp;" / "&amp;TEXT(IFERROR(INDEX(Aufenthalte!$D$9:$D$108,MATCH(A186,Aufenthalte!$A$9:$A$108,0)),""),"dd"".""mm"".""yyyy")))</f>
        <v/>
      </c>
      <c r="C186" s="20"/>
      <c r="D186" s="18"/>
      <c r="E186" s="21"/>
      <c r="F186" s="18"/>
      <c r="G186" s="18"/>
      <c r="H186" s="10" t="str">
        <f t="shared" ca="1" si="5"/>
        <v/>
      </c>
      <c r="I186" s="3" t="str">
        <f ca="1">IF(COUNTA(A186,C186:G186)=0,"",IF(A186="","Buchung wählen",IF(OR(COUNTIF(Aufenthalte!$A$9:$A$108,A186)&lt;&gt;1,IFERROR(INDEX(Aufenthalte!$L$9:$L$108,MATCH(A186,Aufenthalte!$A$9:$A$108,0)),"")=""),"Buchung-ID prüfen",IF(OR(NOT(ISNUMBER(C186)),C186&lt;=0),"Datum prüfen",IF(C186&gt;TODAY(),"Datum liegt in Zukunft",IF(AND(D186&lt;&gt;"Anzahlung",D186&lt;&gt;"Restzahlung",D186&lt;&gt;"Gesamtzahlung",D186&lt;&gt;"Erstattung",D186&lt;&gt;"Sonstiges"),"Zahlungsart wählen",IF(OR(NOT(ISNUMBER(E186)),E186&lt;=0),"Positiven Betrag erfassen","OK")))))))</f>
        <v/>
      </c>
    </row>
    <row r="187" spans="1:9" ht="31" customHeight="1">
      <c r="A187" s="23"/>
      <c r="B187" s="3" t="str">
        <f>IF(A187="","",IF(IFERROR(INDEX(Aufenthalte!$B$9:$B$108,MATCH(A187,Aufenthalte!$A$9:$A$108,0)),"")="","",IFERROR(INDEX(Aufenthalte!$B$9:$B$108,MATCH(A187,Aufenthalte!$A$9:$A$108,0)),"")&amp;" / "&amp;TEXT(IFERROR(INDEX(Aufenthalte!$D$9:$D$108,MATCH(A187,Aufenthalte!$A$9:$A$108,0)),""),"dd"".""mm"".""yyyy")))</f>
        <v/>
      </c>
      <c r="C187" s="20"/>
      <c r="D187" s="18"/>
      <c r="E187" s="21"/>
      <c r="F187" s="18"/>
      <c r="G187" s="18"/>
      <c r="H187" s="10" t="str">
        <f t="shared" ca="1" si="5"/>
        <v/>
      </c>
      <c r="I187" s="3" t="str">
        <f ca="1">IF(COUNTA(A187,C187:G187)=0,"",IF(A187="","Buchung wählen",IF(OR(COUNTIF(Aufenthalte!$A$9:$A$108,A187)&lt;&gt;1,IFERROR(INDEX(Aufenthalte!$L$9:$L$108,MATCH(A187,Aufenthalte!$A$9:$A$108,0)),"")=""),"Buchung-ID prüfen",IF(OR(NOT(ISNUMBER(C187)),C187&lt;=0),"Datum prüfen",IF(C187&gt;TODAY(),"Datum liegt in Zukunft",IF(AND(D187&lt;&gt;"Anzahlung",D187&lt;&gt;"Restzahlung",D187&lt;&gt;"Gesamtzahlung",D187&lt;&gt;"Erstattung",D187&lt;&gt;"Sonstiges"),"Zahlungsart wählen",IF(OR(NOT(ISNUMBER(E187)),E187&lt;=0),"Positiven Betrag erfassen","OK")))))))</f>
        <v/>
      </c>
    </row>
    <row r="188" spans="1:9" ht="31" customHeight="1">
      <c r="A188" s="23"/>
      <c r="B188" s="3" t="str">
        <f>IF(A188="","",IF(IFERROR(INDEX(Aufenthalte!$B$9:$B$108,MATCH(A188,Aufenthalte!$A$9:$A$108,0)),"")="","",IFERROR(INDEX(Aufenthalte!$B$9:$B$108,MATCH(A188,Aufenthalte!$A$9:$A$108,0)),"")&amp;" / "&amp;TEXT(IFERROR(INDEX(Aufenthalte!$D$9:$D$108,MATCH(A188,Aufenthalte!$A$9:$A$108,0)),""),"dd"".""mm"".""yyyy")))</f>
        <v/>
      </c>
      <c r="C188" s="20"/>
      <c r="D188" s="18"/>
      <c r="E188" s="21"/>
      <c r="F188" s="18"/>
      <c r="G188" s="18"/>
      <c r="H188" s="10" t="str">
        <f t="shared" ca="1" si="5"/>
        <v/>
      </c>
      <c r="I188" s="3" t="str">
        <f ca="1">IF(COUNTA(A188,C188:G188)=0,"",IF(A188="","Buchung wählen",IF(OR(COUNTIF(Aufenthalte!$A$9:$A$108,A188)&lt;&gt;1,IFERROR(INDEX(Aufenthalte!$L$9:$L$108,MATCH(A188,Aufenthalte!$A$9:$A$108,0)),"")=""),"Buchung-ID prüfen",IF(OR(NOT(ISNUMBER(C188)),C188&lt;=0),"Datum prüfen",IF(C188&gt;TODAY(),"Datum liegt in Zukunft",IF(AND(D188&lt;&gt;"Anzahlung",D188&lt;&gt;"Restzahlung",D188&lt;&gt;"Gesamtzahlung",D188&lt;&gt;"Erstattung",D188&lt;&gt;"Sonstiges"),"Zahlungsart wählen",IF(OR(NOT(ISNUMBER(E188)),E188&lt;=0),"Positiven Betrag erfassen","OK")))))))</f>
        <v/>
      </c>
    </row>
    <row r="189" spans="1:9" ht="31" customHeight="1">
      <c r="A189" s="23"/>
      <c r="B189" s="3" t="str">
        <f>IF(A189="","",IF(IFERROR(INDEX(Aufenthalte!$B$9:$B$108,MATCH(A189,Aufenthalte!$A$9:$A$108,0)),"")="","",IFERROR(INDEX(Aufenthalte!$B$9:$B$108,MATCH(A189,Aufenthalte!$A$9:$A$108,0)),"")&amp;" / "&amp;TEXT(IFERROR(INDEX(Aufenthalte!$D$9:$D$108,MATCH(A189,Aufenthalte!$A$9:$A$108,0)),""),"dd"".""mm"".""yyyy")))</f>
        <v/>
      </c>
      <c r="C189" s="20"/>
      <c r="D189" s="18"/>
      <c r="E189" s="21"/>
      <c r="F189" s="18"/>
      <c r="G189" s="18"/>
      <c r="H189" s="10" t="str">
        <f t="shared" ca="1" si="5"/>
        <v/>
      </c>
      <c r="I189" s="3" t="str">
        <f ca="1">IF(COUNTA(A189,C189:G189)=0,"",IF(A189="","Buchung wählen",IF(OR(COUNTIF(Aufenthalte!$A$9:$A$108,A189)&lt;&gt;1,IFERROR(INDEX(Aufenthalte!$L$9:$L$108,MATCH(A189,Aufenthalte!$A$9:$A$108,0)),"")=""),"Buchung-ID prüfen",IF(OR(NOT(ISNUMBER(C189)),C189&lt;=0),"Datum prüfen",IF(C189&gt;TODAY(),"Datum liegt in Zukunft",IF(AND(D189&lt;&gt;"Anzahlung",D189&lt;&gt;"Restzahlung",D189&lt;&gt;"Gesamtzahlung",D189&lt;&gt;"Erstattung",D189&lt;&gt;"Sonstiges"),"Zahlungsart wählen",IF(OR(NOT(ISNUMBER(E189)),E189&lt;=0),"Positiven Betrag erfassen","OK")))))))</f>
        <v/>
      </c>
    </row>
    <row r="190" spans="1:9" ht="31" customHeight="1">
      <c r="A190" s="23"/>
      <c r="B190" s="3" t="str">
        <f>IF(A190="","",IF(IFERROR(INDEX(Aufenthalte!$B$9:$B$108,MATCH(A190,Aufenthalte!$A$9:$A$108,0)),"")="","",IFERROR(INDEX(Aufenthalte!$B$9:$B$108,MATCH(A190,Aufenthalte!$A$9:$A$108,0)),"")&amp;" / "&amp;TEXT(IFERROR(INDEX(Aufenthalte!$D$9:$D$108,MATCH(A190,Aufenthalte!$A$9:$A$108,0)),""),"dd"".""mm"".""yyyy")))</f>
        <v/>
      </c>
      <c r="C190" s="20"/>
      <c r="D190" s="18"/>
      <c r="E190" s="21"/>
      <c r="F190" s="18"/>
      <c r="G190" s="18"/>
      <c r="H190" s="10" t="str">
        <f t="shared" ca="1" si="5"/>
        <v/>
      </c>
      <c r="I190" s="3" t="str">
        <f ca="1">IF(COUNTA(A190,C190:G190)=0,"",IF(A190="","Buchung wählen",IF(OR(COUNTIF(Aufenthalte!$A$9:$A$108,A190)&lt;&gt;1,IFERROR(INDEX(Aufenthalte!$L$9:$L$108,MATCH(A190,Aufenthalte!$A$9:$A$108,0)),"")=""),"Buchung-ID prüfen",IF(OR(NOT(ISNUMBER(C190)),C190&lt;=0),"Datum prüfen",IF(C190&gt;TODAY(),"Datum liegt in Zukunft",IF(AND(D190&lt;&gt;"Anzahlung",D190&lt;&gt;"Restzahlung",D190&lt;&gt;"Gesamtzahlung",D190&lt;&gt;"Erstattung",D190&lt;&gt;"Sonstiges"),"Zahlungsart wählen",IF(OR(NOT(ISNUMBER(E190)),E190&lt;=0),"Positiven Betrag erfassen","OK")))))))</f>
        <v/>
      </c>
    </row>
    <row r="191" spans="1:9" ht="31" customHeight="1">
      <c r="A191" s="23"/>
      <c r="B191" s="3" t="str">
        <f>IF(A191="","",IF(IFERROR(INDEX(Aufenthalte!$B$9:$B$108,MATCH(A191,Aufenthalte!$A$9:$A$108,0)),"")="","",IFERROR(INDEX(Aufenthalte!$B$9:$B$108,MATCH(A191,Aufenthalte!$A$9:$A$108,0)),"")&amp;" / "&amp;TEXT(IFERROR(INDEX(Aufenthalte!$D$9:$D$108,MATCH(A191,Aufenthalte!$A$9:$A$108,0)),""),"dd"".""mm"".""yyyy")))</f>
        <v/>
      </c>
      <c r="C191" s="20"/>
      <c r="D191" s="18"/>
      <c r="E191" s="21"/>
      <c r="F191" s="18"/>
      <c r="G191" s="18"/>
      <c r="H191" s="10" t="str">
        <f t="shared" ca="1" si="5"/>
        <v/>
      </c>
      <c r="I191" s="3" t="str">
        <f ca="1">IF(COUNTA(A191,C191:G191)=0,"",IF(A191="","Buchung wählen",IF(OR(COUNTIF(Aufenthalte!$A$9:$A$108,A191)&lt;&gt;1,IFERROR(INDEX(Aufenthalte!$L$9:$L$108,MATCH(A191,Aufenthalte!$A$9:$A$108,0)),"")=""),"Buchung-ID prüfen",IF(OR(NOT(ISNUMBER(C191)),C191&lt;=0),"Datum prüfen",IF(C191&gt;TODAY(),"Datum liegt in Zukunft",IF(AND(D191&lt;&gt;"Anzahlung",D191&lt;&gt;"Restzahlung",D191&lt;&gt;"Gesamtzahlung",D191&lt;&gt;"Erstattung",D191&lt;&gt;"Sonstiges"),"Zahlungsart wählen",IF(OR(NOT(ISNUMBER(E191)),E191&lt;=0),"Positiven Betrag erfassen","OK")))))))</f>
        <v/>
      </c>
    </row>
    <row r="192" spans="1:9" ht="31" customHeight="1">
      <c r="A192" s="23"/>
      <c r="B192" s="3" t="str">
        <f>IF(A192="","",IF(IFERROR(INDEX(Aufenthalte!$B$9:$B$108,MATCH(A192,Aufenthalte!$A$9:$A$108,0)),"")="","",IFERROR(INDEX(Aufenthalte!$B$9:$B$108,MATCH(A192,Aufenthalte!$A$9:$A$108,0)),"")&amp;" / "&amp;TEXT(IFERROR(INDEX(Aufenthalte!$D$9:$D$108,MATCH(A192,Aufenthalte!$A$9:$A$108,0)),""),"dd"".""mm"".""yyyy")))</f>
        <v/>
      </c>
      <c r="C192" s="20"/>
      <c r="D192" s="18"/>
      <c r="E192" s="21"/>
      <c r="F192" s="18"/>
      <c r="G192" s="18"/>
      <c r="H192" s="10" t="str">
        <f t="shared" ca="1" si="5"/>
        <v/>
      </c>
      <c r="I192" s="3" t="str">
        <f ca="1">IF(COUNTA(A192,C192:G192)=0,"",IF(A192="","Buchung wählen",IF(OR(COUNTIF(Aufenthalte!$A$9:$A$108,A192)&lt;&gt;1,IFERROR(INDEX(Aufenthalte!$L$9:$L$108,MATCH(A192,Aufenthalte!$A$9:$A$108,0)),"")=""),"Buchung-ID prüfen",IF(OR(NOT(ISNUMBER(C192)),C192&lt;=0),"Datum prüfen",IF(C192&gt;TODAY(),"Datum liegt in Zukunft",IF(AND(D192&lt;&gt;"Anzahlung",D192&lt;&gt;"Restzahlung",D192&lt;&gt;"Gesamtzahlung",D192&lt;&gt;"Erstattung",D192&lt;&gt;"Sonstiges"),"Zahlungsart wählen",IF(OR(NOT(ISNUMBER(E192)),E192&lt;=0),"Positiven Betrag erfassen","OK")))))))</f>
        <v/>
      </c>
    </row>
    <row r="193" spans="1:9" ht="31" customHeight="1">
      <c r="A193" s="23"/>
      <c r="B193" s="3" t="str">
        <f>IF(A193="","",IF(IFERROR(INDEX(Aufenthalte!$B$9:$B$108,MATCH(A193,Aufenthalte!$A$9:$A$108,0)),"")="","",IFERROR(INDEX(Aufenthalte!$B$9:$B$108,MATCH(A193,Aufenthalte!$A$9:$A$108,0)),"")&amp;" / "&amp;TEXT(IFERROR(INDEX(Aufenthalte!$D$9:$D$108,MATCH(A193,Aufenthalte!$A$9:$A$108,0)),""),"dd"".""mm"".""yyyy")))</f>
        <v/>
      </c>
      <c r="C193" s="20"/>
      <c r="D193" s="18"/>
      <c r="E193" s="21"/>
      <c r="F193" s="18"/>
      <c r="G193" s="18"/>
      <c r="H193" s="10" t="str">
        <f t="shared" ca="1" si="5"/>
        <v/>
      </c>
      <c r="I193" s="3" t="str">
        <f ca="1">IF(COUNTA(A193,C193:G193)=0,"",IF(A193="","Buchung wählen",IF(OR(COUNTIF(Aufenthalte!$A$9:$A$108,A193)&lt;&gt;1,IFERROR(INDEX(Aufenthalte!$L$9:$L$108,MATCH(A193,Aufenthalte!$A$9:$A$108,0)),"")=""),"Buchung-ID prüfen",IF(OR(NOT(ISNUMBER(C193)),C193&lt;=0),"Datum prüfen",IF(C193&gt;TODAY(),"Datum liegt in Zukunft",IF(AND(D193&lt;&gt;"Anzahlung",D193&lt;&gt;"Restzahlung",D193&lt;&gt;"Gesamtzahlung",D193&lt;&gt;"Erstattung",D193&lt;&gt;"Sonstiges"),"Zahlungsart wählen",IF(OR(NOT(ISNUMBER(E193)),E193&lt;=0),"Positiven Betrag erfassen","OK")))))))</f>
        <v/>
      </c>
    </row>
    <row r="194" spans="1:9" ht="31" customHeight="1">
      <c r="A194" s="23"/>
      <c r="B194" s="3" t="str">
        <f>IF(A194="","",IF(IFERROR(INDEX(Aufenthalte!$B$9:$B$108,MATCH(A194,Aufenthalte!$A$9:$A$108,0)),"")="","",IFERROR(INDEX(Aufenthalte!$B$9:$B$108,MATCH(A194,Aufenthalte!$A$9:$A$108,0)),"")&amp;" / "&amp;TEXT(IFERROR(INDEX(Aufenthalte!$D$9:$D$108,MATCH(A194,Aufenthalte!$A$9:$A$108,0)),""),"dd"".""mm"".""yyyy")))</f>
        <v/>
      </c>
      <c r="C194" s="20"/>
      <c r="D194" s="18"/>
      <c r="E194" s="21"/>
      <c r="F194" s="18"/>
      <c r="G194" s="18"/>
      <c r="H194" s="10" t="str">
        <f t="shared" ca="1" si="5"/>
        <v/>
      </c>
      <c r="I194" s="3" t="str">
        <f ca="1">IF(COUNTA(A194,C194:G194)=0,"",IF(A194="","Buchung wählen",IF(OR(COUNTIF(Aufenthalte!$A$9:$A$108,A194)&lt;&gt;1,IFERROR(INDEX(Aufenthalte!$L$9:$L$108,MATCH(A194,Aufenthalte!$A$9:$A$108,0)),"")=""),"Buchung-ID prüfen",IF(OR(NOT(ISNUMBER(C194)),C194&lt;=0),"Datum prüfen",IF(C194&gt;TODAY(),"Datum liegt in Zukunft",IF(AND(D194&lt;&gt;"Anzahlung",D194&lt;&gt;"Restzahlung",D194&lt;&gt;"Gesamtzahlung",D194&lt;&gt;"Erstattung",D194&lt;&gt;"Sonstiges"),"Zahlungsart wählen",IF(OR(NOT(ISNUMBER(E194)),E194&lt;=0),"Positiven Betrag erfassen","OK")))))))</f>
        <v/>
      </c>
    </row>
    <row r="195" spans="1:9" ht="31" customHeight="1">
      <c r="A195" s="23"/>
      <c r="B195" s="3" t="str">
        <f>IF(A195="","",IF(IFERROR(INDEX(Aufenthalte!$B$9:$B$108,MATCH(A195,Aufenthalte!$A$9:$A$108,0)),"")="","",IFERROR(INDEX(Aufenthalte!$B$9:$B$108,MATCH(A195,Aufenthalte!$A$9:$A$108,0)),"")&amp;" / "&amp;TEXT(IFERROR(INDEX(Aufenthalte!$D$9:$D$108,MATCH(A195,Aufenthalte!$A$9:$A$108,0)),""),"dd"".""mm"".""yyyy")))</f>
        <v/>
      </c>
      <c r="C195" s="20"/>
      <c r="D195" s="18"/>
      <c r="E195" s="21"/>
      <c r="F195" s="18"/>
      <c r="G195" s="18"/>
      <c r="H195" s="10" t="str">
        <f t="shared" ca="1" si="5"/>
        <v/>
      </c>
      <c r="I195" s="3" t="str">
        <f ca="1">IF(COUNTA(A195,C195:G195)=0,"",IF(A195="","Buchung wählen",IF(OR(COUNTIF(Aufenthalte!$A$9:$A$108,A195)&lt;&gt;1,IFERROR(INDEX(Aufenthalte!$L$9:$L$108,MATCH(A195,Aufenthalte!$A$9:$A$108,0)),"")=""),"Buchung-ID prüfen",IF(OR(NOT(ISNUMBER(C195)),C195&lt;=0),"Datum prüfen",IF(C195&gt;TODAY(),"Datum liegt in Zukunft",IF(AND(D195&lt;&gt;"Anzahlung",D195&lt;&gt;"Restzahlung",D195&lt;&gt;"Gesamtzahlung",D195&lt;&gt;"Erstattung",D195&lt;&gt;"Sonstiges"),"Zahlungsart wählen",IF(OR(NOT(ISNUMBER(E195)),E195&lt;=0),"Positiven Betrag erfassen","OK")))))))</f>
        <v/>
      </c>
    </row>
    <row r="196" spans="1:9" ht="31" customHeight="1">
      <c r="A196" s="23"/>
      <c r="B196" s="3" t="str">
        <f>IF(A196="","",IF(IFERROR(INDEX(Aufenthalte!$B$9:$B$108,MATCH(A196,Aufenthalte!$A$9:$A$108,0)),"")="","",IFERROR(INDEX(Aufenthalte!$B$9:$B$108,MATCH(A196,Aufenthalte!$A$9:$A$108,0)),"")&amp;" / "&amp;TEXT(IFERROR(INDEX(Aufenthalte!$D$9:$D$108,MATCH(A196,Aufenthalte!$A$9:$A$108,0)),""),"dd"".""mm"".""yyyy")))</f>
        <v/>
      </c>
      <c r="C196" s="20"/>
      <c r="D196" s="18"/>
      <c r="E196" s="21"/>
      <c r="F196" s="18"/>
      <c r="G196" s="18"/>
      <c r="H196" s="10" t="str">
        <f t="shared" ca="1" si="5"/>
        <v/>
      </c>
      <c r="I196" s="3" t="str">
        <f ca="1">IF(COUNTA(A196,C196:G196)=0,"",IF(A196="","Buchung wählen",IF(OR(COUNTIF(Aufenthalte!$A$9:$A$108,A196)&lt;&gt;1,IFERROR(INDEX(Aufenthalte!$L$9:$L$108,MATCH(A196,Aufenthalte!$A$9:$A$108,0)),"")=""),"Buchung-ID prüfen",IF(OR(NOT(ISNUMBER(C196)),C196&lt;=0),"Datum prüfen",IF(C196&gt;TODAY(),"Datum liegt in Zukunft",IF(AND(D196&lt;&gt;"Anzahlung",D196&lt;&gt;"Restzahlung",D196&lt;&gt;"Gesamtzahlung",D196&lt;&gt;"Erstattung",D196&lt;&gt;"Sonstiges"),"Zahlungsart wählen",IF(OR(NOT(ISNUMBER(E196)),E196&lt;=0),"Positiven Betrag erfassen","OK")))))))</f>
        <v/>
      </c>
    </row>
    <row r="197" spans="1:9" ht="31" customHeight="1">
      <c r="A197" s="23"/>
      <c r="B197" s="3" t="str">
        <f>IF(A197="","",IF(IFERROR(INDEX(Aufenthalte!$B$9:$B$108,MATCH(A197,Aufenthalte!$A$9:$A$108,0)),"")="","",IFERROR(INDEX(Aufenthalte!$B$9:$B$108,MATCH(A197,Aufenthalte!$A$9:$A$108,0)),"")&amp;" / "&amp;TEXT(IFERROR(INDEX(Aufenthalte!$D$9:$D$108,MATCH(A197,Aufenthalte!$A$9:$A$108,0)),""),"dd"".""mm"".""yyyy")))</f>
        <v/>
      </c>
      <c r="C197" s="20"/>
      <c r="D197" s="18"/>
      <c r="E197" s="21"/>
      <c r="F197" s="18"/>
      <c r="G197" s="18"/>
      <c r="H197" s="10" t="str">
        <f t="shared" ca="1" si="5"/>
        <v/>
      </c>
      <c r="I197" s="3" t="str">
        <f ca="1">IF(COUNTA(A197,C197:G197)=0,"",IF(A197="","Buchung wählen",IF(OR(COUNTIF(Aufenthalte!$A$9:$A$108,A197)&lt;&gt;1,IFERROR(INDEX(Aufenthalte!$L$9:$L$108,MATCH(A197,Aufenthalte!$A$9:$A$108,0)),"")=""),"Buchung-ID prüfen",IF(OR(NOT(ISNUMBER(C197)),C197&lt;=0),"Datum prüfen",IF(C197&gt;TODAY(),"Datum liegt in Zukunft",IF(AND(D197&lt;&gt;"Anzahlung",D197&lt;&gt;"Restzahlung",D197&lt;&gt;"Gesamtzahlung",D197&lt;&gt;"Erstattung",D197&lt;&gt;"Sonstiges"),"Zahlungsart wählen",IF(OR(NOT(ISNUMBER(E197)),E197&lt;=0),"Positiven Betrag erfassen","OK")))))))</f>
        <v/>
      </c>
    </row>
    <row r="198" spans="1:9" ht="31" customHeight="1">
      <c r="A198" s="23"/>
      <c r="B198" s="3" t="str">
        <f>IF(A198="","",IF(IFERROR(INDEX(Aufenthalte!$B$9:$B$108,MATCH(A198,Aufenthalte!$A$9:$A$108,0)),"")="","",IFERROR(INDEX(Aufenthalte!$B$9:$B$108,MATCH(A198,Aufenthalte!$A$9:$A$108,0)),"")&amp;" / "&amp;TEXT(IFERROR(INDEX(Aufenthalte!$D$9:$D$108,MATCH(A198,Aufenthalte!$A$9:$A$108,0)),""),"dd"".""mm"".""yyyy")))</f>
        <v/>
      </c>
      <c r="C198" s="20"/>
      <c r="D198" s="18"/>
      <c r="E198" s="21"/>
      <c r="F198" s="18"/>
      <c r="G198" s="18"/>
      <c r="H198" s="10" t="str">
        <f t="shared" ca="1" si="5"/>
        <v/>
      </c>
      <c r="I198" s="3" t="str">
        <f ca="1">IF(COUNTA(A198,C198:G198)=0,"",IF(A198="","Buchung wählen",IF(OR(COUNTIF(Aufenthalte!$A$9:$A$108,A198)&lt;&gt;1,IFERROR(INDEX(Aufenthalte!$L$9:$L$108,MATCH(A198,Aufenthalte!$A$9:$A$108,0)),"")=""),"Buchung-ID prüfen",IF(OR(NOT(ISNUMBER(C198)),C198&lt;=0),"Datum prüfen",IF(C198&gt;TODAY(),"Datum liegt in Zukunft",IF(AND(D198&lt;&gt;"Anzahlung",D198&lt;&gt;"Restzahlung",D198&lt;&gt;"Gesamtzahlung",D198&lt;&gt;"Erstattung",D198&lt;&gt;"Sonstiges"),"Zahlungsart wählen",IF(OR(NOT(ISNUMBER(E198)),E198&lt;=0),"Positiven Betrag erfassen","OK")))))))</f>
        <v/>
      </c>
    </row>
    <row r="199" spans="1:9" ht="31" customHeight="1">
      <c r="A199" s="23"/>
      <c r="B199" s="3" t="str">
        <f>IF(A199="","",IF(IFERROR(INDEX(Aufenthalte!$B$9:$B$108,MATCH(A199,Aufenthalte!$A$9:$A$108,0)),"")="","",IFERROR(INDEX(Aufenthalte!$B$9:$B$108,MATCH(A199,Aufenthalte!$A$9:$A$108,0)),"")&amp;" / "&amp;TEXT(IFERROR(INDEX(Aufenthalte!$D$9:$D$108,MATCH(A199,Aufenthalte!$A$9:$A$108,0)),""),"dd"".""mm"".""yyyy")))</f>
        <v/>
      </c>
      <c r="C199" s="20"/>
      <c r="D199" s="18"/>
      <c r="E199" s="21"/>
      <c r="F199" s="18"/>
      <c r="G199" s="18"/>
      <c r="H199" s="10" t="str">
        <f t="shared" ca="1" si="5"/>
        <v/>
      </c>
      <c r="I199" s="3" t="str">
        <f ca="1">IF(COUNTA(A199,C199:G199)=0,"",IF(A199="","Buchung wählen",IF(OR(COUNTIF(Aufenthalte!$A$9:$A$108,A199)&lt;&gt;1,IFERROR(INDEX(Aufenthalte!$L$9:$L$108,MATCH(A199,Aufenthalte!$A$9:$A$108,0)),"")=""),"Buchung-ID prüfen",IF(OR(NOT(ISNUMBER(C199)),C199&lt;=0),"Datum prüfen",IF(C199&gt;TODAY(),"Datum liegt in Zukunft",IF(AND(D199&lt;&gt;"Anzahlung",D199&lt;&gt;"Restzahlung",D199&lt;&gt;"Gesamtzahlung",D199&lt;&gt;"Erstattung",D199&lt;&gt;"Sonstiges"),"Zahlungsart wählen",IF(OR(NOT(ISNUMBER(E199)),E199&lt;=0),"Positiven Betrag erfassen","OK")))))))</f>
        <v/>
      </c>
    </row>
    <row r="200" spans="1:9" ht="31" customHeight="1">
      <c r="A200" s="23"/>
      <c r="B200" s="3" t="str">
        <f>IF(A200="","",IF(IFERROR(INDEX(Aufenthalte!$B$9:$B$108,MATCH(A200,Aufenthalte!$A$9:$A$108,0)),"")="","",IFERROR(INDEX(Aufenthalte!$B$9:$B$108,MATCH(A200,Aufenthalte!$A$9:$A$108,0)),"")&amp;" / "&amp;TEXT(IFERROR(INDEX(Aufenthalte!$D$9:$D$108,MATCH(A200,Aufenthalte!$A$9:$A$108,0)),""),"dd"".""mm"".""yyyy")))</f>
        <v/>
      </c>
      <c r="C200" s="20"/>
      <c r="D200" s="18"/>
      <c r="E200" s="21"/>
      <c r="F200" s="18"/>
      <c r="G200" s="18"/>
      <c r="H200" s="10" t="str">
        <f t="shared" ca="1" si="5"/>
        <v/>
      </c>
      <c r="I200" s="3" t="str">
        <f ca="1">IF(COUNTA(A200,C200:G200)=0,"",IF(A200="","Buchung wählen",IF(OR(COUNTIF(Aufenthalte!$A$9:$A$108,A200)&lt;&gt;1,IFERROR(INDEX(Aufenthalte!$L$9:$L$108,MATCH(A200,Aufenthalte!$A$9:$A$108,0)),"")=""),"Buchung-ID prüfen",IF(OR(NOT(ISNUMBER(C200)),C200&lt;=0),"Datum prüfen",IF(C200&gt;TODAY(),"Datum liegt in Zukunft",IF(AND(D200&lt;&gt;"Anzahlung",D200&lt;&gt;"Restzahlung",D200&lt;&gt;"Gesamtzahlung",D200&lt;&gt;"Erstattung",D200&lt;&gt;"Sonstiges"),"Zahlungsart wählen",IF(OR(NOT(ISNUMBER(E200)),E200&lt;=0),"Positiven Betrag erfassen","OK")))))))</f>
        <v/>
      </c>
    </row>
    <row r="201" spans="1:9" ht="31" customHeight="1">
      <c r="A201" s="23"/>
      <c r="B201" s="3" t="str">
        <f>IF(A201="","",IF(IFERROR(INDEX(Aufenthalte!$B$9:$B$108,MATCH(A201,Aufenthalte!$A$9:$A$108,0)),"")="","",IFERROR(INDEX(Aufenthalte!$B$9:$B$108,MATCH(A201,Aufenthalte!$A$9:$A$108,0)),"")&amp;" / "&amp;TEXT(IFERROR(INDEX(Aufenthalte!$D$9:$D$108,MATCH(A201,Aufenthalte!$A$9:$A$108,0)),""),"dd"".""mm"".""yyyy")))</f>
        <v/>
      </c>
      <c r="C201" s="20"/>
      <c r="D201" s="18"/>
      <c r="E201" s="21"/>
      <c r="F201" s="18"/>
      <c r="G201" s="18"/>
      <c r="H201" s="10" t="str">
        <f t="shared" ref="H201:H232" ca="1" si="6">IF(I201&lt;&gt;"OK","",IF(D201="Erstattung",-E201,E201))</f>
        <v/>
      </c>
      <c r="I201" s="3" t="str">
        <f ca="1">IF(COUNTA(A201,C201:G201)=0,"",IF(A201="","Buchung wählen",IF(OR(COUNTIF(Aufenthalte!$A$9:$A$108,A201)&lt;&gt;1,IFERROR(INDEX(Aufenthalte!$L$9:$L$108,MATCH(A201,Aufenthalte!$A$9:$A$108,0)),"")=""),"Buchung-ID prüfen",IF(OR(NOT(ISNUMBER(C201)),C201&lt;=0),"Datum prüfen",IF(C201&gt;TODAY(),"Datum liegt in Zukunft",IF(AND(D201&lt;&gt;"Anzahlung",D201&lt;&gt;"Restzahlung",D201&lt;&gt;"Gesamtzahlung",D201&lt;&gt;"Erstattung",D201&lt;&gt;"Sonstiges"),"Zahlungsart wählen",IF(OR(NOT(ISNUMBER(E201)),E201&lt;=0),"Positiven Betrag erfassen","OK")))))))</f>
        <v/>
      </c>
    </row>
    <row r="202" spans="1:9" ht="31" customHeight="1">
      <c r="A202" s="23"/>
      <c r="B202" s="3" t="str">
        <f>IF(A202="","",IF(IFERROR(INDEX(Aufenthalte!$B$9:$B$108,MATCH(A202,Aufenthalte!$A$9:$A$108,0)),"")="","",IFERROR(INDEX(Aufenthalte!$B$9:$B$108,MATCH(A202,Aufenthalte!$A$9:$A$108,0)),"")&amp;" / "&amp;TEXT(IFERROR(INDEX(Aufenthalte!$D$9:$D$108,MATCH(A202,Aufenthalte!$A$9:$A$108,0)),""),"dd"".""mm"".""yyyy")))</f>
        <v/>
      </c>
      <c r="C202" s="20"/>
      <c r="D202" s="18"/>
      <c r="E202" s="21"/>
      <c r="F202" s="18"/>
      <c r="G202" s="18"/>
      <c r="H202" s="10" t="str">
        <f t="shared" ca="1" si="6"/>
        <v/>
      </c>
      <c r="I202" s="3" t="str">
        <f ca="1">IF(COUNTA(A202,C202:G202)=0,"",IF(A202="","Buchung wählen",IF(OR(COUNTIF(Aufenthalte!$A$9:$A$108,A202)&lt;&gt;1,IFERROR(INDEX(Aufenthalte!$L$9:$L$108,MATCH(A202,Aufenthalte!$A$9:$A$108,0)),"")=""),"Buchung-ID prüfen",IF(OR(NOT(ISNUMBER(C202)),C202&lt;=0),"Datum prüfen",IF(C202&gt;TODAY(),"Datum liegt in Zukunft",IF(AND(D202&lt;&gt;"Anzahlung",D202&lt;&gt;"Restzahlung",D202&lt;&gt;"Gesamtzahlung",D202&lt;&gt;"Erstattung",D202&lt;&gt;"Sonstiges"),"Zahlungsart wählen",IF(OR(NOT(ISNUMBER(E202)),E202&lt;=0),"Positiven Betrag erfassen","OK")))))))</f>
        <v/>
      </c>
    </row>
    <row r="203" spans="1:9" ht="31" customHeight="1">
      <c r="A203" s="23"/>
      <c r="B203" s="3" t="str">
        <f>IF(A203="","",IF(IFERROR(INDEX(Aufenthalte!$B$9:$B$108,MATCH(A203,Aufenthalte!$A$9:$A$108,0)),"")="","",IFERROR(INDEX(Aufenthalte!$B$9:$B$108,MATCH(A203,Aufenthalte!$A$9:$A$108,0)),"")&amp;" / "&amp;TEXT(IFERROR(INDEX(Aufenthalte!$D$9:$D$108,MATCH(A203,Aufenthalte!$A$9:$A$108,0)),""),"dd"".""mm"".""yyyy")))</f>
        <v/>
      </c>
      <c r="C203" s="20"/>
      <c r="D203" s="18"/>
      <c r="E203" s="21"/>
      <c r="F203" s="18"/>
      <c r="G203" s="18"/>
      <c r="H203" s="10" t="str">
        <f t="shared" ca="1" si="6"/>
        <v/>
      </c>
      <c r="I203" s="3" t="str">
        <f ca="1">IF(COUNTA(A203,C203:G203)=0,"",IF(A203="","Buchung wählen",IF(OR(COUNTIF(Aufenthalte!$A$9:$A$108,A203)&lt;&gt;1,IFERROR(INDEX(Aufenthalte!$L$9:$L$108,MATCH(A203,Aufenthalte!$A$9:$A$108,0)),"")=""),"Buchung-ID prüfen",IF(OR(NOT(ISNUMBER(C203)),C203&lt;=0),"Datum prüfen",IF(C203&gt;TODAY(),"Datum liegt in Zukunft",IF(AND(D203&lt;&gt;"Anzahlung",D203&lt;&gt;"Restzahlung",D203&lt;&gt;"Gesamtzahlung",D203&lt;&gt;"Erstattung",D203&lt;&gt;"Sonstiges"),"Zahlungsart wählen",IF(OR(NOT(ISNUMBER(E203)),E203&lt;=0),"Positiven Betrag erfassen","OK")))))))</f>
        <v/>
      </c>
    </row>
    <row r="204" spans="1:9" ht="31" customHeight="1">
      <c r="A204" s="23"/>
      <c r="B204" s="3" t="str">
        <f>IF(A204="","",IF(IFERROR(INDEX(Aufenthalte!$B$9:$B$108,MATCH(A204,Aufenthalte!$A$9:$A$108,0)),"")="","",IFERROR(INDEX(Aufenthalte!$B$9:$B$108,MATCH(A204,Aufenthalte!$A$9:$A$108,0)),"")&amp;" / "&amp;TEXT(IFERROR(INDEX(Aufenthalte!$D$9:$D$108,MATCH(A204,Aufenthalte!$A$9:$A$108,0)),""),"dd"".""mm"".""yyyy")))</f>
        <v/>
      </c>
      <c r="C204" s="20"/>
      <c r="D204" s="18"/>
      <c r="E204" s="21"/>
      <c r="F204" s="18"/>
      <c r="G204" s="18"/>
      <c r="H204" s="10" t="str">
        <f t="shared" ca="1" si="6"/>
        <v/>
      </c>
      <c r="I204" s="3" t="str">
        <f ca="1">IF(COUNTA(A204,C204:G204)=0,"",IF(A204="","Buchung wählen",IF(OR(COUNTIF(Aufenthalte!$A$9:$A$108,A204)&lt;&gt;1,IFERROR(INDEX(Aufenthalte!$L$9:$L$108,MATCH(A204,Aufenthalte!$A$9:$A$108,0)),"")=""),"Buchung-ID prüfen",IF(OR(NOT(ISNUMBER(C204)),C204&lt;=0),"Datum prüfen",IF(C204&gt;TODAY(),"Datum liegt in Zukunft",IF(AND(D204&lt;&gt;"Anzahlung",D204&lt;&gt;"Restzahlung",D204&lt;&gt;"Gesamtzahlung",D204&lt;&gt;"Erstattung",D204&lt;&gt;"Sonstiges"),"Zahlungsart wählen",IF(OR(NOT(ISNUMBER(E204)),E204&lt;=0),"Positiven Betrag erfassen","OK")))))))</f>
        <v/>
      </c>
    </row>
    <row r="205" spans="1:9" ht="31" customHeight="1">
      <c r="A205" s="23"/>
      <c r="B205" s="3" t="str">
        <f>IF(A205="","",IF(IFERROR(INDEX(Aufenthalte!$B$9:$B$108,MATCH(A205,Aufenthalte!$A$9:$A$108,0)),"")="","",IFERROR(INDEX(Aufenthalte!$B$9:$B$108,MATCH(A205,Aufenthalte!$A$9:$A$108,0)),"")&amp;" / "&amp;TEXT(IFERROR(INDEX(Aufenthalte!$D$9:$D$108,MATCH(A205,Aufenthalte!$A$9:$A$108,0)),""),"dd"".""mm"".""yyyy")))</f>
        <v/>
      </c>
      <c r="C205" s="20"/>
      <c r="D205" s="18"/>
      <c r="E205" s="21"/>
      <c r="F205" s="18"/>
      <c r="G205" s="18"/>
      <c r="H205" s="10" t="str">
        <f t="shared" ca="1" si="6"/>
        <v/>
      </c>
      <c r="I205" s="3" t="str">
        <f ca="1">IF(COUNTA(A205,C205:G205)=0,"",IF(A205="","Buchung wählen",IF(OR(COUNTIF(Aufenthalte!$A$9:$A$108,A205)&lt;&gt;1,IFERROR(INDEX(Aufenthalte!$L$9:$L$108,MATCH(A205,Aufenthalte!$A$9:$A$108,0)),"")=""),"Buchung-ID prüfen",IF(OR(NOT(ISNUMBER(C205)),C205&lt;=0),"Datum prüfen",IF(C205&gt;TODAY(),"Datum liegt in Zukunft",IF(AND(D205&lt;&gt;"Anzahlung",D205&lt;&gt;"Restzahlung",D205&lt;&gt;"Gesamtzahlung",D205&lt;&gt;"Erstattung",D205&lt;&gt;"Sonstiges"),"Zahlungsart wählen",IF(OR(NOT(ISNUMBER(E205)),E205&lt;=0),"Positiven Betrag erfassen","OK")))))))</f>
        <v/>
      </c>
    </row>
    <row r="206" spans="1:9" ht="31" customHeight="1">
      <c r="A206" s="23"/>
      <c r="B206" s="3" t="str">
        <f>IF(A206="","",IF(IFERROR(INDEX(Aufenthalte!$B$9:$B$108,MATCH(A206,Aufenthalte!$A$9:$A$108,0)),"")="","",IFERROR(INDEX(Aufenthalte!$B$9:$B$108,MATCH(A206,Aufenthalte!$A$9:$A$108,0)),"")&amp;" / "&amp;TEXT(IFERROR(INDEX(Aufenthalte!$D$9:$D$108,MATCH(A206,Aufenthalte!$A$9:$A$108,0)),""),"dd"".""mm"".""yyyy")))</f>
        <v/>
      </c>
      <c r="C206" s="20"/>
      <c r="D206" s="18"/>
      <c r="E206" s="21"/>
      <c r="F206" s="18"/>
      <c r="G206" s="18"/>
      <c r="H206" s="10" t="str">
        <f t="shared" ca="1" si="6"/>
        <v/>
      </c>
      <c r="I206" s="3" t="str">
        <f ca="1">IF(COUNTA(A206,C206:G206)=0,"",IF(A206="","Buchung wählen",IF(OR(COUNTIF(Aufenthalte!$A$9:$A$108,A206)&lt;&gt;1,IFERROR(INDEX(Aufenthalte!$L$9:$L$108,MATCH(A206,Aufenthalte!$A$9:$A$108,0)),"")=""),"Buchung-ID prüfen",IF(OR(NOT(ISNUMBER(C206)),C206&lt;=0),"Datum prüfen",IF(C206&gt;TODAY(),"Datum liegt in Zukunft",IF(AND(D206&lt;&gt;"Anzahlung",D206&lt;&gt;"Restzahlung",D206&lt;&gt;"Gesamtzahlung",D206&lt;&gt;"Erstattung",D206&lt;&gt;"Sonstiges"),"Zahlungsart wählen",IF(OR(NOT(ISNUMBER(E206)),E206&lt;=0),"Positiven Betrag erfassen","OK")))))))</f>
        <v/>
      </c>
    </row>
    <row r="207" spans="1:9" ht="31" customHeight="1">
      <c r="A207" s="23"/>
      <c r="B207" s="3" t="str">
        <f>IF(A207="","",IF(IFERROR(INDEX(Aufenthalte!$B$9:$B$108,MATCH(A207,Aufenthalte!$A$9:$A$108,0)),"")="","",IFERROR(INDEX(Aufenthalte!$B$9:$B$108,MATCH(A207,Aufenthalte!$A$9:$A$108,0)),"")&amp;" / "&amp;TEXT(IFERROR(INDEX(Aufenthalte!$D$9:$D$108,MATCH(A207,Aufenthalte!$A$9:$A$108,0)),""),"dd"".""mm"".""yyyy")))</f>
        <v/>
      </c>
      <c r="C207" s="20"/>
      <c r="D207" s="18"/>
      <c r="E207" s="21"/>
      <c r="F207" s="18"/>
      <c r="G207" s="18"/>
      <c r="H207" s="10" t="str">
        <f t="shared" ca="1" si="6"/>
        <v/>
      </c>
      <c r="I207" s="3" t="str">
        <f ca="1">IF(COUNTA(A207,C207:G207)=0,"",IF(A207="","Buchung wählen",IF(OR(COUNTIF(Aufenthalte!$A$9:$A$108,A207)&lt;&gt;1,IFERROR(INDEX(Aufenthalte!$L$9:$L$108,MATCH(A207,Aufenthalte!$A$9:$A$108,0)),"")=""),"Buchung-ID prüfen",IF(OR(NOT(ISNUMBER(C207)),C207&lt;=0),"Datum prüfen",IF(C207&gt;TODAY(),"Datum liegt in Zukunft",IF(AND(D207&lt;&gt;"Anzahlung",D207&lt;&gt;"Restzahlung",D207&lt;&gt;"Gesamtzahlung",D207&lt;&gt;"Erstattung",D207&lt;&gt;"Sonstiges"),"Zahlungsart wählen",IF(OR(NOT(ISNUMBER(E207)),E207&lt;=0),"Positiven Betrag erfassen","OK")))))))</f>
        <v/>
      </c>
    </row>
    <row r="208" spans="1:9" ht="31" customHeight="1">
      <c r="A208" s="23"/>
      <c r="B208" s="3" t="str">
        <f>IF(A208="","",IF(IFERROR(INDEX(Aufenthalte!$B$9:$B$108,MATCH(A208,Aufenthalte!$A$9:$A$108,0)),"")="","",IFERROR(INDEX(Aufenthalte!$B$9:$B$108,MATCH(A208,Aufenthalte!$A$9:$A$108,0)),"")&amp;" / "&amp;TEXT(IFERROR(INDEX(Aufenthalte!$D$9:$D$108,MATCH(A208,Aufenthalte!$A$9:$A$108,0)),""),"dd"".""mm"".""yyyy")))</f>
        <v/>
      </c>
      <c r="C208" s="20"/>
      <c r="D208" s="18"/>
      <c r="E208" s="21"/>
      <c r="F208" s="18"/>
      <c r="G208" s="18"/>
      <c r="H208" s="10" t="str">
        <f t="shared" ca="1" si="6"/>
        <v/>
      </c>
      <c r="I208" s="3" t="str">
        <f ca="1">IF(COUNTA(A208,C208:G208)=0,"",IF(A208="","Buchung wählen",IF(OR(COUNTIF(Aufenthalte!$A$9:$A$108,A208)&lt;&gt;1,IFERROR(INDEX(Aufenthalte!$L$9:$L$108,MATCH(A208,Aufenthalte!$A$9:$A$108,0)),"")=""),"Buchung-ID prüfen",IF(OR(NOT(ISNUMBER(C208)),C208&lt;=0),"Datum prüfen",IF(C208&gt;TODAY(),"Datum liegt in Zukunft",IF(AND(D208&lt;&gt;"Anzahlung",D208&lt;&gt;"Restzahlung",D208&lt;&gt;"Gesamtzahlung",D208&lt;&gt;"Erstattung",D208&lt;&gt;"Sonstiges"),"Zahlungsart wählen",IF(OR(NOT(ISNUMBER(E208)),E208&lt;=0),"Positiven Betrag erfassen","OK")))))))</f>
        <v/>
      </c>
    </row>
  </sheetData>
  <sheetProtection sheet="1" objects="1" scenarios="1" autoFilter="0"/>
  <mergeCells count="8">
    <mergeCell ref="A6:B6"/>
    <mergeCell ref="C6:I6"/>
    <mergeCell ref="A1:B3"/>
    <mergeCell ref="C1:I1"/>
    <mergeCell ref="C2:I3"/>
    <mergeCell ref="A4:I4"/>
    <mergeCell ref="A5:G5"/>
    <mergeCell ref="H5:I5"/>
  </mergeCells>
  <conditionalFormatting sqref="I9:I208">
    <cfRule type="expression" dxfId="1" priority="1" stopIfTrue="1">
      <formula>AND(I9&lt;&gt;"",I9&lt;&gt;"OK")</formula>
    </cfRule>
  </conditionalFormatting>
  <dataValidations count="5">
    <dataValidation type="list" allowBlank="1" showInputMessage="1" showErrorMessage="1" errorTitle="Bitte aus der Liste wählen" error="Bitte einen Wert aus der Dropdown-Liste auswählen." promptTitle="feworga · Eingabe" prompt="Den Pfeil öffnen und einen vorhandenen Eintrag auswählen." sqref="A9:A208" xr:uid="{00000000-0002-0000-0600-000000000000}">
      <formula1>BuchungenAuswahl</formula1>
    </dataValidation>
    <dataValidation type="list" allowBlank="1" showInputMessage="1" showErrorMessage="1" errorTitle="Bitte aus der Liste wählen" error="Bitte einen Wert aus der Dropdown-Liste auswählen." promptTitle="feworga · Eingabe" prompt="Den Pfeil öffnen und einen vorhandenen Eintrag auswählen." sqref="D9:D208" xr:uid="{00000000-0002-0000-0600-000001000000}">
      <formula1>Zahlungsarten</formula1>
    </dataValidation>
    <dataValidation type="list" allowBlank="1" showInputMessage="1" showErrorMessage="1" errorTitle="Bitte aus der Liste wählen" error="Bitte einen Wert aus der Dropdown-Liste auswählen." promptTitle="feworga · Eingabe" prompt="Den Pfeil öffnen und einen vorhandenen Eintrag auswählen." sqref="F9:F208" xr:uid="{00000000-0002-0000-0600-000002000000}">
      <formula1>Zahlungswege</formula1>
    </dataValidation>
    <dataValidation type="decimal" allowBlank="1" showInputMessage="1" showErrorMessage="1" errorTitle="Bitte Eingabe prüfen" error="Bitte einen positiven Betrag eingeben. Erstattungen werden über die Art gesteuert." promptTitle="feworga · Eingabe" prompt="Datum als TT.MM.JJJJ; Beträge als Zahl. Keine Währungszeichen eintippen." sqref="E9:E208" xr:uid="{00000000-0002-0000-0600-000003000000}">
      <formula1>0.01</formula1>
      <formula2>10000000</formula2>
    </dataValidation>
    <dataValidation type="date" allowBlank="1" showInputMessage="1" showErrorMessage="1" errorTitle="Datum prüfen" error="Bitte ein gültiges Datum eingeben. Zahlungen dürfen nicht in der Zukunft liegen." promptTitle="feworga · Eingabe" prompt="Datum als TT.MM.JJJJ; Beträge als Zahl. Keine Währungszeichen eintippen." sqref="C9:C208" xr:uid="{00000000-0002-0000-0600-000004000000}">
      <formula1>DATE(2000,1,1)</formula1>
      <formula2>TODAY()</formula2>
    </dataValidation>
  </dataValidations>
  <hyperlinks>
    <hyperlink ref="H5:I5" r:id="rId1" tooltip="feworga.de öffnen" display="feworga.de" xr:uid="{00000000-0004-0000-0600-000000000000}"/>
    <hyperlink ref="A6:B6" location="'Start'!A1" tooltip="‹  Start &amp; Einstellungen" display="‹  Start &amp; Einstellungen" xr:uid="{00000000-0004-0000-0600-000001000000}"/>
  </hyperlinks>
  <printOptions horizontalCentered="1"/>
  <pageMargins left="0.3" right="0.3" top="0.35" bottom="0.35" header="0.15" footer="0.15"/>
  <pageSetup paperSize="9" fitToHeight="0" orientation="landscape"/>
  <headerFooter>
    <oddFooter>&amp;Lfeworga · Ferienhausverwaltung&amp;C&amp;P / &amp;N&amp;RZahlungen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225C48"/>
    <pageSetUpPr fitToPage="1"/>
  </sheetPr>
  <dimension ref="A1:N58"/>
  <sheetViews>
    <sheetView showGridLines="0" topLeftCell="A30" zoomScale="90" workbookViewId="0">
      <selection activeCell="P16" sqref="P16"/>
    </sheetView>
  </sheetViews>
  <sheetFormatPr baseColWidth="10" defaultColWidth="9.140625" defaultRowHeight="14.15"/>
  <cols>
    <col min="1" max="1" width="3" customWidth="1"/>
    <col min="2" max="13" width="10.5" customWidth="1"/>
    <col min="14" max="14" width="3" customWidth="1"/>
  </cols>
  <sheetData>
    <row r="1" spans="1:14" ht="20.05" customHeight="1">
      <c r="A1" s="1"/>
      <c r="B1" s="25" t="s">
        <v>437</v>
      </c>
      <c r="C1" s="25"/>
      <c r="D1" s="25"/>
      <c r="E1" s="25"/>
      <c r="F1" s="25"/>
      <c r="G1" s="25"/>
      <c r="H1" s="25"/>
      <c r="I1" s="27"/>
      <c r="J1" s="27"/>
      <c r="K1" s="27"/>
      <c r="L1" s="27"/>
      <c r="M1" s="27"/>
      <c r="N1" s="1"/>
    </row>
    <row r="2" spans="1:14" ht="27" customHeight="1">
      <c r="A2" s="1"/>
      <c r="B2" s="26" t="s">
        <v>438</v>
      </c>
      <c r="C2" s="26"/>
      <c r="D2" s="26"/>
      <c r="E2" s="26"/>
      <c r="F2" s="26"/>
      <c r="G2" s="26"/>
      <c r="H2" s="26"/>
      <c r="I2" s="27"/>
      <c r="J2" s="27"/>
      <c r="K2" s="27"/>
      <c r="L2" s="27"/>
      <c r="M2" s="27"/>
      <c r="N2" s="1"/>
    </row>
    <row r="3" spans="1:14" ht="27" customHeight="1">
      <c r="A3" s="1"/>
      <c r="B3" s="26"/>
      <c r="C3" s="26"/>
      <c r="D3" s="26"/>
      <c r="E3" s="26"/>
      <c r="F3" s="26"/>
      <c r="G3" s="26"/>
      <c r="H3" s="26"/>
      <c r="I3" s="27"/>
      <c r="J3" s="27"/>
      <c r="K3" s="27"/>
      <c r="L3" s="27"/>
      <c r="M3" s="27"/>
      <c r="N3" s="1"/>
    </row>
    <row r="4" spans="1:14" ht="32.049999999999997" customHeight="1">
      <c r="A4" s="1"/>
      <c r="B4" s="28" t="s">
        <v>439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1"/>
    </row>
    <row r="5" spans="1:14" ht="37" customHeight="1">
      <c r="A5" s="1"/>
      <c r="B5" s="29" t="s">
        <v>440</v>
      </c>
      <c r="C5" s="29"/>
      <c r="D5" s="29"/>
      <c r="E5" s="29"/>
      <c r="F5" s="29"/>
      <c r="G5" s="29"/>
      <c r="H5" s="29"/>
      <c r="I5" s="29"/>
      <c r="J5" s="29"/>
      <c r="K5" s="30" t="s">
        <v>4</v>
      </c>
      <c r="L5" s="30"/>
      <c r="M5" s="30"/>
      <c r="N5" s="1"/>
    </row>
    <row r="6" spans="1:14" ht="32.049999999999997" customHeight="1">
      <c r="A6" s="1"/>
      <c r="B6" s="25" t="s">
        <v>441</v>
      </c>
      <c r="C6" s="25"/>
      <c r="D6" s="25"/>
      <c r="E6" s="118" t="s">
        <v>304</v>
      </c>
      <c r="F6" s="119"/>
      <c r="G6" s="120"/>
      <c r="H6" s="1"/>
      <c r="I6" s="121" t="s">
        <v>442</v>
      </c>
      <c r="J6" s="122"/>
      <c r="K6" s="122"/>
      <c r="L6" s="122"/>
      <c r="M6" s="123"/>
      <c r="N6" s="1"/>
    </row>
    <row r="7" spans="1:14" ht="23.0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3.0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0.05" customHeight="1">
      <c r="A9" s="1"/>
      <c r="B9" s="124" t="str">
        <f>IF(IFERROR(INDEX(Aufenthalte!$L$9:$L$108,MATCH($E$6,Aufenthalte!$A$9:$A$108,0)),"")="","Bitte eine angelegte Buchung wählen",TRIM(IFERROR(INDEX(Gäste!$C$9:$C$108,MATCH(LEFT(IFERROR(INDEX(Aufenthalte!$B$9:$B$108,MATCH($E$6,Aufenthalte!$A$9:$A$108,0)),""),4),Gäste!$A$9:$A$108,0)),"")&amp;" "&amp;IFERROR(INDEX(Gäste!$D$9:$D$108,MATCH(LEFT(IFERROR(INDEX(Aufenthalte!$B$9:$B$108,MATCH($E$6,Aufenthalte!$A$9:$A$108,0)),""),4),Gäste!$A$9:$A$108,0)),"")))</f>
        <v>Anna Beispiel</v>
      </c>
      <c r="C9" s="125"/>
      <c r="D9" s="125"/>
      <c r="E9" s="125"/>
      <c r="F9" s="125"/>
      <c r="G9" s="125"/>
      <c r="H9" s="126"/>
      <c r="I9" s="130" t="str">
        <f>IF(IFERROR(INDEX(Aufenthalte!$L$9:$L$108,MATCH($E$6,Aufenthalte!$A$9:$A$108,0)),"")="","",IFERROR(INDEX(Aufenthalte!$G$9:$G$108,MATCH($E$6,Aufenthalte!$A$9:$A$108,0)),""))</f>
        <v>Bestätigt</v>
      </c>
      <c r="J9" s="131"/>
      <c r="K9" s="131"/>
      <c r="L9" s="131"/>
      <c r="M9" s="132"/>
      <c r="N9" s="1"/>
    </row>
    <row r="10" spans="1:14" ht="20.05" customHeight="1">
      <c r="A10" s="1"/>
      <c r="B10" s="127"/>
      <c r="C10" s="128"/>
      <c r="D10" s="128"/>
      <c r="E10" s="128"/>
      <c r="F10" s="128"/>
      <c r="G10" s="128"/>
      <c r="H10" s="129"/>
      <c r="I10" s="133"/>
      <c r="J10" s="134"/>
      <c r="K10" s="134"/>
      <c r="L10" s="134"/>
      <c r="M10" s="135"/>
      <c r="N10" s="1"/>
    </row>
    <row r="11" spans="1:14" ht="23.0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2" customHeight="1">
      <c r="A12" s="1"/>
      <c r="B12" s="32" t="s">
        <v>443</v>
      </c>
      <c r="C12" s="33"/>
      <c r="D12" s="34"/>
      <c r="E12" s="32" t="s">
        <v>444</v>
      </c>
      <c r="F12" s="33"/>
      <c r="G12" s="34"/>
      <c r="H12" s="32" t="s">
        <v>445</v>
      </c>
      <c r="I12" s="33"/>
      <c r="J12" s="34"/>
      <c r="K12" s="32" t="s">
        <v>446</v>
      </c>
      <c r="L12" s="33"/>
      <c r="M12" s="34"/>
      <c r="N12" s="1"/>
    </row>
    <row r="13" spans="1:14" ht="18" customHeight="1">
      <c r="A13" s="1"/>
      <c r="B13" s="136">
        <f>IF(IFERROR(INDEX(Aufenthalte!$L$9:$L$108,MATCH($E$6,Aufenthalte!$A$9:$A$108,0)),"")="","",IFERROR(INDEX(Aufenthalte!$D$9:$D$108,MATCH($E$6,Aufenthalte!$A$9:$A$108,0)),""))</f>
        <v>46305</v>
      </c>
      <c r="C13" s="137"/>
      <c r="D13" s="138"/>
      <c r="E13" s="136">
        <f>IF(IFERROR(INDEX(Aufenthalte!$L$9:$L$108,MATCH($E$6,Aufenthalte!$A$9:$A$108,0)),"")="","",IFERROR(INDEX(Aufenthalte!$E$9:$E$108,MATCH($E$6,Aufenthalte!$A$9:$A$108,0)),""))</f>
        <v>46312</v>
      </c>
      <c r="F13" s="137"/>
      <c r="G13" s="138"/>
      <c r="H13" s="142">
        <f>IF(IFERROR(INDEX(Aufenthalte!$L$9:$L$108,MATCH($E$6,Aufenthalte!$A$9:$A$108,0)),"")="","",IFERROR(INDEX(Aufenthalte!$L$9:$L$108,MATCH($E$6,Aufenthalte!$A$9:$A$108,0)),""))</f>
        <v>7</v>
      </c>
      <c r="I13" s="143"/>
      <c r="J13" s="144"/>
      <c r="K13" s="142">
        <f>IF(IFERROR(INDEX(Aufenthalte!$L$9:$L$108,MATCH($E$6,Aufenthalte!$A$9:$A$108,0)),"")="","",IFERROR(INDEX(Aufenthalte!$F$9:$F$108,MATCH($E$6,Aufenthalte!$A$9:$A$108,0)),""))</f>
        <v>4</v>
      </c>
      <c r="L13" s="143"/>
      <c r="M13" s="144"/>
      <c r="N13" s="1"/>
    </row>
    <row r="14" spans="1:14" ht="18" customHeight="1">
      <c r="A14" s="1"/>
      <c r="B14" s="139"/>
      <c r="C14" s="140"/>
      <c r="D14" s="141"/>
      <c r="E14" s="139"/>
      <c r="F14" s="140"/>
      <c r="G14" s="141"/>
      <c r="H14" s="145"/>
      <c r="I14" s="146"/>
      <c r="J14" s="147"/>
      <c r="K14" s="145"/>
      <c r="L14" s="146"/>
      <c r="M14" s="147"/>
      <c r="N14" s="1"/>
    </row>
    <row r="15" spans="1:14" ht="23.0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3.0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6.05" customHeight="1">
      <c r="A17" s="1"/>
      <c r="B17" s="47" t="s">
        <v>447</v>
      </c>
      <c r="C17" s="47"/>
      <c r="D17" s="47"/>
      <c r="E17" s="47"/>
      <c r="F17" s="47"/>
      <c r="G17" s="47"/>
      <c r="H17" s="1"/>
      <c r="I17" s="47" t="s">
        <v>448</v>
      </c>
      <c r="J17" s="47"/>
      <c r="K17" s="47"/>
      <c r="L17" s="47"/>
      <c r="M17" s="47"/>
      <c r="N17" s="1"/>
    </row>
    <row r="18" spans="1:14" ht="23.0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3.05" customHeight="1">
      <c r="A19" s="1"/>
      <c r="B19" s="57" t="str">
        <f>IF(IFERROR(INDEX(Aufenthalte!$L$9:$L$108,MATCH($E$6,Aufenthalte!$A$9:$A$108,0)),"")="","",IFERROR(INDEX(Gäste!$E$9:$E$108,MATCH(LEFT(IFERROR(INDEX(Aufenthalte!$B$9:$B$108,MATCH($E$6,Aufenthalte!$A$9:$A$108,0)),""),4),Gäste!$A$9:$A$108,0)),""))</f>
        <v>anna@example.com</v>
      </c>
      <c r="C19" s="58"/>
      <c r="D19" s="58"/>
      <c r="E19" s="58"/>
      <c r="F19" s="58"/>
      <c r="G19" s="59"/>
      <c r="H19" s="1"/>
      <c r="I19" s="57" t="s">
        <v>293</v>
      </c>
      <c r="J19" s="58"/>
      <c r="K19" s="58"/>
      <c r="L19" s="157">
        <f>IF(IFERROR(INDEX(Aufenthalte!$L$9:$L$108,MATCH($E$6,Aufenthalte!$A$9:$A$108,0)),"")="","",IF(IFERROR(INDEX(Aufenthalte!$M$9:$M$108,MATCH($E$6,Aufenthalte!$A$9:$A$108,0)),"")="",0,IFERROR(INDEX(Aufenthalte!$M$9:$M$108,MATCH($E$6,Aufenthalte!$A$9:$A$108,0)),"")))</f>
        <v>945</v>
      </c>
      <c r="M19" s="158"/>
      <c r="N19" s="1"/>
    </row>
    <row r="20" spans="1:14" ht="23.05" customHeight="1">
      <c r="A20" s="1"/>
      <c r="B20" s="57" t="str">
        <f>IF(IFERROR(INDEX(Aufenthalte!$L$9:$L$108,MATCH($E$6,Aufenthalte!$A$9:$A$108,0)),"")="","",IF(IFERROR(INDEX(Gäste!$F$9:$F$108,MATCH(LEFT(IFERROR(INDEX(Aufenthalte!$B$9:$B$108,MATCH($E$6,Aufenthalte!$A$9:$A$108,0)),""),4),Gäste!$A$9:$A$108,0)),"")="","Telefon: nicht hinterlegt","Telefon: "&amp;IFERROR(INDEX(Gäste!$F$9:$F$108,MATCH(LEFT(IFERROR(INDEX(Aufenthalte!$B$9:$B$108,MATCH($E$6,Aufenthalte!$A$9:$A$108,0)),""),4),Gäste!$A$9:$A$108,0)),"")))</f>
        <v>Telefon: nicht hinterlegt</v>
      </c>
      <c r="C20" s="58"/>
      <c r="D20" s="58"/>
      <c r="E20" s="58"/>
      <c r="F20" s="58"/>
      <c r="G20" s="59"/>
      <c r="H20" s="1"/>
      <c r="I20" s="57" t="s">
        <v>449</v>
      </c>
      <c r="J20" s="58"/>
      <c r="K20" s="58"/>
      <c r="L20" s="157">
        <f>IF(IFERROR(INDEX(Aufenthalte!$L$9:$L$108,MATCH($E$6,Aufenthalte!$A$9:$A$108,0)),"")="","",IF(IFERROR(INDEX(Aufenthalte!$N$9:$N$108,MATCH($E$6,Aufenthalte!$A$9:$A$108,0)),"")="",0,IFERROR(INDEX(Aufenthalte!$N$9:$N$108,MATCH($E$6,Aufenthalte!$A$9:$A$108,0)),"")))</f>
        <v>116</v>
      </c>
      <c r="M20" s="158"/>
      <c r="N20" s="1"/>
    </row>
    <row r="21" spans="1:14" ht="23.05" customHeight="1">
      <c r="A21" s="1"/>
      <c r="B21" s="148" t="str">
        <f>IF(IFERROR(INDEX(Aufenthalte!$L$9:$L$108,MATCH($E$6,Aufenthalte!$A$9:$A$108,0)),"")="","",TRIM(IFERROR(INDEX(Gäste!$G$9:$G$108,MATCH(LEFT(IFERROR(INDEX(Aufenthalte!$B$9:$B$108,MATCH($E$6,Aufenthalte!$A$9:$A$108,0)),""),4),Gäste!$A$9:$A$108,0)),"")&amp;"  "&amp;IFERROR(INDEX(Gäste!$H$9:$H$108,MATCH(LEFT(IFERROR(INDEX(Aufenthalte!$B$9:$B$108,MATCH($E$6,Aufenthalte!$A$9:$A$108,0)),""),4),Gäste!$A$9:$A$108,0)),"")&amp;" "&amp;IFERROR(INDEX(Gäste!$I$9:$I$108,MATCH(LEFT(IFERROR(INDEX(Aufenthalte!$B$9:$B$108,MATCH($E$6,Aufenthalte!$A$9:$A$108,0)),""),4),Gäste!$A$9:$A$108,0)),"")))</f>
        <v>Beispielstadt</v>
      </c>
      <c r="C21" s="149"/>
      <c r="D21" s="149"/>
      <c r="E21" s="149"/>
      <c r="F21" s="149"/>
      <c r="G21" s="150"/>
      <c r="H21" s="1"/>
      <c r="I21" s="57" t="s">
        <v>27</v>
      </c>
      <c r="J21" s="58"/>
      <c r="K21" s="58"/>
      <c r="L21" s="157">
        <f>IF(IFERROR(INDEX(Aufenthalte!$L$9:$L$108,MATCH($E$6,Aufenthalte!$A$9:$A$108,0)),"")="","",IF(IFERROR(INDEX(Aufenthalte!$Y$9:$Y$108,MATCH($E$6,Aufenthalte!$A$9:$A$108,0)),"")="",0,IFERROR(INDEX(Aufenthalte!$Y$9:$Y$108,MATCH($E$6,Aufenthalte!$A$9:$A$108,0)),"")))</f>
        <v>65</v>
      </c>
      <c r="M21" s="158"/>
      <c r="N21" s="1"/>
    </row>
    <row r="22" spans="1:14" ht="23.05" customHeight="1">
      <c r="A22" s="1"/>
      <c r="B22" s="151"/>
      <c r="C22" s="152"/>
      <c r="D22" s="152"/>
      <c r="E22" s="152"/>
      <c r="F22" s="152"/>
      <c r="G22" s="153"/>
      <c r="H22" s="1"/>
      <c r="I22" s="57" t="s">
        <v>290</v>
      </c>
      <c r="J22" s="58"/>
      <c r="K22" s="58"/>
      <c r="L22" s="157">
        <f>IF(IFERROR(INDEX(Aufenthalte!$L$9:$L$108,MATCH($E$6,Aufenthalte!$A$9:$A$108,0)),"")="","",IF(IFERROR(INDEX(Aufenthalte!$I$9:$I$108,MATCH($E$6,Aufenthalte!$A$9:$A$108,0)),"")="",0,IFERROR(INDEX(Aufenthalte!$I$9:$I$108,MATCH($E$6,Aufenthalte!$A$9:$A$108,0)),"")))</f>
        <v>0</v>
      </c>
      <c r="M22" s="158"/>
      <c r="N22" s="1"/>
    </row>
    <row r="23" spans="1:14" ht="23.05" customHeight="1">
      <c r="A23" s="1"/>
      <c r="B23" s="154"/>
      <c r="C23" s="155"/>
      <c r="D23" s="155"/>
      <c r="E23" s="155"/>
      <c r="F23" s="155"/>
      <c r="G23" s="156"/>
      <c r="H23" s="1"/>
      <c r="I23" s="1"/>
      <c r="J23" s="1"/>
      <c r="K23" s="1"/>
      <c r="L23" s="1"/>
      <c r="M23" s="1"/>
      <c r="N23" s="1"/>
    </row>
    <row r="24" spans="1:14" ht="23.05" customHeight="1">
      <c r="A24" s="1"/>
      <c r="B24" s="57" t="str">
        <f>IF(IFERROR(INDEX(Aufenthalte!$L$9:$L$108,MATCH($E$6,Aufenthalte!$A$9:$A$108,0)),"")="","","Gebucht am: "&amp;TEXT(IFERROR(INDEX(Aufenthalte!$C$9:$C$108,MATCH($E$6,Aufenthalte!$A$9:$A$108,0)),""),"dd"".""mm"".""yyyy"))</f>
        <v>Gebucht am: dd.00.yyyy</v>
      </c>
      <c r="C24" s="58"/>
      <c r="D24" s="58"/>
      <c r="E24" s="58"/>
      <c r="F24" s="58"/>
      <c r="G24" s="59"/>
      <c r="H24" s="1"/>
      <c r="I24" s="31" t="str">
        <f>IF(IFERROR(INDEX(Aufenthalte!$L$9:$L$108,MATCH($E$6,Aufenthalte!$A$9:$A$108,0)),"")="","",IF(IFERROR(INDEX(Aufenthalte!$J$9:$J$108,MATCH($E$6,Aufenthalte!$A$9:$A$108,0)),"")="","Preis automatisch berechnet","Individueller Festpreis verwendet"))</f>
        <v>Preis automatisch berechnet</v>
      </c>
      <c r="J24" s="31"/>
      <c r="K24" s="31"/>
      <c r="L24" s="31"/>
      <c r="M24" s="31"/>
      <c r="N24" s="1"/>
    </row>
    <row r="25" spans="1:14" ht="23.0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23.05" customHeight="1">
      <c r="A26" s="1"/>
      <c r="B26" s="159" t="str">
        <f ca="1">IF(IFERROR(INDEX(Aufenthalte!$L$9:$L$108,MATCH($E$6,Aufenthalte!$A$9:$A$108,0)),"")="","","Prüfung: "&amp;IFERROR(INDEX(Aufenthalte!$W$9:$W$108,MATCH($E$6,Aufenthalte!$A$9:$A$108,0)),"")&amp;"  |  "&amp;IFERROR(INDEX(Aufenthalte!$V$9:$V$108,MATCH($E$6,Aufenthalte!$A$9:$A$108,0)),""))</f>
        <v>Prüfung: OK  |  Restzahlung überfällig</v>
      </c>
      <c r="C26" s="160"/>
      <c r="D26" s="160"/>
      <c r="E26" s="160"/>
      <c r="F26" s="160"/>
      <c r="G26" s="161"/>
      <c r="H26" s="1"/>
      <c r="I26" s="168">
        <f>IF(IFERROR(INDEX(Aufenthalte!$L$9:$L$108,MATCH($E$6,Aufenthalte!$A$9:$A$108,0)),"")="","",IFERROR(INDEX(Aufenthalte!$O$9:$O$108,MATCH($E$6,Aufenthalte!$A$9:$A$108,0)),""))</f>
        <v>1126</v>
      </c>
      <c r="J26" s="169"/>
      <c r="K26" s="169"/>
      <c r="L26" s="169"/>
      <c r="M26" s="170"/>
      <c r="N26" s="1"/>
    </row>
    <row r="27" spans="1:14" ht="23.05" customHeight="1">
      <c r="A27" s="1"/>
      <c r="B27" s="162"/>
      <c r="C27" s="163"/>
      <c r="D27" s="163"/>
      <c r="E27" s="163"/>
      <c r="F27" s="163"/>
      <c r="G27" s="164"/>
      <c r="H27" s="1"/>
      <c r="I27" s="171"/>
      <c r="J27" s="172"/>
      <c r="K27" s="172"/>
      <c r="L27" s="172"/>
      <c r="M27" s="173"/>
      <c r="N27" s="1"/>
    </row>
    <row r="28" spans="1:14" ht="23.05" customHeight="1">
      <c r="A28" s="1"/>
      <c r="B28" s="165"/>
      <c r="C28" s="166"/>
      <c r="D28" s="166"/>
      <c r="E28" s="166"/>
      <c r="F28" s="166"/>
      <c r="G28" s="167"/>
      <c r="H28" s="1"/>
      <c r="I28" s="174"/>
      <c r="J28" s="175"/>
      <c r="K28" s="175"/>
      <c r="L28" s="175"/>
      <c r="M28" s="176"/>
      <c r="N28" s="1"/>
    </row>
    <row r="29" spans="1:14" ht="23.0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26.05" customHeight="1">
      <c r="A30" s="1"/>
      <c r="B30" s="47" t="s">
        <v>450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1"/>
    </row>
    <row r="31" spans="1:14" ht="23.0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21" customHeight="1">
      <c r="A32" s="1"/>
      <c r="B32" s="25" t="s">
        <v>451</v>
      </c>
      <c r="C32" s="25"/>
      <c r="D32" s="25"/>
      <c r="E32" s="25"/>
      <c r="F32" s="25"/>
      <c r="G32" s="25" t="s">
        <v>452</v>
      </c>
      <c r="H32" s="25"/>
      <c r="I32" s="25"/>
      <c r="J32" s="25" t="s">
        <v>453</v>
      </c>
      <c r="K32" s="25"/>
      <c r="L32" s="25"/>
      <c r="M32" s="25"/>
      <c r="N32" s="1"/>
    </row>
    <row r="33" spans="1:14" ht="15" customHeight="1">
      <c r="A33" s="1"/>
      <c r="B33" s="177" t="s">
        <v>24</v>
      </c>
      <c r="C33" s="178"/>
      <c r="D33" s="178"/>
      <c r="E33" s="178"/>
      <c r="F33" s="179"/>
      <c r="G33" s="186">
        <f>IF(IFERROR(INDEX(Aufenthalte!$L$9:$L$108,MATCH($E$6,Aufenthalte!$A$9:$A$108,0)),"")="","",IFERROR(INDEX(Aufenthalte!$P$9:$P$108,MATCH($E$6,Aufenthalte!$A$9:$A$108,0)),""))</f>
        <v>337.8</v>
      </c>
      <c r="H33" s="187"/>
      <c r="I33" s="188"/>
      <c r="J33" s="195">
        <f>IF(IFERROR(INDEX(Aufenthalte!$L$9:$L$108,MATCH($E$6,Aufenthalte!$A$9:$A$108,0)),"")="","",IFERROR(INDEX(Aufenthalte!$Q$9:$Q$108,MATCH($E$6,Aufenthalte!$A$9:$A$108,0)),""))</f>
        <v>46280</v>
      </c>
      <c r="K33" s="196"/>
      <c r="L33" s="196"/>
      <c r="M33" s="197"/>
      <c r="N33" s="1"/>
    </row>
    <row r="34" spans="1:14" ht="15" customHeight="1">
      <c r="A34" s="1"/>
      <c r="B34" s="180"/>
      <c r="C34" s="181"/>
      <c r="D34" s="181"/>
      <c r="E34" s="181"/>
      <c r="F34" s="182"/>
      <c r="G34" s="189"/>
      <c r="H34" s="190"/>
      <c r="I34" s="191"/>
      <c r="J34" s="198"/>
      <c r="K34" s="199"/>
      <c r="L34" s="199"/>
      <c r="M34" s="200"/>
      <c r="N34" s="1"/>
    </row>
    <row r="35" spans="1:14" ht="15" customHeight="1">
      <c r="A35" s="1"/>
      <c r="B35" s="183"/>
      <c r="C35" s="184"/>
      <c r="D35" s="184"/>
      <c r="E35" s="184"/>
      <c r="F35" s="185"/>
      <c r="G35" s="192"/>
      <c r="H35" s="193"/>
      <c r="I35" s="194"/>
      <c r="J35" s="201"/>
      <c r="K35" s="202"/>
      <c r="L35" s="202"/>
      <c r="M35" s="203"/>
      <c r="N35" s="1"/>
    </row>
    <row r="36" spans="1:14" ht="15" customHeight="1">
      <c r="A36" s="1"/>
      <c r="B36" s="177" t="s">
        <v>296</v>
      </c>
      <c r="C36" s="178"/>
      <c r="D36" s="178"/>
      <c r="E36" s="178"/>
      <c r="F36" s="179"/>
      <c r="G36" s="186">
        <f>IF(IFERROR(INDEX(Aufenthalte!$L$9:$L$108,MATCH($E$6,Aufenthalte!$A$9:$A$108,0)),"")="","",IFERROR(INDEX(Aufenthalte!$R$9:$R$108,MATCH($E$6,Aufenthalte!$A$9:$A$108,0)),""))</f>
        <v>788.2</v>
      </c>
      <c r="H36" s="187"/>
      <c r="I36" s="188"/>
      <c r="J36" s="195">
        <f>IF(IFERROR(INDEX(Aufenthalte!$L$9:$L$108,MATCH($E$6,Aufenthalte!$A$9:$A$108,0)),"")="","",IFERROR(INDEX(Aufenthalte!$S$9:$S$108,MATCH($E$6,Aufenthalte!$A$9:$A$108,0)),""))</f>
        <v>46280</v>
      </c>
      <c r="K36" s="196"/>
      <c r="L36" s="196"/>
      <c r="M36" s="197"/>
      <c r="N36" s="1"/>
    </row>
    <row r="37" spans="1:14" ht="15" customHeight="1">
      <c r="A37" s="1"/>
      <c r="B37" s="180"/>
      <c r="C37" s="181"/>
      <c r="D37" s="181"/>
      <c r="E37" s="181"/>
      <c r="F37" s="182"/>
      <c r="G37" s="189"/>
      <c r="H37" s="190"/>
      <c r="I37" s="191"/>
      <c r="J37" s="198"/>
      <c r="K37" s="199"/>
      <c r="L37" s="199"/>
      <c r="M37" s="200"/>
      <c r="N37" s="1"/>
    </row>
    <row r="38" spans="1:14" ht="15" customHeight="1">
      <c r="A38" s="1"/>
      <c r="B38" s="183"/>
      <c r="C38" s="184"/>
      <c r="D38" s="184"/>
      <c r="E38" s="184"/>
      <c r="F38" s="185"/>
      <c r="G38" s="192"/>
      <c r="H38" s="193"/>
      <c r="I38" s="194"/>
      <c r="J38" s="201"/>
      <c r="K38" s="202"/>
      <c r="L38" s="202"/>
      <c r="M38" s="203"/>
      <c r="N38" s="1"/>
    </row>
    <row r="39" spans="1:14" ht="23.0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20.05" customHeight="1">
      <c r="A40" s="1"/>
      <c r="B40" s="204" t="s">
        <v>454</v>
      </c>
      <c r="C40" s="205"/>
      <c r="D40" s="205"/>
      <c r="E40" s="205"/>
      <c r="F40" s="205"/>
      <c r="G40" s="205"/>
      <c r="H40" s="208">
        <f ca="1">IF(IFERROR(INDEX(Aufenthalte!$L$9:$L$108,MATCH($E$6,Aufenthalte!$A$9:$A$108,0)),"")="","",IFERROR(INDEX(Aufenthalte!$T$9:$T$108,MATCH($E$6,Aufenthalte!$A$9:$A$108,0)),""))</f>
        <v>337.8</v>
      </c>
      <c r="I40" s="208"/>
      <c r="J40" s="208"/>
      <c r="K40" s="208"/>
      <c r="L40" s="208"/>
      <c r="M40" s="209"/>
      <c r="N40" s="1"/>
    </row>
    <row r="41" spans="1:14" ht="20.05" customHeight="1">
      <c r="A41" s="1"/>
      <c r="B41" s="206"/>
      <c r="C41" s="207"/>
      <c r="D41" s="207"/>
      <c r="E41" s="207"/>
      <c r="F41" s="207"/>
      <c r="G41" s="207"/>
      <c r="H41" s="210"/>
      <c r="I41" s="210"/>
      <c r="J41" s="210"/>
      <c r="K41" s="210"/>
      <c r="L41" s="210"/>
      <c r="M41" s="211"/>
      <c r="N41" s="1"/>
    </row>
    <row r="42" spans="1:14" ht="23.0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20.05" customHeight="1">
      <c r="A43" s="1"/>
      <c r="B43" s="212" t="s">
        <v>7</v>
      </c>
      <c r="C43" s="213"/>
      <c r="D43" s="213"/>
      <c r="E43" s="213"/>
      <c r="F43" s="213"/>
      <c r="G43" s="213"/>
      <c r="H43" s="216">
        <f ca="1">IF(IFERROR(INDEX(Aufenthalte!$L$9:$L$108,MATCH($E$6,Aufenthalte!$A$9:$A$108,0)),"")="","",IFERROR(INDEX(Aufenthalte!$U$9:$U$108,MATCH($E$6,Aufenthalte!$A$9:$A$108,0)),""))</f>
        <v>788.2</v>
      </c>
      <c r="I43" s="216"/>
      <c r="J43" s="216"/>
      <c r="K43" s="216"/>
      <c r="L43" s="216"/>
      <c r="M43" s="217"/>
      <c r="N43" s="1"/>
    </row>
    <row r="44" spans="1:14" ht="20.05" customHeight="1">
      <c r="A44" s="1"/>
      <c r="B44" s="214"/>
      <c r="C44" s="215"/>
      <c r="D44" s="215"/>
      <c r="E44" s="215"/>
      <c r="F44" s="215"/>
      <c r="G44" s="215"/>
      <c r="H44" s="218"/>
      <c r="I44" s="218"/>
      <c r="J44" s="218"/>
      <c r="K44" s="218"/>
      <c r="L44" s="218"/>
      <c r="M44" s="219"/>
      <c r="N44" s="1"/>
    </row>
    <row r="45" spans="1:14" ht="23.0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7.05" customHeight="1">
      <c r="A46" s="1"/>
      <c r="B46" s="76" t="s">
        <v>455</v>
      </c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8"/>
      <c r="N46" s="1"/>
    </row>
    <row r="47" spans="1:14" ht="17.05" customHeight="1">
      <c r="A47" s="1"/>
      <c r="B47" s="82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4"/>
      <c r="N47" s="1"/>
    </row>
    <row r="48" spans="1:14" ht="23.0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7.05" customHeight="1">
      <c r="A49" s="1"/>
      <c r="B49" s="76" t="str">
        <f>IF(IFERROR(INDEX(Aufenthalte!$L$9:$L$108,MATCH($E$6,Aufenthalte!$A$9:$A$108,0)),"")="","","Notiz: "&amp;IFERROR(INDEX(Aufenthalte!$K$9:$K$108,MATCH($E$6,Aufenthalte!$A$9:$A$108,0)),""))</f>
        <v>Notiz: DEMO: Aufenthalt über einen Saisonwechsel</v>
      </c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8"/>
      <c r="N49" s="1"/>
    </row>
    <row r="50" spans="1:14" ht="17.05" customHeight="1">
      <c r="A50" s="1"/>
      <c r="B50" s="82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4"/>
      <c r="N50" s="1"/>
    </row>
    <row r="51" spans="1:14" ht="23.0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7.05" customHeight="1">
      <c r="A52" s="1"/>
      <c r="B52" s="76" t="s">
        <v>456</v>
      </c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8"/>
      <c r="N52" s="1"/>
    </row>
    <row r="53" spans="1:14" ht="17.05" customHeight="1">
      <c r="A53" s="1"/>
      <c r="B53" s="82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4"/>
      <c r="N53" s="1"/>
    </row>
    <row r="54" spans="1:14" ht="23.0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" customHeight="1">
      <c r="A55" s="1"/>
      <c r="B55" s="103" t="s">
        <v>457</v>
      </c>
      <c r="C55" s="104"/>
      <c r="D55" s="104"/>
      <c r="E55" s="104"/>
      <c r="F55" s="104"/>
      <c r="G55" s="105"/>
      <c r="H55" s="1"/>
      <c r="I55" s="109" t="s">
        <v>4</v>
      </c>
      <c r="J55" s="110"/>
      <c r="K55" s="110"/>
      <c r="L55" s="110"/>
      <c r="M55" s="111"/>
      <c r="N55" s="1"/>
    </row>
    <row r="56" spans="1:14" ht="18" customHeight="1">
      <c r="A56" s="1"/>
      <c r="B56" s="106"/>
      <c r="C56" s="107"/>
      <c r="D56" s="107"/>
      <c r="E56" s="107"/>
      <c r="F56" s="107"/>
      <c r="G56" s="108"/>
      <c r="H56" s="1"/>
      <c r="I56" s="112"/>
      <c r="J56" s="113"/>
      <c r="K56" s="113"/>
      <c r="L56" s="113"/>
      <c r="M56" s="114"/>
      <c r="N56" s="1"/>
    </row>
    <row r="57" spans="1:14" ht="23.0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23.0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</sheetData>
  <sheetProtection sheet="1" objects="1" scenarios="1" autoFilter="0"/>
  <mergeCells count="55">
    <mergeCell ref="B46:M47"/>
    <mergeCell ref="B49:M50"/>
    <mergeCell ref="B52:M53"/>
    <mergeCell ref="B55:G56"/>
    <mergeCell ref="I55:M56"/>
    <mergeCell ref="J33:M35"/>
    <mergeCell ref="J36:M38"/>
    <mergeCell ref="B40:G41"/>
    <mergeCell ref="H40:M41"/>
    <mergeCell ref="B43:G44"/>
    <mergeCell ref="H43:M44"/>
    <mergeCell ref="B33:F35"/>
    <mergeCell ref="B36:F38"/>
    <mergeCell ref="G32:I32"/>
    <mergeCell ref="G33:I35"/>
    <mergeCell ref="G36:I38"/>
    <mergeCell ref="L22:M22"/>
    <mergeCell ref="I24:M24"/>
    <mergeCell ref="B26:G28"/>
    <mergeCell ref="I26:M28"/>
    <mergeCell ref="B32:F32"/>
    <mergeCell ref="J32:M32"/>
    <mergeCell ref="K12:M12"/>
    <mergeCell ref="K13:M14"/>
    <mergeCell ref="B17:G17"/>
    <mergeCell ref="I17:M17"/>
    <mergeCell ref="B30:M30"/>
    <mergeCell ref="B19:G19"/>
    <mergeCell ref="B20:G20"/>
    <mergeCell ref="B21:G23"/>
    <mergeCell ref="B24:G24"/>
    <mergeCell ref="I19:K19"/>
    <mergeCell ref="L19:M19"/>
    <mergeCell ref="I20:K20"/>
    <mergeCell ref="L20:M20"/>
    <mergeCell ref="I21:K21"/>
    <mergeCell ref="L21:M21"/>
    <mergeCell ref="I22:K22"/>
    <mergeCell ref="B12:D12"/>
    <mergeCell ref="B13:D14"/>
    <mergeCell ref="E12:G12"/>
    <mergeCell ref="E13:G14"/>
    <mergeCell ref="H12:J12"/>
    <mergeCell ref="H13:J14"/>
    <mergeCell ref="B6:D6"/>
    <mergeCell ref="E6:G6"/>
    <mergeCell ref="I6:M6"/>
    <mergeCell ref="B9:H10"/>
    <mergeCell ref="I9:M10"/>
    <mergeCell ref="B1:H1"/>
    <mergeCell ref="B2:H3"/>
    <mergeCell ref="I1:M3"/>
    <mergeCell ref="B4:M4"/>
    <mergeCell ref="B5:J5"/>
    <mergeCell ref="K5:M5"/>
  </mergeCells>
  <dataValidations count="1">
    <dataValidation type="list" allowBlank="1" showInputMessage="1" showErrorMessage="1" errorTitle="Bitte aus der Liste wählen" error="Bitte einen Wert aus der Dropdown-Liste auswählen." promptTitle="feworga · Eingabe" prompt="Den Pfeil öffnen und einen vorhandenen Eintrag auswählen." sqref="E6:G6" xr:uid="{00000000-0002-0000-0700-000000000000}">
      <formula1>BuchungenAuswahl</formula1>
    </dataValidation>
  </dataValidations>
  <hyperlinks>
    <hyperlink ref="K5:M5" r:id="rId1" tooltip="feworga.de öffnen" display="feworga.de" xr:uid="{00000000-0004-0000-0700-000000000000}"/>
    <hyperlink ref="I6:M6" location="'Aufenthalte'!A1" tooltip="Aufenthalt bearbeiten →" display="Aufenthalt bearbeiten →" xr:uid="{00000000-0004-0000-0700-000001000000}"/>
    <hyperlink ref="B55:G56" location="'Start'!A1" tooltip="‹  Zur Startseite" display="‹  Zur Startseite" xr:uid="{00000000-0004-0000-0700-000002000000}"/>
    <hyperlink ref="I55:M56" r:id="rId2" tooltip="feworga.de öffnen" display="feworga.de" xr:uid="{00000000-0004-0000-0700-000003000000}"/>
  </hyperlinks>
  <printOptions horizontalCentered="1"/>
  <pageMargins left="0.3" right="0.3" top="0.35" bottom="0.35" header="0.15" footer="0.15"/>
  <pageSetup paperSize="9" orientation="portrait"/>
  <headerFooter>
    <oddFooter>&amp;Lfeworga · Ferienhausverwaltung&amp;C&amp;P / &amp;N&amp;RBuchungsblatt</oddFooter>
  </headerFooter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225C48"/>
    <pageSetUpPr fitToPage="1"/>
  </sheetPr>
  <dimension ref="A1:N86"/>
  <sheetViews>
    <sheetView showGridLines="0" zoomScale="90" workbookViewId="0"/>
  </sheetViews>
  <sheetFormatPr baseColWidth="10" defaultColWidth="9.140625" defaultRowHeight="14.15"/>
  <cols>
    <col min="1" max="1" width="3" customWidth="1"/>
    <col min="2" max="13" width="10.5" customWidth="1"/>
    <col min="14" max="14" width="3" customWidth="1"/>
  </cols>
  <sheetData>
    <row r="1" spans="1:14" ht="20.05" customHeight="1">
      <c r="A1" s="1"/>
      <c r="B1" s="25" t="s">
        <v>458</v>
      </c>
      <c r="C1" s="25"/>
      <c r="D1" s="25"/>
      <c r="E1" s="25"/>
      <c r="F1" s="25"/>
      <c r="G1" s="25"/>
      <c r="H1" s="25"/>
      <c r="I1" s="27"/>
      <c r="J1" s="27"/>
      <c r="K1" s="221"/>
      <c r="L1" s="221"/>
      <c r="M1" s="221"/>
      <c r="N1" s="5"/>
    </row>
    <row r="2" spans="1:14" ht="27" customHeight="1">
      <c r="A2" s="1"/>
      <c r="B2" s="220" t="s">
        <v>459</v>
      </c>
      <c r="C2" s="220"/>
      <c r="D2" s="220"/>
      <c r="E2" s="220"/>
      <c r="F2" s="220"/>
      <c r="G2" s="220"/>
      <c r="H2" s="220"/>
      <c r="I2" s="27"/>
      <c r="J2" s="27"/>
      <c r="K2" s="221"/>
      <c r="L2" s="221"/>
      <c r="M2" s="221"/>
      <c r="N2" s="5"/>
    </row>
    <row r="3" spans="1:14" ht="27" customHeight="1">
      <c r="A3" s="1"/>
      <c r="B3" s="220"/>
      <c r="C3" s="220"/>
      <c r="D3" s="220"/>
      <c r="E3" s="220"/>
      <c r="F3" s="220"/>
      <c r="G3" s="220"/>
      <c r="H3" s="220"/>
      <c r="I3" s="27"/>
      <c r="J3" s="27"/>
      <c r="K3" s="221"/>
      <c r="L3" s="221"/>
      <c r="M3" s="221"/>
      <c r="N3" s="5"/>
    </row>
    <row r="4" spans="1:14" ht="30" customHeight="1">
      <c r="A4" s="1"/>
      <c r="B4" s="28" t="s">
        <v>460</v>
      </c>
      <c r="C4" s="28"/>
      <c r="D4" s="28"/>
      <c r="E4" s="28"/>
      <c r="F4" s="28"/>
      <c r="G4" s="28"/>
      <c r="H4" s="28"/>
      <c r="I4" s="28"/>
      <c r="J4" s="28"/>
      <c r="K4" s="222"/>
      <c r="L4" s="222"/>
      <c r="M4" s="222"/>
      <c r="N4" s="5"/>
    </row>
    <row r="5" spans="1:14" ht="37" customHeight="1">
      <c r="A5" s="1"/>
      <c r="B5" s="29" t="s">
        <v>461</v>
      </c>
      <c r="C5" s="29"/>
      <c r="D5" s="29"/>
      <c r="E5" s="29"/>
      <c r="F5" s="29"/>
      <c r="G5" s="29"/>
      <c r="H5" s="29"/>
      <c r="I5" s="29"/>
      <c r="J5" s="29"/>
      <c r="K5" s="223" t="s">
        <v>4</v>
      </c>
      <c r="L5" s="223"/>
      <c r="M5" s="223"/>
      <c r="N5" s="6"/>
    </row>
    <row r="6" spans="1:14" ht="25" customHeight="1">
      <c r="A6" s="1"/>
      <c r="B6" s="224" t="s">
        <v>48</v>
      </c>
      <c r="C6" s="224"/>
      <c r="D6" s="224"/>
      <c r="E6" s="224"/>
      <c r="F6" s="224"/>
      <c r="G6" s="224"/>
      <c r="H6" s="8"/>
      <c r="I6" s="224" t="s">
        <v>462</v>
      </c>
      <c r="J6" s="224"/>
      <c r="K6" s="225"/>
      <c r="L6" s="225"/>
      <c r="M6" s="225"/>
      <c r="N6" s="6"/>
    </row>
    <row r="7" spans="1:14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6"/>
      <c r="M7" s="6"/>
      <c r="N7" s="6"/>
    </row>
    <row r="8" spans="1:14" ht="26.05" customHeight="1">
      <c r="A8" s="1"/>
      <c r="B8" s="226" t="s">
        <v>463</v>
      </c>
      <c r="C8" s="226"/>
      <c r="D8" s="226"/>
      <c r="E8" s="226"/>
      <c r="F8" s="226"/>
      <c r="G8" s="226"/>
      <c r="H8" s="226"/>
      <c r="I8" s="226"/>
      <c r="J8" s="226"/>
      <c r="K8" s="227"/>
      <c r="L8" s="227"/>
      <c r="M8" s="227"/>
      <c r="N8" s="6"/>
    </row>
    <row r="9" spans="1:14" ht="20.05" customHeight="1">
      <c r="A9" s="1"/>
      <c r="B9" s="148" t="s">
        <v>464</v>
      </c>
      <c r="C9" s="149"/>
      <c r="D9" s="149"/>
      <c r="E9" s="149"/>
      <c r="F9" s="149"/>
      <c r="G9" s="149"/>
      <c r="H9" s="149"/>
      <c r="I9" s="149"/>
      <c r="J9" s="149"/>
      <c r="K9" s="228"/>
      <c r="L9" s="228"/>
      <c r="M9" s="229"/>
      <c r="N9" s="6"/>
    </row>
    <row r="10" spans="1:14" ht="20.05" customHeight="1">
      <c r="A10" s="1"/>
      <c r="B10" s="154"/>
      <c r="C10" s="155"/>
      <c r="D10" s="155"/>
      <c r="E10" s="155"/>
      <c r="F10" s="155"/>
      <c r="G10" s="155"/>
      <c r="H10" s="155"/>
      <c r="I10" s="155"/>
      <c r="J10" s="155"/>
      <c r="K10" s="230"/>
      <c r="L10" s="230"/>
      <c r="M10" s="231"/>
      <c r="N10" s="6"/>
    </row>
    <row r="11" spans="1:14" ht="20.05" customHeight="1">
      <c r="A11" s="1"/>
      <c r="B11" s="148" t="s">
        <v>465</v>
      </c>
      <c r="C11" s="149"/>
      <c r="D11" s="149"/>
      <c r="E11" s="149"/>
      <c r="F11" s="149"/>
      <c r="G11" s="149"/>
      <c r="H11" s="149"/>
      <c r="I11" s="149"/>
      <c r="J11" s="149"/>
      <c r="K11" s="228"/>
      <c r="L11" s="228"/>
      <c r="M11" s="229"/>
      <c r="N11" s="6"/>
    </row>
    <row r="12" spans="1:14" ht="20.05" customHeight="1">
      <c r="A12" s="1"/>
      <c r="B12" s="154"/>
      <c r="C12" s="155"/>
      <c r="D12" s="155"/>
      <c r="E12" s="155"/>
      <c r="F12" s="155"/>
      <c r="G12" s="155"/>
      <c r="H12" s="155"/>
      <c r="I12" s="155"/>
      <c r="J12" s="155"/>
      <c r="K12" s="230"/>
      <c r="L12" s="230"/>
      <c r="M12" s="231"/>
      <c r="N12" s="6"/>
    </row>
    <row r="13" spans="1:14" ht="18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6"/>
      <c r="M13" s="6"/>
      <c r="N13" s="6"/>
    </row>
    <row r="14" spans="1:14" ht="26.05" customHeight="1">
      <c r="A14" s="1"/>
      <c r="B14" s="226" t="s">
        <v>466</v>
      </c>
      <c r="C14" s="226"/>
      <c r="D14" s="226"/>
      <c r="E14" s="226"/>
      <c r="F14" s="226"/>
      <c r="G14" s="226"/>
      <c r="H14" s="226"/>
      <c r="I14" s="226"/>
      <c r="J14" s="226"/>
      <c r="K14" s="227"/>
      <c r="L14" s="227"/>
      <c r="M14" s="227"/>
      <c r="N14" s="6"/>
    </row>
    <row r="15" spans="1:14" ht="20.05" customHeight="1">
      <c r="A15" s="1"/>
      <c r="B15" s="148" t="s">
        <v>467</v>
      </c>
      <c r="C15" s="149"/>
      <c r="D15" s="149"/>
      <c r="E15" s="149"/>
      <c r="F15" s="149"/>
      <c r="G15" s="149"/>
      <c r="H15" s="149"/>
      <c r="I15" s="149"/>
      <c r="J15" s="149"/>
      <c r="K15" s="228"/>
      <c r="L15" s="228"/>
      <c r="M15" s="229"/>
      <c r="N15" s="6"/>
    </row>
    <row r="16" spans="1:14" ht="20.05" customHeight="1">
      <c r="A16" s="1"/>
      <c r="B16" s="154"/>
      <c r="C16" s="155"/>
      <c r="D16" s="155"/>
      <c r="E16" s="155"/>
      <c r="F16" s="155"/>
      <c r="G16" s="155"/>
      <c r="H16" s="155"/>
      <c r="I16" s="155"/>
      <c r="J16" s="155"/>
      <c r="K16" s="230"/>
      <c r="L16" s="230"/>
      <c r="M16" s="231"/>
      <c r="N16" s="6"/>
    </row>
    <row r="17" spans="1:14" ht="20.05" customHeight="1">
      <c r="A17" s="1"/>
      <c r="B17" s="148" t="s">
        <v>468</v>
      </c>
      <c r="C17" s="149"/>
      <c r="D17" s="149"/>
      <c r="E17" s="149"/>
      <c r="F17" s="149"/>
      <c r="G17" s="149"/>
      <c r="H17" s="149"/>
      <c r="I17" s="149"/>
      <c r="J17" s="149"/>
      <c r="K17" s="228"/>
      <c r="L17" s="228"/>
      <c r="M17" s="229"/>
      <c r="N17" s="6"/>
    </row>
    <row r="18" spans="1:14" ht="20.05" customHeight="1">
      <c r="A18" s="1"/>
      <c r="B18" s="154"/>
      <c r="C18" s="155"/>
      <c r="D18" s="155"/>
      <c r="E18" s="155"/>
      <c r="F18" s="155"/>
      <c r="G18" s="155"/>
      <c r="H18" s="155"/>
      <c r="I18" s="155"/>
      <c r="J18" s="155"/>
      <c r="K18" s="230"/>
      <c r="L18" s="230"/>
      <c r="M18" s="231"/>
      <c r="N18" s="6"/>
    </row>
    <row r="19" spans="1:14" ht="20.05" customHeight="1">
      <c r="A19" s="1"/>
      <c r="B19" s="148" t="s">
        <v>469</v>
      </c>
      <c r="C19" s="149"/>
      <c r="D19" s="149"/>
      <c r="E19" s="149"/>
      <c r="F19" s="149"/>
      <c r="G19" s="149"/>
      <c r="H19" s="149"/>
      <c r="I19" s="149"/>
      <c r="J19" s="149"/>
      <c r="K19" s="228"/>
      <c r="L19" s="228"/>
      <c r="M19" s="229"/>
      <c r="N19" s="6"/>
    </row>
    <row r="20" spans="1:14" ht="20.05" customHeight="1">
      <c r="A20" s="1"/>
      <c r="B20" s="154"/>
      <c r="C20" s="155"/>
      <c r="D20" s="155"/>
      <c r="E20" s="155"/>
      <c r="F20" s="155"/>
      <c r="G20" s="155"/>
      <c r="H20" s="155"/>
      <c r="I20" s="155"/>
      <c r="J20" s="155"/>
      <c r="K20" s="230"/>
      <c r="L20" s="230"/>
      <c r="M20" s="231"/>
      <c r="N20" s="6"/>
    </row>
    <row r="21" spans="1:14" ht="18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6"/>
      <c r="M21" s="6"/>
      <c r="N21" s="6"/>
    </row>
    <row r="22" spans="1:14" ht="26.05" customHeight="1">
      <c r="A22" s="1"/>
      <c r="B22" s="226" t="s">
        <v>470</v>
      </c>
      <c r="C22" s="226"/>
      <c r="D22" s="226"/>
      <c r="E22" s="226"/>
      <c r="F22" s="226"/>
      <c r="G22" s="226"/>
      <c r="H22" s="226"/>
      <c r="I22" s="226"/>
      <c r="J22" s="226"/>
      <c r="K22" s="227"/>
      <c r="L22" s="227"/>
      <c r="M22" s="227"/>
      <c r="N22" s="6"/>
    </row>
    <row r="23" spans="1:14" ht="20.05" customHeight="1">
      <c r="A23" s="1"/>
      <c r="B23" s="148" t="s">
        <v>471</v>
      </c>
      <c r="C23" s="149"/>
      <c r="D23" s="149"/>
      <c r="E23" s="149"/>
      <c r="F23" s="149"/>
      <c r="G23" s="149"/>
      <c r="H23" s="149"/>
      <c r="I23" s="149"/>
      <c r="J23" s="149"/>
      <c r="K23" s="228"/>
      <c r="L23" s="228"/>
      <c r="M23" s="229"/>
      <c r="N23" s="6"/>
    </row>
    <row r="24" spans="1:14" ht="20.05" customHeight="1">
      <c r="A24" s="1"/>
      <c r="B24" s="154"/>
      <c r="C24" s="155"/>
      <c r="D24" s="155"/>
      <c r="E24" s="155"/>
      <c r="F24" s="155"/>
      <c r="G24" s="155"/>
      <c r="H24" s="155"/>
      <c r="I24" s="155"/>
      <c r="J24" s="155"/>
      <c r="K24" s="230"/>
      <c r="L24" s="230"/>
      <c r="M24" s="231"/>
      <c r="N24" s="6"/>
    </row>
    <row r="25" spans="1:14" ht="20.05" customHeight="1">
      <c r="A25" s="1"/>
      <c r="B25" s="148" t="s">
        <v>472</v>
      </c>
      <c r="C25" s="149"/>
      <c r="D25" s="149"/>
      <c r="E25" s="149"/>
      <c r="F25" s="149"/>
      <c r="G25" s="149"/>
      <c r="H25" s="149"/>
      <c r="I25" s="149"/>
      <c r="J25" s="149"/>
      <c r="K25" s="228"/>
      <c r="L25" s="228"/>
      <c r="M25" s="229"/>
      <c r="N25" s="6"/>
    </row>
    <row r="26" spans="1:14" ht="20.05" customHeight="1">
      <c r="A26" s="1"/>
      <c r="B26" s="154"/>
      <c r="C26" s="155"/>
      <c r="D26" s="155"/>
      <c r="E26" s="155"/>
      <c r="F26" s="155"/>
      <c r="G26" s="155"/>
      <c r="H26" s="155"/>
      <c r="I26" s="155"/>
      <c r="J26" s="155"/>
      <c r="K26" s="230"/>
      <c r="L26" s="230"/>
      <c r="M26" s="231"/>
      <c r="N26" s="6"/>
    </row>
    <row r="27" spans="1:14" ht="20.05" customHeight="1">
      <c r="A27" s="1"/>
      <c r="B27" s="148" t="s">
        <v>473</v>
      </c>
      <c r="C27" s="149"/>
      <c r="D27" s="149"/>
      <c r="E27" s="149"/>
      <c r="F27" s="149"/>
      <c r="G27" s="149"/>
      <c r="H27" s="149"/>
      <c r="I27" s="149"/>
      <c r="J27" s="149"/>
      <c r="K27" s="228"/>
      <c r="L27" s="228"/>
      <c r="M27" s="229"/>
      <c r="N27" s="6"/>
    </row>
    <row r="28" spans="1:14" ht="20.05" customHeight="1">
      <c r="A28" s="1"/>
      <c r="B28" s="154"/>
      <c r="C28" s="155"/>
      <c r="D28" s="155"/>
      <c r="E28" s="155"/>
      <c r="F28" s="155"/>
      <c r="G28" s="155"/>
      <c r="H28" s="155"/>
      <c r="I28" s="155"/>
      <c r="J28" s="155"/>
      <c r="K28" s="230"/>
      <c r="L28" s="230"/>
      <c r="M28" s="231"/>
      <c r="N28" s="6"/>
    </row>
    <row r="29" spans="1:14" ht="20.05" customHeight="1">
      <c r="A29" s="1"/>
      <c r="B29" s="148" t="s">
        <v>474</v>
      </c>
      <c r="C29" s="149"/>
      <c r="D29" s="149"/>
      <c r="E29" s="149"/>
      <c r="F29" s="149"/>
      <c r="G29" s="149"/>
      <c r="H29" s="149"/>
      <c r="I29" s="149"/>
      <c r="J29" s="149"/>
      <c r="K29" s="228"/>
      <c r="L29" s="228"/>
      <c r="M29" s="229"/>
      <c r="N29" s="6"/>
    </row>
    <row r="30" spans="1:14" ht="20.05" customHeight="1">
      <c r="A30" s="1"/>
      <c r="B30" s="154"/>
      <c r="C30" s="155"/>
      <c r="D30" s="155"/>
      <c r="E30" s="155"/>
      <c r="F30" s="155"/>
      <c r="G30" s="155"/>
      <c r="H30" s="155"/>
      <c r="I30" s="155"/>
      <c r="J30" s="155"/>
      <c r="K30" s="230"/>
      <c r="L30" s="230"/>
      <c r="M30" s="231"/>
      <c r="N30" s="6"/>
    </row>
    <row r="31" spans="1:14" ht="18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6"/>
      <c r="L31" s="6"/>
      <c r="M31" s="6"/>
      <c r="N31" s="6"/>
    </row>
    <row r="32" spans="1:14" ht="26.05" customHeight="1">
      <c r="A32" s="1"/>
      <c r="B32" s="226" t="s">
        <v>475</v>
      </c>
      <c r="C32" s="226"/>
      <c r="D32" s="226"/>
      <c r="E32" s="226"/>
      <c r="F32" s="226"/>
      <c r="G32" s="226"/>
      <c r="H32" s="226"/>
      <c r="I32" s="226"/>
      <c r="J32" s="226"/>
      <c r="K32" s="227"/>
      <c r="L32" s="227"/>
      <c r="M32" s="227"/>
      <c r="N32" s="6"/>
    </row>
    <row r="33" spans="1:14" ht="20.05" customHeight="1">
      <c r="A33" s="1"/>
      <c r="B33" s="148" t="s">
        <v>476</v>
      </c>
      <c r="C33" s="149"/>
      <c r="D33" s="149"/>
      <c r="E33" s="149"/>
      <c r="F33" s="149"/>
      <c r="G33" s="149"/>
      <c r="H33" s="149"/>
      <c r="I33" s="149"/>
      <c r="J33" s="149"/>
      <c r="K33" s="228"/>
      <c r="L33" s="228"/>
      <c r="M33" s="229"/>
      <c r="N33" s="6"/>
    </row>
    <row r="34" spans="1:14" ht="20.05" customHeight="1">
      <c r="A34" s="1"/>
      <c r="B34" s="154"/>
      <c r="C34" s="155"/>
      <c r="D34" s="155"/>
      <c r="E34" s="155"/>
      <c r="F34" s="155"/>
      <c r="G34" s="155"/>
      <c r="H34" s="155"/>
      <c r="I34" s="155"/>
      <c r="J34" s="155"/>
      <c r="K34" s="230"/>
      <c r="L34" s="230"/>
      <c r="M34" s="231"/>
      <c r="N34" s="6"/>
    </row>
    <row r="35" spans="1:14" ht="20.05" customHeight="1">
      <c r="A35" s="1"/>
      <c r="B35" s="148" t="s">
        <v>477</v>
      </c>
      <c r="C35" s="149"/>
      <c r="D35" s="149"/>
      <c r="E35" s="149"/>
      <c r="F35" s="149"/>
      <c r="G35" s="149"/>
      <c r="H35" s="149"/>
      <c r="I35" s="149"/>
      <c r="J35" s="149"/>
      <c r="K35" s="228"/>
      <c r="L35" s="228"/>
      <c r="M35" s="229"/>
      <c r="N35" s="6"/>
    </row>
    <row r="36" spans="1:14" ht="20.05" customHeight="1">
      <c r="A36" s="1"/>
      <c r="B36" s="154"/>
      <c r="C36" s="155"/>
      <c r="D36" s="155"/>
      <c r="E36" s="155"/>
      <c r="F36" s="155"/>
      <c r="G36" s="155"/>
      <c r="H36" s="155"/>
      <c r="I36" s="155"/>
      <c r="J36" s="155"/>
      <c r="K36" s="230"/>
      <c r="L36" s="230"/>
      <c r="M36" s="231"/>
      <c r="N36" s="6"/>
    </row>
    <row r="37" spans="1:14" ht="20.05" customHeight="1">
      <c r="A37" s="1"/>
      <c r="B37" s="148" t="s">
        <v>478</v>
      </c>
      <c r="C37" s="149"/>
      <c r="D37" s="149"/>
      <c r="E37" s="149"/>
      <c r="F37" s="149"/>
      <c r="G37" s="149"/>
      <c r="H37" s="149"/>
      <c r="I37" s="149"/>
      <c r="J37" s="149"/>
      <c r="K37" s="228"/>
      <c r="L37" s="228"/>
      <c r="M37" s="229"/>
      <c r="N37" s="6"/>
    </row>
    <row r="38" spans="1:14" ht="20.05" customHeight="1">
      <c r="A38" s="1"/>
      <c r="B38" s="154"/>
      <c r="C38" s="155"/>
      <c r="D38" s="155"/>
      <c r="E38" s="155"/>
      <c r="F38" s="155"/>
      <c r="G38" s="155"/>
      <c r="H38" s="155"/>
      <c r="I38" s="155"/>
      <c r="J38" s="155"/>
      <c r="K38" s="230"/>
      <c r="L38" s="230"/>
      <c r="M38" s="231"/>
      <c r="N38" s="6"/>
    </row>
    <row r="39" spans="1:14" ht="20.05" customHeight="1">
      <c r="A39" s="1"/>
      <c r="B39" s="148" t="s">
        <v>479</v>
      </c>
      <c r="C39" s="149"/>
      <c r="D39" s="149"/>
      <c r="E39" s="149"/>
      <c r="F39" s="149"/>
      <c r="G39" s="149"/>
      <c r="H39" s="149"/>
      <c r="I39" s="149"/>
      <c r="J39" s="149"/>
      <c r="K39" s="228"/>
      <c r="L39" s="228"/>
      <c r="M39" s="229"/>
      <c r="N39" s="6"/>
    </row>
    <row r="40" spans="1:14" ht="20.05" customHeight="1">
      <c r="A40" s="1"/>
      <c r="B40" s="154"/>
      <c r="C40" s="155"/>
      <c r="D40" s="155"/>
      <c r="E40" s="155"/>
      <c r="F40" s="155"/>
      <c r="G40" s="155"/>
      <c r="H40" s="155"/>
      <c r="I40" s="155"/>
      <c r="J40" s="155"/>
      <c r="K40" s="230"/>
      <c r="L40" s="230"/>
      <c r="M40" s="231"/>
      <c r="N40" s="6"/>
    </row>
    <row r="41" spans="1:14" ht="18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6"/>
      <c r="L41" s="6"/>
      <c r="M41" s="6"/>
      <c r="N41" s="6"/>
    </row>
    <row r="42" spans="1:14" ht="26.05" customHeight="1">
      <c r="A42" s="1"/>
      <c r="B42" s="226" t="s">
        <v>480</v>
      </c>
      <c r="C42" s="226"/>
      <c r="D42" s="226"/>
      <c r="E42" s="226"/>
      <c r="F42" s="226"/>
      <c r="G42" s="226"/>
      <c r="H42" s="226"/>
      <c r="I42" s="226"/>
      <c r="J42" s="226"/>
      <c r="K42" s="227"/>
      <c r="L42" s="227"/>
      <c r="M42" s="227"/>
      <c r="N42" s="6"/>
    </row>
    <row r="43" spans="1:14" ht="20.05" customHeight="1">
      <c r="A43" s="1"/>
      <c r="B43" s="148" t="s">
        <v>481</v>
      </c>
      <c r="C43" s="149"/>
      <c r="D43" s="149"/>
      <c r="E43" s="149"/>
      <c r="F43" s="149"/>
      <c r="G43" s="149"/>
      <c r="H43" s="149"/>
      <c r="I43" s="149"/>
      <c r="J43" s="149"/>
      <c r="K43" s="228"/>
      <c r="L43" s="228"/>
      <c r="M43" s="229"/>
      <c r="N43" s="6"/>
    </row>
    <row r="44" spans="1:14" ht="20.05" customHeight="1">
      <c r="A44" s="1"/>
      <c r="B44" s="154"/>
      <c r="C44" s="155"/>
      <c r="D44" s="155"/>
      <c r="E44" s="155"/>
      <c r="F44" s="155"/>
      <c r="G44" s="155"/>
      <c r="H44" s="155"/>
      <c r="I44" s="155"/>
      <c r="J44" s="155"/>
      <c r="K44" s="230"/>
      <c r="L44" s="230"/>
      <c r="M44" s="231"/>
      <c r="N44" s="6"/>
    </row>
    <row r="45" spans="1:14" ht="20.05" customHeight="1">
      <c r="A45" s="1"/>
      <c r="B45" s="148" t="s">
        <v>482</v>
      </c>
      <c r="C45" s="149"/>
      <c r="D45" s="149"/>
      <c r="E45" s="149"/>
      <c r="F45" s="149"/>
      <c r="G45" s="149"/>
      <c r="H45" s="149"/>
      <c r="I45" s="149"/>
      <c r="J45" s="149"/>
      <c r="K45" s="228"/>
      <c r="L45" s="228"/>
      <c r="M45" s="229"/>
      <c r="N45" s="6"/>
    </row>
    <row r="46" spans="1:14" ht="20.05" customHeight="1">
      <c r="A46" s="1"/>
      <c r="B46" s="154"/>
      <c r="C46" s="155"/>
      <c r="D46" s="155"/>
      <c r="E46" s="155"/>
      <c r="F46" s="155"/>
      <c r="G46" s="155"/>
      <c r="H46" s="155"/>
      <c r="I46" s="155"/>
      <c r="J46" s="155"/>
      <c r="K46" s="230"/>
      <c r="L46" s="230"/>
      <c r="M46" s="231"/>
      <c r="N46" s="6"/>
    </row>
    <row r="47" spans="1:14" ht="20.05" customHeight="1">
      <c r="A47" s="1"/>
      <c r="B47" s="148" t="s">
        <v>483</v>
      </c>
      <c r="C47" s="149"/>
      <c r="D47" s="149"/>
      <c r="E47" s="149"/>
      <c r="F47" s="149"/>
      <c r="G47" s="149"/>
      <c r="H47" s="149"/>
      <c r="I47" s="149"/>
      <c r="J47" s="149"/>
      <c r="K47" s="228"/>
      <c r="L47" s="228"/>
      <c r="M47" s="229"/>
      <c r="N47" s="6"/>
    </row>
    <row r="48" spans="1:14" ht="20.05" customHeight="1">
      <c r="A48" s="1"/>
      <c r="B48" s="154"/>
      <c r="C48" s="155"/>
      <c r="D48" s="155"/>
      <c r="E48" s="155"/>
      <c r="F48" s="155"/>
      <c r="G48" s="155"/>
      <c r="H48" s="155"/>
      <c r="I48" s="155"/>
      <c r="J48" s="155"/>
      <c r="K48" s="230"/>
      <c r="L48" s="230"/>
      <c r="M48" s="231"/>
      <c r="N48" s="6"/>
    </row>
    <row r="49" spans="1:14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6"/>
      <c r="L49" s="6"/>
      <c r="M49" s="6"/>
      <c r="N49" s="6"/>
    </row>
    <row r="50" spans="1:14" ht="26.05" customHeight="1">
      <c r="A50" s="1"/>
      <c r="B50" s="226" t="s">
        <v>484</v>
      </c>
      <c r="C50" s="226"/>
      <c r="D50" s="226"/>
      <c r="E50" s="226"/>
      <c r="F50" s="226"/>
      <c r="G50" s="226"/>
      <c r="H50" s="226"/>
      <c r="I50" s="226"/>
      <c r="J50" s="226"/>
      <c r="K50" s="227"/>
      <c r="L50" s="227"/>
      <c r="M50" s="227"/>
      <c r="N50" s="6"/>
    </row>
    <row r="51" spans="1:14" ht="20.05" customHeight="1">
      <c r="A51" s="1"/>
      <c r="B51" s="148" t="s">
        <v>485</v>
      </c>
      <c r="C51" s="149"/>
      <c r="D51" s="149"/>
      <c r="E51" s="149"/>
      <c r="F51" s="149"/>
      <c r="G51" s="149"/>
      <c r="H51" s="149"/>
      <c r="I51" s="149"/>
      <c r="J51" s="149"/>
      <c r="K51" s="228"/>
      <c r="L51" s="228"/>
      <c r="M51" s="229"/>
      <c r="N51" s="6"/>
    </row>
    <row r="52" spans="1:14" ht="20.05" customHeight="1">
      <c r="A52" s="1"/>
      <c r="B52" s="154"/>
      <c r="C52" s="155"/>
      <c r="D52" s="155"/>
      <c r="E52" s="155"/>
      <c r="F52" s="155"/>
      <c r="G52" s="155"/>
      <c r="H52" s="155"/>
      <c r="I52" s="155"/>
      <c r="J52" s="155"/>
      <c r="K52" s="230"/>
      <c r="L52" s="230"/>
      <c r="M52" s="231"/>
      <c r="N52" s="6"/>
    </row>
    <row r="53" spans="1:14" ht="20.05" customHeight="1">
      <c r="A53" s="1"/>
      <c r="B53" s="148" t="s">
        <v>486</v>
      </c>
      <c r="C53" s="149"/>
      <c r="D53" s="149"/>
      <c r="E53" s="149"/>
      <c r="F53" s="149"/>
      <c r="G53" s="149"/>
      <c r="H53" s="149"/>
      <c r="I53" s="149"/>
      <c r="J53" s="149"/>
      <c r="K53" s="228"/>
      <c r="L53" s="228"/>
      <c r="M53" s="229"/>
      <c r="N53" s="6"/>
    </row>
    <row r="54" spans="1:14" ht="20.05" customHeight="1">
      <c r="A54" s="1"/>
      <c r="B54" s="154"/>
      <c r="C54" s="155"/>
      <c r="D54" s="155"/>
      <c r="E54" s="155"/>
      <c r="F54" s="155"/>
      <c r="G54" s="155"/>
      <c r="H54" s="155"/>
      <c r="I54" s="155"/>
      <c r="J54" s="155"/>
      <c r="K54" s="230"/>
      <c r="L54" s="230"/>
      <c r="M54" s="231"/>
      <c r="N54" s="6"/>
    </row>
    <row r="55" spans="1:14" ht="20.05" customHeight="1">
      <c r="A55" s="1"/>
      <c r="B55" s="148" t="s">
        <v>487</v>
      </c>
      <c r="C55" s="149"/>
      <c r="D55" s="149"/>
      <c r="E55" s="149"/>
      <c r="F55" s="149"/>
      <c r="G55" s="149"/>
      <c r="H55" s="149"/>
      <c r="I55" s="149"/>
      <c r="J55" s="149"/>
      <c r="K55" s="228"/>
      <c r="L55" s="228"/>
      <c r="M55" s="229"/>
      <c r="N55" s="6"/>
    </row>
    <row r="56" spans="1:14" ht="20.05" customHeight="1">
      <c r="A56" s="1"/>
      <c r="B56" s="154"/>
      <c r="C56" s="155"/>
      <c r="D56" s="155"/>
      <c r="E56" s="155"/>
      <c r="F56" s="155"/>
      <c r="G56" s="155"/>
      <c r="H56" s="155"/>
      <c r="I56" s="155"/>
      <c r="J56" s="155"/>
      <c r="K56" s="230"/>
      <c r="L56" s="230"/>
      <c r="M56" s="231"/>
      <c r="N56" s="6"/>
    </row>
    <row r="57" spans="1:14" ht="20.05" customHeight="1">
      <c r="A57" s="1"/>
      <c r="B57" s="148" t="s">
        <v>488</v>
      </c>
      <c r="C57" s="149"/>
      <c r="D57" s="149"/>
      <c r="E57" s="149"/>
      <c r="F57" s="149"/>
      <c r="G57" s="149"/>
      <c r="H57" s="149"/>
      <c r="I57" s="149"/>
      <c r="J57" s="149"/>
      <c r="K57" s="228"/>
      <c r="L57" s="228"/>
      <c r="M57" s="229"/>
      <c r="N57" s="6"/>
    </row>
    <row r="58" spans="1:14" ht="20.05" customHeight="1">
      <c r="A58" s="1"/>
      <c r="B58" s="154"/>
      <c r="C58" s="155"/>
      <c r="D58" s="155"/>
      <c r="E58" s="155"/>
      <c r="F58" s="155"/>
      <c r="G58" s="155"/>
      <c r="H58" s="155"/>
      <c r="I58" s="155"/>
      <c r="J58" s="155"/>
      <c r="K58" s="230"/>
      <c r="L58" s="230"/>
      <c r="M58" s="231"/>
      <c r="N58" s="6"/>
    </row>
    <row r="59" spans="1:14" ht="18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6"/>
      <c r="L59" s="6"/>
      <c r="M59" s="6"/>
      <c r="N59" s="6"/>
    </row>
    <row r="60" spans="1:14" ht="26.05" customHeight="1">
      <c r="A60" s="1"/>
      <c r="B60" s="226" t="s">
        <v>489</v>
      </c>
      <c r="C60" s="226"/>
      <c r="D60" s="226"/>
      <c r="E60" s="226"/>
      <c r="F60" s="226"/>
      <c r="G60" s="226"/>
      <c r="H60" s="226"/>
      <c r="I60" s="226"/>
      <c r="J60" s="226"/>
      <c r="K60" s="227"/>
      <c r="L60" s="227"/>
      <c r="M60" s="227"/>
      <c r="N60" s="6"/>
    </row>
    <row r="61" spans="1:14" ht="20.05" customHeight="1">
      <c r="A61" s="1"/>
      <c r="B61" s="148" t="s">
        <v>490</v>
      </c>
      <c r="C61" s="149"/>
      <c r="D61" s="149"/>
      <c r="E61" s="149"/>
      <c r="F61" s="149"/>
      <c r="G61" s="149"/>
      <c r="H61" s="149"/>
      <c r="I61" s="149"/>
      <c r="J61" s="149"/>
      <c r="K61" s="228"/>
      <c r="L61" s="228"/>
      <c r="M61" s="229"/>
      <c r="N61" s="6"/>
    </row>
    <row r="62" spans="1:14" ht="20.05" customHeight="1">
      <c r="A62" s="1"/>
      <c r="B62" s="154"/>
      <c r="C62" s="155"/>
      <c r="D62" s="155"/>
      <c r="E62" s="155"/>
      <c r="F62" s="155"/>
      <c r="G62" s="155"/>
      <c r="H62" s="155"/>
      <c r="I62" s="155"/>
      <c r="J62" s="155"/>
      <c r="K62" s="230"/>
      <c r="L62" s="230"/>
      <c r="M62" s="231"/>
      <c r="N62" s="6"/>
    </row>
    <row r="63" spans="1:14" ht="20.05" customHeight="1">
      <c r="A63" s="1"/>
      <c r="B63" s="148" t="s">
        <v>491</v>
      </c>
      <c r="C63" s="149"/>
      <c r="D63" s="149"/>
      <c r="E63" s="149"/>
      <c r="F63" s="149"/>
      <c r="G63" s="149"/>
      <c r="H63" s="149"/>
      <c r="I63" s="149"/>
      <c r="J63" s="149"/>
      <c r="K63" s="228"/>
      <c r="L63" s="228"/>
      <c r="M63" s="229"/>
      <c r="N63" s="6"/>
    </row>
    <row r="64" spans="1:14" ht="20.05" customHeight="1">
      <c r="A64" s="1"/>
      <c r="B64" s="154"/>
      <c r="C64" s="155"/>
      <c r="D64" s="155"/>
      <c r="E64" s="155"/>
      <c r="F64" s="155"/>
      <c r="G64" s="155"/>
      <c r="H64" s="155"/>
      <c r="I64" s="155"/>
      <c r="J64" s="155"/>
      <c r="K64" s="230"/>
      <c r="L64" s="230"/>
      <c r="M64" s="231"/>
      <c r="N64" s="6"/>
    </row>
    <row r="65" spans="1:14" ht="20.05" customHeight="1">
      <c r="A65" s="1"/>
      <c r="B65" s="148" t="s">
        <v>492</v>
      </c>
      <c r="C65" s="149"/>
      <c r="D65" s="149"/>
      <c r="E65" s="149"/>
      <c r="F65" s="149"/>
      <c r="G65" s="149"/>
      <c r="H65" s="149"/>
      <c r="I65" s="149"/>
      <c r="J65" s="149"/>
      <c r="K65" s="228"/>
      <c r="L65" s="228"/>
      <c r="M65" s="229"/>
      <c r="N65" s="6"/>
    </row>
    <row r="66" spans="1:14" ht="20.05" customHeight="1">
      <c r="A66" s="1"/>
      <c r="B66" s="154"/>
      <c r="C66" s="155"/>
      <c r="D66" s="155"/>
      <c r="E66" s="155"/>
      <c r="F66" s="155"/>
      <c r="G66" s="155"/>
      <c r="H66" s="155"/>
      <c r="I66" s="155"/>
      <c r="J66" s="155"/>
      <c r="K66" s="230"/>
      <c r="L66" s="230"/>
      <c r="M66" s="231"/>
      <c r="N66" s="6"/>
    </row>
    <row r="67" spans="1:14" ht="20.05" customHeight="1">
      <c r="A67" s="1"/>
      <c r="B67" s="148" t="s">
        <v>493</v>
      </c>
      <c r="C67" s="149"/>
      <c r="D67" s="149"/>
      <c r="E67" s="149"/>
      <c r="F67" s="149"/>
      <c r="G67" s="149"/>
      <c r="H67" s="149"/>
      <c r="I67" s="149"/>
      <c r="J67" s="149"/>
      <c r="K67" s="228"/>
      <c r="L67" s="228"/>
      <c r="M67" s="229"/>
      <c r="N67" s="6"/>
    </row>
    <row r="68" spans="1:14" ht="20.05" customHeight="1">
      <c r="A68" s="1"/>
      <c r="B68" s="154"/>
      <c r="C68" s="155"/>
      <c r="D68" s="155"/>
      <c r="E68" s="155"/>
      <c r="F68" s="155"/>
      <c r="G68" s="155"/>
      <c r="H68" s="155"/>
      <c r="I68" s="155"/>
      <c r="J68" s="155"/>
      <c r="K68" s="230"/>
      <c r="L68" s="230"/>
      <c r="M68" s="231"/>
      <c r="N68" s="6"/>
    </row>
    <row r="69" spans="1:14" ht="18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6"/>
      <c r="L69" s="6"/>
      <c r="M69" s="6"/>
      <c r="N69" s="6"/>
    </row>
    <row r="70" spans="1:14" ht="26.05" customHeight="1">
      <c r="A70" s="1"/>
      <c r="B70" s="226" t="s">
        <v>494</v>
      </c>
      <c r="C70" s="226"/>
      <c r="D70" s="226"/>
      <c r="E70" s="226"/>
      <c r="F70" s="226"/>
      <c r="G70" s="226"/>
      <c r="H70" s="226"/>
      <c r="I70" s="226"/>
      <c r="J70" s="226"/>
      <c r="K70" s="232"/>
      <c r="L70" s="232"/>
      <c r="M70" s="232"/>
      <c r="N70" s="6"/>
    </row>
    <row r="71" spans="1:14" ht="20.05" customHeight="1">
      <c r="A71" s="1"/>
      <c r="B71" s="148" t="s">
        <v>495</v>
      </c>
      <c r="C71" s="149"/>
      <c r="D71" s="149"/>
      <c r="E71" s="149"/>
      <c r="F71" s="149"/>
      <c r="G71" s="149"/>
      <c r="H71" s="149"/>
      <c r="I71" s="149"/>
      <c r="J71" s="149"/>
      <c r="K71" s="233"/>
      <c r="L71" s="233"/>
      <c r="M71" s="234"/>
      <c r="N71" s="6"/>
    </row>
    <row r="72" spans="1:14" ht="20.05" customHeight="1">
      <c r="A72" s="1"/>
      <c r="B72" s="151"/>
      <c r="C72" s="152"/>
      <c r="D72" s="152"/>
      <c r="E72" s="152"/>
      <c r="F72" s="152"/>
      <c r="G72" s="152"/>
      <c r="H72" s="152"/>
      <c r="I72" s="152"/>
      <c r="J72" s="152"/>
      <c r="K72" s="235"/>
      <c r="L72" s="235"/>
      <c r="M72" s="236"/>
      <c r="N72" s="6"/>
    </row>
    <row r="73" spans="1:14" ht="20.05" customHeight="1">
      <c r="A73" s="1"/>
      <c r="B73" s="154"/>
      <c r="C73" s="155"/>
      <c r="D73" s="155"/>
      <c r="E73" s="155"/>
      <c r="F73" s="155"/>
      <c r="G73" s="155"/>
      <c r="H73" s="155"/>
      <c r="I73" s="155"/>
      <c r="J73" s="155"/>
      <c r="K73" s="230"/>
      <c r="L73" s="230"/>
      <c r="M73" s="231"/>
      <c r="N73" s="6"/>
    </row>
    <row r="74" spans="1:14" ht="20.05" customHeight="1">
      <c r="A74" s="1"/>
      <c r="B74" s="148" t="s">
        <v>496</v>
      </c>
      <c r="C74" s="149"/>
      <c r="D74" s="149"/>
      <c r="E74" s="149"/>
      <c r="F74" s="149"/>
      <c r="G74" s="149"/>
      <c r="H74" s="149"/>
      <c r="I74" s="149"/>
      <c r="J74" s="149"/>
      <c r="K74" s="228"/>
      <c r="L74" s="228"/>
      <c r="M74" s="229"/>
      <c r="N74" s="6"/>
    </row>
    <row r="75" spans="1:14" ht="20.05" customHeight="1">
      <c r="A75" s="1"/>
      <c r="B75" s="151"/>
      <c r="C75" s="152"/>
      <c r="D75" s="152"/>
      <c r="E75" s="152"/>
      <c r="F75" s="152"/>
      <c r="G75" s="152"/>
      <c r="H75" s="152"/>
      <c r="I75" s="152"/>
      <c r="J75" s="152"/>
      <c r="K75" s="237"/>
      <c r="L75" s="237"/>
      <c r="M75" s="238"/>
      <c r="N75" s="6"/>
    </row>
    <row r="76" spans="1:14" ht="20.05" customHeight="1">
      <c r="A76" s="1"/>
      <c r="B76" s="154"/>
      <c r="C76" s="155"/>
      <c r="D76" s="155"/>
      <c r="E76" s="155"/>
      <c r="F76" s="155"/>
      <c r="G76" s="155"/>
      <c r="H76" s="155"/>
      <c r="I76" s="155"/>
      <c r="J76" s="155"/>
      <c r="K76" s="239"/>
      <c r="L76" s="239"/>
      <c r="M76" s="240"/>
      <c r="N76" s="6"/>
    </row>
    <row r="77" spans="1:14" ht="18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5"/>
      <c r="L77" s="5"/>
      <c r="M77" s="5"/>
      <c r="N77" s="6"/>
    </row>
    <row r="78" spans="1:14" ht="29.05" customHeight="1">
      <c r="A78" s="1"/>
      <c r="B78" s="241" t="s">
        <v>497</v>
      </c>
      <c r="C78" s="241"/>
      <c r="D78" s="241"/>
      <c r="E78" s="241"/>
      <c r="F78" s="241"/>
      <c r="G78" s="241"/>
      <c r="H78" s="241"/>
      <c r="I78" s="241"/>
      <c r="J78" s="241"/>
      <c r="K78" s="242"/>
      <c r="L78" s="242"/>
      <c r="M78" s="242"/>
      <c r="N78" s="6"/>
    </row>
    <row r="79" spans="1:14" ht="18" customHeight="1">
      <c r="A79" s="1"/>
      <c r="B79" s="243" t="s">
        <v>498</v>
      </c>
      <c r="C79" s="244"/>
      <c r="D79" s="244"/>
      <c r="E79" s="244"/>
      <c r="F79" s="244"/>
      <c r="G79" s="244"/>
      <c r="H79" s="244"/>
      <c r="I79" s="244"/>
      <c r="J79" s="244"/>
      <c r="K79" s="245"/>
      <c r="L79" s="245"/>
      <c r="M79" s="246"/>
      <c r="N79" s="6"/>
    </row>
    <row r="80" spans="1:14" ht="18" customHeight="1">
      <c r="A80" s="1"/>
      <c r="B80" s="247"/>
      <c r="C80" s="248"/>
      <c r="D80" s="248"/>
      <c r="E80" s="248"/>
      <c r="F80" s="248"/>
      <c r="G80" s="248"/>
      <c r="H80" s="248"/>
      <c r="I80" s="248"/>
      <c r="J80" s="248"/>
      <c r="K80" s="249"/>
      <c r="L80" s="249"/>
      <c r="M80" s="250"/>
      <c r="N80" s="6"/>
    </row>
    <row r="81" spans="1:14" ht="18" customHeight="1">
      <c r="A81" s="1"/>
      <c r="B81" s="251"/>
      <c r="C81" s="252"/>
      <c r="D81" s="252"/>
      <c r="E81" s="252"/>
      <c r="F81" s="252"/>
      <c r="G81" s="252"/>
      <c r="H81" s="252"/>
      <c r="I81" s="252"/>
      <c r="J81" s="252"/>
      <c r="K81" s="253"/>
      <c r="L81" s="253"/>
      <c r="M81" s="254"/>
      <c r="N81" s="7"/>
    </row>
    <row r="82" spans="1:14" ht="18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7"/>
      <c r="L82" s="7"/>
      <c r="M82" s="7"/>
      <c r="N82" s="7"/>
    </row>
    <row r="83" spans="1:14" ht="21" customHeight="1">
      <c r="A83" s="1"/>
      <c r="B83" s="30" t="s">
        <v>4</v>
      </c>
      <c r="C83" s="30"/>
      <c r="D83" s="30"/>
      <c r="E83" s="30"/>
      <c r="F83" s="30"/>
      <c r="G83" s="30"/>
      <c r="H83" s="30"/>
      <c r="I83" s="30"/>
      <c r="J83" s="30"/>
      <c r="K83" s="255"/>
      <c r="L83" s="255"/>
      <c r="M83" s="255"/>
      <c r="N83" s="7"/>
    </row>
    <row r="84" spans="1:14" ht="21" customHeight="1">
      <c r="A84" s="1"/>
      <c r="B84" s="30"/>
      <c r="C84" s="30"/>
      <c r="D84" s="30"/>
      <c r="E84" s="30"/>
      <c r="F84" s="30"/>
      <c r="G84" s="30"/>
      <c r="H84" s="30"/>
      <c r="I84" s="30"/>
      <c r="J84" s="30"/>
      <c r="K84" s="255"/>
      <c r="L84" s="255"/>
      <c r="M84" s="255"/>
      <c r="N84" s="7"/>
    </row>
    <row r="85" spans="1:14" ht="18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7"/>
      <c r="L85" s="7"/>
      <c r="M85" s="7"/>
      <c r="N85" s="7"/>
    </row>
    <row r="86" spans="1:14" ht="18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7"/>
      <c r="L86" s="7"/>
      <c r="M86" s="7"/>
      <c r="N86" s="7"/>
    </row>
  </sheetData>
  <sheetProtection sheet="1" objects="1" scenarios="1" autoFilter="0"/>
  <mergeCells count="45">
    <mergeCell ref="B78:M78"/>
    <mergeCell ref="B79:M81"/>
    <mergeCell ref="B83:M84"/>
    <mergeCell ref="B65:M66"/>
    <mergeCell ref="B67:M68"/>
    <mergeCell ref="B70:M70"/>
    <mergeCell ref="B71:M73"/>
    <mergeCell ref="B74:M76"/>
    <mergeCell ref="B53:M54"/>
    <mergeCell ref="B55:M56"/>
    <mergeCell ref="B57:M58"/>
    <mergeCell ref="B61:M62"/>
    <mergeCell ref="B63:M64"/>
    <mergeCell ref="B39:M40"/>
    <mergeCell ref="B43:M44"/>
    <mergeCell ref="B45:M46"/>
    <mergeCell ref="B47:M48"/>
    <mergeCell ref="B51:M52"/>
    <mergeCell ref="B32:M32"/>
    <mergeCell ref="B42:M42"/>
    <mergeCell ref="B50:M50"/>
    <mergeCell ref="B60:M60"/>
    <mergeCell ref="B9:M10"/>
    <mergeCell ref="B11:M12"/>
    <mergeCell ref="B15:M16"/>
    <mergeCell ref="B17:M18"/>
    <mergeCell ref="B19:M20"/>
    <mergeCell ref="B23:M24"/>
    <mergeCell ref="B25:M26"/>
    <mergeCell ref="B27:M28"/>
    <mergeCell ref="B29:M30"/>
    <mergeCell ref="B33:M34"/>
    <mergeCell ref="B35:M36"/>
    <mergeCell ref="B37:M38"/>
    <mergeCell ref="B6:G6"/>
    <mergeCell ref="I6:M6"/>
    <mergeCell ref="B8:M8"/>
    <mergeCell ref="B14:M14"/>
    <mergeCell ref="B22:M22"/>
    <mergeCell ref="B1:H1"/>
    <mergeCell ref="B2:H3"/>
    <mergeCell ref="I1:M3"/>
    <mergeCell ref="B4:M4"/>
    <mergeCell ref="B5:J5"/>
    <mergeCell ref="K5:M5"/>
  </mergeCells>
  <hyperlinks>
    <hyperlink ref="K5:M5" r:id="rId1" tooltip="feworga.de öffnen" display="feworga.de" xr:uid="{00000000-0004-0000-0800-000000000000}"/>
    <hyperlink ref="B6:G6" location="'Start'!A1" tooltip="‹  Start &amp; Einstellungen" display="‹  Start &amp; Einstellungen" xr:uid="{00000000-0004-0000-0800-000001000000}"/>
    <hyperlink ref="B83:M84" r:id="rId2" tooltip="feworga.de öffnen" display="feworga.de" xr:uid="{00000000-0004-0000-0800-000002000000}"/>
  </hyperlinks>
  <printOptions horizontalCentered="1"/>
  <pageMargins left="0.3" right="0.3" top="0.35" bottom="0.35" header="0.15" footer="0.15"/>
  <pageSetup paperSize="9" fitToHeight="0" orientation="portrait"/>
  <headerFooter>
    <oddFooter>&amp;Lfeworga · Ferienhausverwaltung&amp;C&amp;P / &amp;N&amp;RAnleitung</oddFooter>
  </headerFooter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225C48"/>
    <pageSetUpPr fitToPage="1"/>
  </sheetPr>
  <dimension ref="A1:H1104"/>
  <sheetViews>
    <sheetView showGridLines="0" zoomScale="85" workbookViewId="0"/>
  </sheetViews>
  <sheetFormatPr baseColWidth="10" defaultColWidth="9.140625" defaultRowHeight="14.15"/>
  <cols>
    <col min="1" max="1" width="18" customWidth="1"/>
    <col min="2" max="2" width="14" customWidth="1"/>
    <col min="3" max="3" width="13" customWidth="1"/>
    <col min="4" max="5" width="23" customWidth="1"/>
    <col min="6" max="6" width="21" customWidth="1"/>
    <col min="7" max="7" width="32" customWidth="1"/>
    <col min="8" max="8" width="27" customWidth="1"/>
  </cols>
  <sheetData>
    <row r="1" spans="1:8" ht="20.05" customHeight="1">
      <c r="A1" s="27"/>
      <c r="B1" s="27"/>
      <c r="C1" s="25" t="s">
        <v>44</v>
      </c>
      <c r="D1" s="25"/>
      <c r="E1" s="25"/>
      <c r="F1" s="25"/>
      <c r="G1" s="25"/>
      <c r="H1" s="25"/>
    </row>
    <row r="2" spans="1:8" ht="24" customHeight="1">
      <c r="A2" s="27"/>
      <c r="B2" s="27"/>
      <c r="C2" s="115" t="s">
        <v>499</v>
      </c>
      <c r="D2" s="115"/>
      <c r="E2" s="115"/>
      <c r="F2" s="115"/>
      <c r="G2" s="115"/>
      <c r="H2" s="115"/>
    </row>
    <row r="3" spans="1:8" ht="24" customHeight="1">
      <c r="A3" s="27"/>
      <c r="B3" s="27"/>
      <c r="C3" s="115"/>
      <c r="D3" s="115"/>
      <c r="E3" s="115"/>
      <c r="F3" s="115"/>
      <c r="G3" s="115"/>
      <c r="H3" s="115"/>
    </row>
    <row r="4" spans="1:8" ht="34" customHeight="1">
      <c r="A4" s="28" t="s">
        <v>500</v>
      </c>
      <c r="B4" s="28"/>
      <c r="C4" s="28"/>
      <c r="D4" s="28"/>
      <c r="E4" s="28"/>
      <c r="F4" s="28"/>
      <c r="G4" s="28"/>
      <c r="H4" s="28"/>
    </row>
    <row r="5" spans="1:8" ht="38.049999999999997" customHeight="1">
      <c r="A5" s="29" t="s">
        <v>501</v>
      </c>
      <c r="B5" s="29"/>
      <c r="C5" s="29"/>
      <c r="D5" s="29"/>
      <c r="E5" s="29"/>
      <c r="F5" s="29"/>
      <c r="G5" s="30" t="s">
        <v>4</v>
      </c>
      <c r="H5" s="30"/>
    </row>
    <row r="6" spans="1:8" ht="27" customHeight="1">
      <c r="A6" s="116" t="s">
        <v>48</v>
      </c>
      <c r="B6" s="116"/>
      <c r="C6" s="116" t="s">
        <v>49</v>
      </c>
      <c r="D6" s="116"/>
      <c r="E6" s="116"/>
      <c r="F6" s="116"/>
      <c r="G6" s="116"/>
      <c r="H6" s="116"/>
    </row>
    <row r="7" spans="1:8" ht="10" customHeight="1">
      <c r="A7" s="1"/>
      <c r="B7" s="1"/>
      <c r="C7" s="1"/>
      <c r="D7" s="1"/>
      <c r="E7" s="1"/>
      <c r="F7" s="1"/>
      <c r="G7" s="1"/>
      <c r="H7" s="1"/>
    </row>
    <row r="8" spans="1:8" ht="40" customHeight="1">
      <c r="A8" s="4" t="s">
        <v>502</v>
      </c>
      <c r="B8" s="4" t="s">
        <v>503</v>
      </c>
      <c r="C8" s="4" t="s">
        <v>504</v>
      </c>
      <c r="D8" s="4" t="s">
        <v>505</v>
      </c>
      <c r="E8" s="4" t="s">
        <v>506</v>
      </c>
      <c r="F8" s="4" t="s">
        <v>507</v>
      </c>
      <c r="G8" s="4" t="s">
        <v>508</v>
      </c>
      <c r="H8" s="4" t="s">
        <v>61</v>
      </c>
    </row>
    <row r="9" spans="1:8" ht="31" customHeight="1">
      <c r="A9" s="12">
        <f>IF(DATE(Start!$E$28,1,1)+ROW()-9&lt;DATE(Start!$E$28+3,1,1),DATE(Start!$E$28,1,1)+ROW()-9,"")</f>
        <v>46023</v>
      </c>
      <c r="B9" s="3" t="str">
        <f t="shared" ref="B9:B72" si="0">IF(A9="","",CHOOSE(WEEKDAY(A9,2),"Mo","Di","Mi","Do","Fr","Sa","So"))</f>
        <v>Do</v>
      </c>
      <c r="C9" s="3">
        <f t="shared" ref="C9:C72" si="1">IF(A9="","",MONTH(A9)*100+DAY(A9))</f>
        <v>101</v>
      </c>
      <c r="D9" s="3">
        <f>IF(A9="","",COUNTIFS(Saisonpreise!$K$9:$K$38,"OK",Saisonpreise!$C$9:$C$38,"Jährlich",Saisonpreise!$J$9:$J$38,0,Saisonpreise!$H$9:$H$38,"&lt;="&amp;C9,Saisonpreise!$I$9:$I$38,"&gt;="&amp;C9)+COUNTIFS(Saisonpreise!$K$9:$K$38,"OK",Saisonpreise!$C$9:$C$38,"Jährlich",Saisonpreise!$J$9:$J$38,1,Saisonpreise!$H$9:$H$38,"&lt;="&amp;C9)+COUNTIFS(Saisonpreise!$K$9:$K$38,"OK",Saisonpreise!$C$9:$C$38,"Jährlich",Saisonpreise!$J$9:$J$38,1,Saisonpreise!$I$9:$I$38,"&gt;="&amp;C9))</f>
        <v>1</v>
      </c>
      <c r="E9" s="3">
        <f>IF(A9="","",COUNTIFS(Saisonpreise!$K$9:$K$38,"OK",Saisonpreise!$C$9:$C$38,"Einmalig",Saisonpreise!$D$9:$D$38,"&lt;="&amp;A9,Saisonpreise!$E$9:$E$38,"&gt;="&amp;A9))</f>
        <v>0</v>
      </c>
      <c r="F9" s="10">
        <f>IF(A9="","",IF(E9&gt;1,"",IF(E9=1,SUMIFS(Saisonpreise!$F$9:$F$38,Saisonpreise!$K$9:$K$38,"OK",Saisonpreise!$C$9:$C$38,"Einmalig",Saisonpreise!$D$9:$D$38,"&lt;="&amp;A9,Saisonpreise!$E$9:$E$38,"&gt;="&amp;A9),IF(D9&gt;1,"",IF(D9=0,Start!$E$26,SUMIFS(Saisonpreise!$F$9:$F$38,Saisonpreise!$K$9:$K$38,"OK",Saisonpreise!$C$9:$C$38,"Jährlich",Saisonpreise!$J$9:$J$38,0,Saisonpreise!$H$9:$H$38,"&lt;="&amp;C9,Saisonpreise!$I$9:$I$38,"&gt;="&amp;C9)+SUMIFS(Saisonpreise!$F$9:$F$38,Saisonpreise!$K$9:$K$38,"OK",Saisonpreise!$C$9:$C$38,"Jährlich",Saisonpreise!$J$9:$J$38,1,Saisonpreise!$H$9:$H$38,"&lt;="&amp;C9)+SUMIFS(Saisonpreise!$F$9:$F$38,Saisonpreise!$K$9:$K$38,"OK",Saisonpreise!$C$9:$C$38,"Jährlich",Saisonpreise!$J$9:$J$38,1,Saisonpreise!$I$9:$I$38,"&gt;="&amp;C9))))))</f>
        <v>160</v>
      </c>
      <c r="G9" s="3" t="str">
        <f t="shared" ref="G9:G72" si="2">IF(A9="","",IF(OR(E9&gt;1,AND(E9=0,D9&gt;1)),"Preiskonflikt",IF(E9=1,"Einmalige Saison",IF(D9=1,"Jährliche Saison","Basispreis"))))</f>
        <v>Jährliche Saison</v>
      </c>
      <c r="H9" s="3" t="str">
        <f t="shared" ref="H9:H72" si="3">IF(A9="","",IF(G9="Preiskonflikt","Konflikt","OK"))</f>
        <v>OK</v>
      </c>
    </row>
    <row r="10" spans="1:8" ht="31" customHeight="1">
      <c r="A10" s="12">
        <f>IF(DATE(Start!$E$28,1,1)+ROW()-9&lt;DATE(Start!$E$28+3,1,1),DATE(Start!$E$28,1,1)+ROW()-9,"")</f>
        <v>46024</v>
      </c>
      <c r="B10" s="3" t="str">
        <f t="shared" si="0"/>
        <v>Fr</v>
      </c>
      <c r="C10" s="3">
        <f t="shared" si="1"/>
        <v>102</v>
      </c>
      <c r="D10" s="3">
        <f>IF(A10="","",COUNTIFS(Saisonpreise!$K$9:$K$38,"OK",Saisonpreise!$C$9:$C$38,"Jährlich",Saisonpreise!$J$9:$J$38,0,Saisonpreise!$H$9:$H$38,"&lt;="&amp;C10,Saisonpreise!$I$9:$I$38,"&gt;="&amp;C10)+COUNTIFS(Saisonpreise!$K$9:$K$38,"OK",Saisonpreise!$C$9:$C$38,"Jährlich",Saisonpreise!$J$9:$J$38,1,Saisonpreise!$H$9:$H$38,"&lt;="&amp;C10)+COUNTIFS(Saisonpreise!$K$9:$K$38,"OK",Saisonpreise!$C$9:$C$38,"Jährlich",Saisonpreise!$J$9:$J$38,1,Saisonpreise!$I$9:$I$38,"&gt;="&amp;C10))</f>
        <v>1</v>
      </c>
      <c r="E10" s="3">
        <f>IF(A10="","",COUNTIFS(Saisonpreise!$K$9:$K$38,"OK",Saisonpreise!$C$9:$C$38,"Einmalig",Saisonpreise!$D$9:$D$38,"&lt;="&amp;A10,Saisonpreise!$E$9:$E$38,"&gt;="&amp;A10))</f>
        <v>0</v>
      </c>
      <c r="F10" s="10">
        <f>IF(A10="","",IF(E10&gt;1,"",IF(E10=1,SUMIFS(Saisonpreise!$F$9:$F$38,Saisonpreise!$K$9:$K$38,"OK",Saisonpreise!$C$9:$C$38,"Einmalig",Saisonpreise!$D$9:$D$38,"&lt;="&amp;A10,Saisonpreise!$E$9:$E$38,"&gt;="&amp;A10),IF(D10&gt;1,"",IF(D10=0,Start!$E$26,SUMIFS(Saisonpreise!$F$9:$F$38,Saisonpreise!$K$9:$K$38,"OK",Saisonpreise!$C$9:$C$38,"Jährlich",Saisonpreise!$J$9:$J$38,0,Saisonpreise!$H$9:$H$38,"&lt;="&amp;C10,Saisonpreise!$I$9:$I$38,"&gt;="&amp;C10)+SUMIFS(Saisonpreise!$F$9:$F$38,Saisonpreise!$K$9:$K$38,"OK",Saisonpreise!$C$9:$C$38,"Jährlich",Saisonpreise!$J$9:$J$38,1,Saisonpreise!$H$9:$H$38,"&lt;="&amp;C10)+SUMIFS(Saisonpreise!$F$9:$F$38,Saisonpreise!$K$9:$K$38,"OK",Saisonpreise!$C$9:$C$38,"Jährlich",Saisonpreise!$J$9:$J$38,1,Saisonpreise!$I$9:$I$38,"&gt;="&amp;C10))))))</f>
        <v>160</v>
      </c>
      <c r="G10" s="3" t="str">
        <f t="shared" si="2"/>
        <v>Jährliche Saison</v>
      </c>
      <c r="H10" s="3" t="str">
        <f t="shared" si="3"/>
        <v>OK</v>
      </c>
    </row>
    <row r="11" spans="1:8" ht="31" customHeight="1">
      <c r="A11" s="12">
        <f>IF(DATE(Start!$E$28,1,1)+ROW()-9&lt;DATE(Start!$E$28+3,1,1),DATE(Start!$E$28,1,1)+ROW()-9,"")</f>
        <v>46025</v>
      </c>
      <c r="B11" s="3" t="str">
        <f t="shared" si="0"/>
        <v>Sa</v>
      </c>
      <c r="C11" s="3">
        <f t="shared" si="1"/>
        <v>103</v>
      </c>
      <c r="D11" s="3">
        <f>IF(A11="","",COUNTIFS(Saisonpreise!$K$9:$K$38,"OK",Saisonpreise!$C$9:$C$38,"Jährlich",Saisonpreise!$J$9:$J$38,0,Saisonpreise!$H$9:$H$38,"&lt;="&amp;C11,Saisonpreise!$I$9:$I$38,"&gt;="&amp;C11)+COUNTIFS(Saisonpreise!$K$9:$K$38,"OK",Saisonpreise!$C$9:$C$38,"Jährlich",Saisonpreise!$J$9:$J$38,1,Saisonpreise!$H$9:$H$38,"&lt;="&amp;C11)+COUNTIFS(Saisonpreise!$K$9:$K$38,"OK",Saisonpreise!$C$9:$C$38,"Jährlich",Saisonpreise!$J$9:$J$38,1,Saisonpreise!$I$9:$I$38,"&gt;="&amp;C11))</f>
        <v>1</v>
      </c>
      <c r="E11" s="3">
        <f>IF(A11="","",COUNTIFS(Saisonpreise!$K$9:$K$38,"OK",Saisonpreise!$C$9:$C$38,"Einmalig",Saisonpreise!$D$9:$D$38,"&lt;="&amp;A11,Saisonpreise!$E$9:$E$38,"&gt;="&amp;A11))</f>
        <v>0</v>
      </c>
      <c r="F11" s="10">
        <f>IF(A11="","",IF(E11&gt;1,"",IF(E11=1,SUMIFS(Saisonpreise!$F$9:$F$38,Saisonpreise!$K$9:$K$38,"OK",Saisonpreise!$C$9:$C$38,"Einmalig",Saisonpreise!$D$9:$D$38,"&lt;="&amp;A11,Saisonpreise!$E$9:$E$38,"&gt;="&amp;A11),IF(D11&gt;1,"",IF(D11=0,Start!$E$26,SUMIFS(Saisonpreise!$F$9:$F$38,Saisonpreise!$K$9:$K$38,"OK",Saisonpreise!$C$9:$C$38,"Jährlich",Saisonpreise!$J$9:$J$38,0,Saisonpreise!$H$9:$H$38,"&lt;="&amp;C11,Saisonpreise!$I$9:$I$38,"&gt;="&amp;C11)+SUMIFS(Saisonpreise!$F$9:$F$38,Saisonpreise!$K$9:$K$38,"OK",Saisonpreise!$C$9:$C$38,"Jährlich",Saisonpreise!$J$9:$J$38,1,Saisonpreise!$H$9:$H$38,"&lt;="&amp;C11)+SUMIFS(Saisonpreise!$F$9:$F$38,Saisonpreise!$K$9:$K$38,"OK",Saisonpreise!$C$9:$C$38,"Jährlich",Saisonpreise!$J$9:$J$38,1,Saisonpreise!$I$9:$I$38,"&gt;="&amp;C11))))))</f>
        <v>160</v>
      </c>
      <c r="G11" s="3" t="str">
        <f t="shared" si="2"/>
        <v>Jährliche Saison</v>
      </c>
      <c r="H11" s="3" t="str">
        <f t="shared" si="3"/>
        <v>OK</v>
      </c>
    </row>
    <row r="12" spans="1:8" ht="31" customHeight="1">
      <c r="A12" s="12">
        <f>IF(DATE(Start!$E$28,1,1)+ROW()-9&lt;DATE(Start!$E$28+3,1,1),DATE(Start!$E$28,1,1)+ROW()-9,"")</f>
        <v>46026</v>
      </c>
      <c r="B12" s="3" t="str">
        <f t="shared" si="0"/>
        <v>So</v>
      </c>
      <c r="C12" s="3">
        <f t="shared" si="1"/>
        <v>104</v>
      </c>
      <c r="D12" s="3">
        <f>IF(A12="","",COUNTIFS(Saisonpreise!$K$9:$K$38,"OK",Saisonpreise!$C$9:$C$38,"Jährlich",Saisonpreise!$J$9:$J$38,0,Saisonpreise!$H$9:$H$38,"&lt;="&amp;C12,Saisonpreise!$I$9:$I$38,"&gt;="&amp;C12)+COUNTIFS(Saisonpreise!$K$9:$K$38,"OK",Saisonpreise!$C$9:$C$38,"Jährlich",Saisonpreise!$J$9:$J$38,1,Saisonpreise!$H$9:$H$38,"&lt;="&amp;C12)+COUNTIFS(Saisonpreise!$K$9:$K$38,"OK",Saisonpreise!$C$9:$C$38,"Jährlich",Saisonpreise!$J$9:$J$38,1,Saisonpreise!$I$9:$I$38,"&gt;="&amp;C12))</f>
        <v>1</v>
      </c>
      <c r="E12" s="3">
        <f>IF(A12="","",COUNTIFS(Saisonpreise!$K$9:$K$38,"OK",Saisonpreise!$C$9:$C$38,"Einmalig",Saisonpreise!$D$9:$D$38,"&lt;="&amp;A12,Saisonpreise!$E$9:$E$38,"&gt;="&amp;A12))</f>
        <v>0</v>
      </c>
      <c r="F12" s="10">
        <f>IF(A12="","",IF(E12&gt;1,"",IF(E12=1,SUMIFS(Saisonpreise!$F$9:$F$38,Saisonpreise!$K$9:$K$38,"OK",Saisonpreise!$C$9:$C$38,"Einmalig",Saisonpreise!$D$9:$D$38,"&lt;="&amp;A12,Saisonpreise!$E$9:$E$38,"&gt;="&amp;A12),IF(D12&gt;1,"",IF(D12=0,Start!$E$26,SUMIFS(Saisonpreise!$F$9:$F$38,Saisonpreise!$K$9:$K$38,"OK",Saisonpreise!$C$9:$C$38,"Jährlich",Saisonpreise!$J$9:$J$38,0,Saisonpreise!$H$9:$H$38,"&lt;="&amp;C12,Saisonpreise!$I$9:$I$38,"&gt;="&amp;C12)+SUMIFS(Saisonpreise!$F$9:$F$38,Saisonpreise!$K$9:$K$38,"OK",Saisonpreise!$C$9:$C$38,"Jährlich",Saisonpreise!$J$9:$J$38,1,Saisonpreise!$H$9:$H$38,"&lt;="&amp;C12)+SUMIFS(Saisonpreise!$F$9:$F$38,Saisonpreise!$K$9:$K$38,"OK",Saisonpreise!$C$9:$C$38,"Jährlich",Saisonpreise!$J$9:$J$38,1,Saisonpreise!$I$9:$I$38,"&gt;="&amp;C12))))))</f>
        <v>160</v>
      </c>
      <c r="G12" s="3" t="str">
        <f t="shared" si="2"/>
        <v>Jährliche Saison</v>
      </c>
      <c r="H12" s="3" t="str">
        <f t="shared" si="3"/>
        <v>OK</v>
      </c>
    </row>
    <row r="13" spans="1:8" ht="31" customHeight="1">
      <c r="A13" s="12">
        <f>IF(DATE(Start!$E$28,1,1)+ROW()-9&lt;DATE(Start!$E$28+3,1,1),DATE(Start!$E$28,1,1)+ROW()-9,"")</f>
        <v>46027</v>
      </c>
      <c r="B13" s="3" t="str">
        <f t="shared" si="0"/>
        <v>Mo</v>
      </c>
      <c r="C13" s="3">
        <f t="shared" si="1"/>
        <v>105</v>
      </c>
      <c r="D13" s="3">
        <f>IF(A13="","",COUNTIFS(Saisonpreise!$K$9:$K$38,"OK",Saisonpreise!$C$9:$C$38,"Jährlich",Saisonpreise!$J$9:$J$38,0,Saisonpreise!$H$9:$H$38,"&lt;="&amp;C13,Saisonpreise!$I$9:$I$38,"&gt;="&amp;C13)+COUNTIFS(Saisonpreise!$K$9:$K$38,"OK",Saisonpreise!$C$9:$C$38,"Jährlich",Saisonpreise!$J$9:$J$38,1,Saisonpreise!$H$9:$H$38,"&lt;="&amp;C13)+COUNTIFS(Saisonpreise!$K$9:$K$38,"OK",Saisonpreise!$C$9:$C$38,"Jährlich",Saisonpreise!$J$9:$J$38,1,Saisonpreise!$I$9:$I$38,"&gt;="&amp;C13))</f>
        <v>1</v>
      </c>
      <c r="E13" s="3">
        <f>IF(A13="","",COUNTIFS(Saisonpreise!$K$9:$K$38,"OK",Saisonpreise!$C$9:$C$38,"Einmalig",Saisonpreise!$D$9:$D$38,"&lt;="&amp;A13,Saisonpreise!$E$9:$E$38,"&gt;="&amp;A13))</f>
        <v>0</v>
      </c>
      <c r="F13" s="10">
        <f>IF(A13="","",IF(E13&gt;1,"",IF(E13=1,SUMIFS(Saisonpreise!$F$9:$F$38,Saisonpreise!$K$9:$K$38,"OK",Saisonpreise!$C$9:$C$38,"Einmalig",Saisonpreise!$D$9:$D$38,"&lt;="&amp;A13,Saisonpreise!$E$9:$E$38,"&gt;="&amp;A13),IF(D13&gt;1,"",IF(D13=0,Start!$E$26,SUMIFS(Saisonpreise!$F$9:$F$38,Saisonpreise!$K$9:$K$38,"OK",Saisonpreise!$C$9:$C$38,"Jährlich",Saisonpreise!$J$9:$J$38,0,Saisonpreise!$H$9:$H$38,"&lt;="&amp;C13,Saisonpreise!$I$9:$I$38,"&gt;="&amp;C13)+SUMIFS(Saisonpreise!$F$9:$F$38,Saisonpreise!$K$9:$K$38,"OK",Saisonpreise!$C$9:$C$38,"Jährlich",Saisonpreise!$J$9:$J$38,1,Saisonpreise!$H$9:$H$38,"&lt;="&amp;C13)+SUMIFS(Saisonpreise!$F$9:$F$38,Saisonpreise!$K$9:$K$38,"OK",Saisonpreise!$C$9:$C$38,"Jährlich",Saisonpreise!$J$9:$J$38,1,Saisonpreise!$I$9:$I$38,"&gt;="&amp;C13))))))</f>
        <v>160</v>
      </c>
      <c r="G13" s="3" t="str">
        <f t="shared" si="2"/>
        <v>Jährliche Saison</v>
      </c>
      <c r="H13" s="3" t="str">
        <f t="shared" si="3"/>
        <v>OK</v>
      </c>
    </row>
    <row r="14" spans="1:8" ht="31" customHeight="1">
      <c r="A14" s="12">
        <f>IF(DATE(Start!$E$28,1,1)+ROW()-9&lt;DATE(Start!$E$28+3,1,1),DATE(Start!$E$28,1,1)+ROW()-9,"")</f>
        <v>46028</v>
      </c>
      <c r="B14" s="3" t="str">
        <f t="shared" si="0"/>
        <v>Di</v>
      </c>
      <c r="C14" s="3">
        <f t="shared" si="1"/>
        <v>106</v>
      </c>
      <c r="D14" s="3">
        <f>IF(A14="","",COUNTIFS(Saisonpreise!$K$9:$K$38,"OK",Saisonpreise!$C$9:$C$38,"Jährlich",Saisonpreise!$J$9:$J$38,0,Saisonpreise!$H$9:$H$38,"&lt;="&amp;C14,Saisonpreise!$I$9:$I$38,"&gt;="&amp;C14)+COUNTIFS(Saisonpreise!$K$9:$K$38,"OK",Saisonpreise!$C$9:$C$38,"Jährlich",Saisonpreise!$J$9:$J$38,1,Saisonpreise!$H$9:$H$38,"&lt;="&amp;C14)+COUNTIFS(Saisonpreise!$K$9:$K$38,"OK",Saisonpreise!$C$9:$C$38,"Jährlich",Saisonpreise!$J$9:$J$38,1,Saisonpreise!$I$9:$I$38,"&gt;="&amp;C14))</f>
        <v>1</v>
      </c>
      <c r="E14" s="3">
        <f>IF(A14="","",COUNTIFS(Saisonpreise!$K$9:$K$38,"OK",Saisonpreise!$C$9:$C$38,"Einmalig",Saisonpreise!$D$9:$D$38,"&lt;="&amp;A14,Saisonpreise!$E$9:$E$38,"&gt;="&amp;A14))</f>
        <v>0</v>
      </c>
      <c r="F14" s="10">
        <f>IF(A14="","",IF(E14&gt;1,"",IF(E14=1,SUMIFS(Saisonpreise!$F$9:$F$38,Saisonpreise!$K$9:$K$38,"OK",Saisonpreise!$C$9:$C$38,"Einmalig",Saisonpreise!$D$9:$D$38,"&lt;="&amp;A14,Saisonpreise!$E$9:$E$38,"&gt;="&amp;A14),IF(D14&gt;1,"",IF(D14=0,Start!$E$26,SUMIFS(Saisonpreise!$F$9:$F$38,Saisonpreise!$K$9:$K$38,"OK",Saisonpreise!$C$9:$C$38,"Jährlich",Saisonpreise!$J$9:$J$38,0,Saisonpreise!$H$9:$H$38,"&lt;="&amp;C14,Saisonpreise!$I$9:$I$38,"&gt;="&amp;C14)+SUMIFS(Saisonpreise!$F$9:$F$38,Saisonpreise!$K$9:$K$38,"OK",Saisonpreise!$C$9:$C$38,"Jährlich",Saisonpreise!$J$9:$J$38,1,Saisonpreise!$H$9:$H$38,"&lt;="&amp;C14)+SUMIFS(Saisonpreise!$F$9:$F$38,Saisonpreise!$K$9:$K$38,"OK",Saisonpreise!$C$9:$C$38,"Jährlich",Saisonpreise!$J$9:$J$38,1,Saisonpreise!$I$9:$I$38,"&gt;="&amp;C14))))))</f>
        <v>85</v>
      </c>
      <c r="G14" s="3" t="str">
        <f t="shared" si="2"/>
        <v>Jährliche Saison</v>
      </c>
      <c r="H14" s="3" t="str">
        <f t="shared" si="3"/>
        <v>OK</v>
      </c>
    </row>
    <row r="15" spans="1:8" ht="31" customHeight="1">
      <c r="A15" s="12">
        <f>IF(DATE(Start!$E$28,1,1)+ROW()-9&lt;DATE(Start!$E$28+3,1,1),DATE(Start!$E$28,1,1)+ROW()-9,"")</f>
        <v>46029</v>
      </c>
      <c r="B15" s="3" t="str">
        <f t="shared" si="0"/>
        <v>Mi</v>
      </c>
      <c r="C15" s="3">
        <f t="shared" si="1"/>
        <v>107</v>
      </c>
      <c r="D15" s="3">
        <f>IF(A15="","",COUNTIFS(Saisonpreise!$K$9:$K$38,"OK",Saisonpreise!$C$9:$C$38,"Jährlich",Saisonpreise!$J$9:$J$38,0,Saisonpreise!$H$9:$H$38,"&lt;="&amp;C15,Saisonpreise!$I$9:$I$38,"&gt;="&amp;C15)+COUNTIFS(Saisonpreise!$K$9:$K$38,"OK",Saisonpreise!$C$9:$C$38,"Jährlich",Saisonpreise!$J$9:$J$38,1,Saisonpreise!$H$9:$H$38,"&lt;="&amp;C15)+COUNTIFS(Saisonpreise!$K$9:$K$38,"OK",Saisonpreise!$C$9:$C$38,"Jährlich",Saisonpreise!$J$9:$J$38,1,Saisonpreise!$I$9:$I$38,"&gt;="&amp;C15))</f>
        <v>1</v>
      </c>
      <c r="E15" s="3">
        <f>IF(A15="","",COUNTIFS(Saisonpreise!$K$9:$K$38,"OK",Saisonpreise!$C$9:$C$38,"Einmalig",Saisonpreise!$D$9:$D$38,"&lt;="&amp;A15,Saisonpreise!$E$9:$E$38,"&gt;="&amp;A15))</f>
        <v>0</v>
      </c>
      <c r="F15" s="10">
        <f>IF(A15="","",IF(E15&gt;1,"",IF(E15=1,SUMIFS(Saisonpreise!$F$9:$F$38,Saisonpreise!$K$9:$K$38,"OK",Saisonpreise!$C$9:$C$38,"Einmalig",Saisonpreise!$D$9:$D$38,"&lt;="&amp;A15,Saisonpreise!$E$9:$E$38,"&gt;="&amp;A15),IF(D15&gt;1,"",IF(D15=0,Start!$E$26,SUMIFS(Saisonpreise!$F$9:$F$38,Saisonpreise!$K$9:$K$38,"OK",Saisonpreise!$C$9:$C$38,"Jährlich",Saisonpreise!$J$9:$J$38,0,Saisonpreise!$H$9:$H$38,"&lt;="&amp;C15,Saisonpreise!$I$9:$I$38,"&gt;="&amp;C15)+SUMIFS(Saisonpreise!$F$9:$F$38,Saisonpreise!$K$9:$K$38,"OK",Saisonpreise!$C$9:$C$38,"Jährlich",Saisonpreise!$J$9:$J$38,1,Saisonpreise!$H$9:$H$38,"&lt;="&amp;C15)+SUMIFS(Saisonpreise!$F$9:$F$38,Saisonpreise!$K$9:$K$38,"OK",Saisonpreise!$C$9:$C$38,"Jährlich",Saisonpreise!$J$9:$J$38,1,Saisonpreise!$I$9:$I$38,"&gt;="&amp;C15))))))</f>
        <v>85</v>
      </c>
      <c r="G15" s="3" t="str">
        <f t="shared" si="2"/>
        <v>Jährliche Saison</v>
      </c>
      <c r="H15" s="3" t="str">
        <f t="shared" si="3"/>
        <v>OK</v>
      </c>
    </row>
    <row r="16" spans="1:8" ht="31" customHeight="1">
      <c r="A16" s="12">
        <f>IF(DATE(Start!$E$28,1,1)+ROW()-9&lt;DATE(Start!$E$28+3,1,1),DATE(Start!$E$28,1,1)+ROW()-9,"")</f>
        <v>46030</v>
      </c>
      <c r="B16" s="3" t="str">
        <f t="shared" si="0"/>
        <v>Do</v>
      </c>
      <c r="C16" s="3">
        <f t="shared" si="1"/>
        <v>108</v>
      </c>
      <c r="D16" s="3">
        <f>IF(A16="","",COUNTIFS(Saisonpreise!$K$9:$K$38,"OK",Saisonpreise!$C$9:$C$38,"Jährlich",Saisonpreise!$J$9:$J$38,0,Saisonpreise!$H$9:$H$38,"&lt;="&amp;C16,Saisonpreise!$I$9:$I$38,"&gt;="&amp;C16)+COUNTIFS(Saisonpreise!$K$9:$K$38,"OK",Saisonpreise!$C$9:$C$38,"Jährlich",Saisonpreise!$J$9:$J$38,1,Saisonpreise!$H$9:$H$38,"&lt;="&amp;C16)+COUNTIFS(Saisonpreise!$K$9:$K$38,"OK",Saisonpreise!$C$9:$C$38,"Jährlich",Saisonpreise!$J$9:$J$38,1,Saisonpreise!$I$9:$I$38,"&gt;="&amp;C16))</f>
        <v>1</v>
      </c>
      <c r="E16" s="3">
        <f>IF(A16="","",COUNTIFS(Saisonpreise!$K$9:$K$38,"OK",Saisonpreise!$C$9:$C$38,"Einmalig",Saisonpreise!$D$9:$D$38,"&lt;="&amp;A16,Saisonpreise!$E$9:$E$38,"&gt;="&amp;A16))</f>
        <v>0</v>
      </c>
      <c r="F16" s="10">
        <f>IF(A16="","",IF(E16&gt;1,"",IF(E16=1,SUMIFS(Saisonpreise!$F$9:$F$38,Saisonpreise!$K$9:$K$38,"OK",Saisonpreise!$C$9:$C$38,"Einmalig",Saisonpreise!$D$9:$D$38,"&lt;="&amp;A16,Saisonpreise!$E$9:$E$38,"&gt;="&amp;A16),IF(D16&gt;1,"",IF(D16=0,Start!$E$26,SUMIFS(Saisonpreise!$F$9:$F$38,Saisonpreise!$K$9:$K$38,"OK",Saisonpreise!$C$9:$C$38,"Jährlich",Saisonpreise!$J$9:$J$38,0,Saisonpreise!$H$9:$H$38,"&lt;="&amp;C16,Saisonpreise!$I$9:$I$38,"&gt;="&amp;C16)+SUMIFS(Saisonpreise!$F$9:$F$38,Saisonpreise!$K$9:$K$38,"OK",Saisonpreise!$C$9:$C$38,"Jährlich",Saisonpreise!$J$9:$J$38,1,Saisonpreise!$H$9:$H$38,"&lt;="&amp;C16)+SUMIFS(Saisonpreise!$F$9:$F$38,Saisonpreise!$K$9:$K$38,"OK",Saisonpreise!$C$9:$C$38,"Jährlich",Saisonpreise!$J$9:$J$38,1,Saisonpreise!$I$9:$I$38,"&gt;="&amp;C16))))))</f>
        <v>85</v>
      </c>
      <c r="G16" s="3" t="str">
        <f t="shared" si="2"/>
        <v>Jährliche Saison</v>
      </c>
      <c r="H16" s="3" t="str">
        <f t="shared" si="3"/>
        <v>OK</v>
      </c>
    </row>
    <row r="17" spans="1:8" ht="31" customHeight="1">
      <c r="A17" s="12">
        <f>IF(DATE(Start!$E$28,1,1)+ROW()-9&lt;DATE(Start!$E$28+3,1,1),DATE(Start!$E$28,1,1)+ROW()-9,"")</f>
        <v>46031</v>
      </c>
      <c r="B17" s="3" t="str">
        <f t="shared" si="0"/>
        <v>Fr</v>
      </c>
      <c r="C17" s="3">
        <f t="shared" si="1"/>
        <v>109</v>
      </c>
      <c r="D17" s="3">
        <f>IF(A17="","",COUNTIFS(Saisonpreise!$K$9:$K$38,"OK",Saisonpreise!$C$9:$C$38,"Jährlich",Saisonpreise!$J$9:$J$38,0,Saisonpreise!$H$9:$H$38,"&lt;="&amp;C17,Saisonpreise!$I$9:$I$38,"&gt;="&amp;C17)+COUNTIFS(Saisonpreise!$K$9:$K$38,"OK",Saisonpreise!$C$9:$C$38,"Jährlich",Saisonpreise!$J$9:$J$38,1,Saisonpreise!$H$9:$H$38,"&lt;="&amp;C17)+COUNTIFS(Saisonpreise!$K$9:$K$38,"OK",Saisonpreise!$C$9:$C$38,"Jährlich",Saisonpreise!$J$9:$J$38,1,Saisonpreise!$I$9:$I$38,"&gt;="&amp;C17))</f>
        <v>1</v>
      </c>
      <c r="E17" s="3">
        <f>IF(A17="","",COUNTIFS(Saisonpreise!$K$9:$K$38,"OK",Saisonpreise!$C$9:$C$38,"Einmalig",Saisonpreise!$D$9:$D$38,"&lt;="&amp;A17,Saisonpreise!$E$9:$E$38,"&gt;="&amp;A17))</f>
        <v>0</v>
      </c>
      <c r="F17" s="10">
        <f>IF(A17="","",IF(E17&gt;1,"",IF(E17=1,SUMIFS(Saisonpreise!$F$9:$F$38,Saisonpreise!$K$9:$K$38,"OK",Saisonpreise!$C$9:$C$38,"Einmalig",Saisonpreise!$D$9:$D$38,"&lt;="&amp;A17,Saisonpreise!$E$9:$E$38,"&gt;="&amp;A17),IF(D17&gt;1,"",IF(D17=0,Start!$E$26,SUMIFS(Saisonpreise!$F$9:$F$38,Saisonpreise!$K$9:$K$38,"OK",Saisonpreise!$C$9:$C$38,"Jährlich",Saisonpreise!$J$9:$J$38,0,Saisonpreise!$H$9:$H$38,"&lt;="&amp;C17,Saisonpreise!$I$9:$I$38,"&gt;="&amp;C17)+SUMIFS(Saisonpreise!$F$9:$F$38,Saisonpreise!$K$9:$K$38,"OK",Saisonpreise!$C$9:$C$38,"Jährlich",Saisonpreise!$J$9:$J$38,1,Saisonpreise!$H$9:$H$38,"&lt;="&amp;C17)+SUMIFS(Saisonpreise!$F$9:$F$38,Saisonpreise!$K$9:$K$38,"OK",Saisonpreise!$C$9:$C$38,"Jährlich",Saisonpreise!$J$9:$J$38,1,Saisonpreise!$I$9:$I$38,"&gt;="&amp;C17))))))</f>
        <v>85</v>
      </c>
      <c r="G17" s="3" t="str">
        <f t="shared" si="2"/>
        <v>Jährliche Saison</v>
      </c>
      <c r="H17" s="3" t="str">
        <f t="shared" si="3"/>
        <v>OK</v>
      </c>
    </row>
    <row r="18" spans="1:8" ht="31" customHeight="1">
      <c r="A18" s="12">
        <f>IF(DATE(Start!$E$28,1,1)+ROW()-9&lt;DATE(Start!$E$28+3,1,1),DATE(Start!$E$28,1,1)+ROW()-9,"")</f>
        <v>46032</v>
      </c>
      <c r="B18" s="3" t="str">
        <f t="shared" si="0"/>
        <v>Sa</v>
      </c>
      <c r="C18" s="3">
        <f t="shared" si="1"/>
        <v>110</v>
      </c>
      <c r="D18" s="3">
        <f>IF(A18="","",COUNTIFS(Saisonpreise!$K$9:$K$38,"OK",Saisonpreise!$C$9:$C$38,"Jährlich",Saisonpreise!$J$9:$J$38,0,Saisonpreise!$H$9:$H$38,"&lt;="&amp;C18,Saisonpreise!$I$9:$I$38,"&gt;="&amp;C18)+COUNTIFS(Saisonpreise!$K$9:$K$38,"OK",Saisonpreise!$C$9:$C$38,"Jährlich",Saisonpreise!$J$9:$J$38,1,Saisonpreise!$H$9:$H$38,"&lt;="&amp;C18)+COUNTIFS(Saisonpreise!$K$9:$K$38,"OK",Saisonpreise!$C$9:$C$38,"Jährlich",Saisonpreise!$J$9:$J$38,1,Saisonpreise!$I$9:$I$38,"&gt;="&amp;C18))</f>
        <v>1</v>
      </c>
      <c r="E18" s="3">
        <f>IF(A18="","",COUNTIFS(Saisonpreise!$K$9:$K$38,"OK",Saisonpreise!$C$9:$C$38,"Einmalig",Saisonpreise!$D$9:$D$38,"&lt;="&amp;A18,Saisonpreise!$E$9:$E$38,"&gt;="&amp;A18))</f>
        <v>0</v>
      </c>
      <c r="F18" s="10">
        <f>IF(A18="","",IF(E18&gt;1,"",IF(E18=1,SUMIFS(Saisonpreise!$F$9:$F$38,Saisonpreise!$K$9:$K$38,"OK",Saisonpreise!$C$9:$C$38,"Einmalig",Saisonpreise!$D$9:$D$38,"&lt;="&amp;A18,Saisonpreise!$E$9:$E$38,"&gt;="&amp;A18),IF(D18&gt;1,"",IF(D18=0,Start!$E$26,SUMIFS(Saisonpreise!$F$9:$F$38,Saisonpreise!$K$9:$K$38,"OK",Saisonpreise!$C$9:$C$38,"Jährlich",Saisonpreise!$J$9:$J$38,0,Saisonpreise!$H$9:$H$38,"&lt;="&amp;C18,Saisonpreise!$I$9:$I$38,"&gt;="&amp;C18)+SUMIFS(Saisonpreise!$F$9:$F$38,Saisonpreise!$K$9:$K$38,"OK",Saisonpreise!$C$9:$C$38,"Jährlich",Saisonpreise!$J$9:$J$38,1,Saisonpreise!$H$9:$H$38,"&lt;="&amp;C18)+SUMIFS(Saisonpreise!$F$9:$F$38,Saisonpreise!$K$9:$K$38,"OK",Saisonpreise!$C$9:$C$38,"Jährlich",Saisonpreise!$J$9:$J$38,1,Saisonpreise!$I$9:$I$38,"&gt;="&amp;C18))))))</f>
        <v>85</v>
      </c>
      <c r="G18" s="3" t="str">
        <f t="shared" si="2"/>
        <v>Jährliche Saison</v>
      </c>
      <c r="H18" s="3" t="str">
        <f t="shared" si="3"/>
        <v>OK</v>
      </c>
    </row>
    <row r="19" spans="1:8" ht="31" customHeight="1">
      <c r="A19" s="12">
        <f>IF(DATE(Start!$E$28,1,1)+ROW()-9&lt;DATE(Start!$E$28+3,1,1),DATE(Start!$E$28,1,1)+ROW()-9,"")</f>
        <v>46033</v>
      </c>
      <c r="B19" s="3" t="str">
        <f t="shared" si="0"/>
        <v>So</v>
      </c>
      <c r="C19" s="3">
        <f t="shared" si="1"/>
        <v>111</v>
      </c>
      <c r="D19" s="3">
        <f>IF(A19="","",COUNTIFS(Saisonpreise!$K$9:$K$38,"OK",Saisonpreise!$C$9:$C$38,"Jährlich",Saisonpreise!$J$9:$J$38,0,Saisonpreise!$H$9:$H$38,"&lt;="&amp;C19,Saisonpreise!$I$9:$I$38,"&gt;="&amp;C19)+COUNTIFS(Saisonpreise!$K$9:$K$38,"OK",Saisonpreise!$C$9:$C$38,"Jährlich",Saisonpreise!$J$9:$J$38,1,Saisonpreise!$H$9:$H$38,"&lt;="&amp;C19)+COUNTIFS(Saisonpreise!$K$9:$K$38,"OK",Saisonpreise!$C$9:$C$38,"Jährlich",Saisonpreise!$J$9:$J$38,1,Saisonpreise!$I$9:$I$38,"&gt;="&amp;C19))</f>
        <v>1</v>
      </c>
      <c r="E19" s="3">
        <f>IF(A19="","",COUNTIFS(Saisonpreise!$K$9:$K$38,"OK",Saisonpreise!$C$9:$C$38,"Einmalig",Saisonpreise!$D$9:$D$38,"&lt;="&amp;A19,Saisonpreise!$E$9:$E$38,"&gt;="&amp;A19))</f>
        <v>0</v>
      </c>
      <c r="F19" s="10">
        <f>IF(A19="","",IF(E19&gt;1,"",IF(E19=1,SUMIFS(Saisonpreise!$F$9:$F$38,Saisonpreise!$K$9:$K$38,"OK",Saisonpreise!$C$9:$C$38,"Einmalig",Saisonpreise!$D$9:$D$38,"&lt;="&amp;A19,Saisonpreise!$E$9:$E$38,"&gt;="&amp;A19),IF(D19&gt;1,"",IF(D19=0,Start!$E$26,SUMIFS(Saisonpreise!$F$9:$F$38,Saisonpreise!$K$9:$K$38,"OK",Saisonpreise!$C$9:$C$38,"Jährlich",Saisonpreise!$J$9:$J$38,0,Saisonpreise!$H$9:$H$38,"&lt;="&amp;C19,Saisonpreise!$I$9:$I$38,"&gt;="&amp;C19)+SUMIFS(Saisonpreise!$F$9:$F$38,Saisonpreise!$K$9:$K$38,"OK",Saisonpreise!$C$9:$C$38,"Jährlich",Saisonpreise!$J$9:$J$38,1,Saisonpreise!$H$9:$H$38,"&lt;="&amp;C19)+SUMIFS(Saisonpreise!$F$9:$F$38,Saisonpreise!$K$9:$K$38,"OK",Saisonpreise!$C$9:$C$38,"Jährlich",Saisonpreise!$J$9:$J$38,1,Saisonpreise!$I$9:$I$38,"&gt;="&amp;C19))))))</f>
        <v>85</v>
      </c>
      <c r="G19" s="3" t="str">
        <f t="shared" si="2"/>
        <v>Jährliche Saison</v>
      </c>
      <c r="H19" s="3" t="str">
        <f t="shared" si="3"/>
        <v>OK</v>
      </c>
    </row>
    <row r="20" spans="1:8" ht="31" customHeight="1">
      <c r="A20" s="12">
        <f>IF(DATE(Start!$E$28,1,1)+ROW()-9&lt;DATE(Start!$E$28+3,1,1),DATE(Start!$E$28,1,1)+ROW()-9,"")</f>
        <v>46034</v>
      </c>
      <c r="B20" s="3" t="str">
        <f t="shared" si="0"/>
        <v>Mo</v>
      </c>
      <c r="C20" s="3">
        <f t="shared" si="1"/>
        <v>112</v>
      </c>
      <c r="D20" s="3">
        <f>IF(A20="","",COUNTIFS(Saisonpreise!$K$9:$K$38,"OK",Saisonpreise!$C$9:$C$38,"Jährlich",Saisonpreise!$J$9:$J$38,0,Saisonpreise!$H$9:$H$38,"&lt;="&amp;C20,Saisonpreise!$I$9:$I$38,"&gt;="&amp;C20)+COUNTIFS(Saisonpreise!$K$9:$K$38,"OK",Saisonpreise!$C$9:$C$38,"Jährlich",Saisonpreise!$J$9:$J$38,1,Saisonpreise!$H$9:$H$38,"&lt;="&amp;C20)+COUNTIFS(Saisonpreise!$K$9:$K$38,"OK",Saisonpreise!$C$9:$C$38,"Jährlich",Saisonpreise!$J$9:$J$38,1,Saisonpreise!$I$9:$I$38,"&gt;="&amp;C20))</f>
        <v>1</v>
      </c>
      <c r="E20" s="3">
        <f>IF(A20="","",COUNTIFS(Saisonpreise!$K$9:$K$38,"OK",Saisonpreise!$C$9:$C$38,"Einmalig",Saisonpreise!$D$9:$D$38,"&lt;="&amp;A20,Saisonpreise!$E$9:$E$38,"&gt;="&amp;A20))</f>
        <v>0</v>
      </c>
      <c r="F20" s="10">
        <f>IF(A20="","",IF(E20&gt;1,"",IF(E20=1,SUMIFS(Saisonpreise!$F$9:$F$38,Saisonpreise!$K$9:$K$38,"OK",Saisonpreise!$C$9:$C$38,"Einmalig",Saisonpreise!$D$9:$D$38,"&lt;="&amp;A20,Saisonpreise!$E$9:$E$38,"&gt;="&amp;A20),IF(D20&gt;1,"",IF(D20=0,Start!$E$26,SUMIFS(Saisonpreise!$F$9:$F$38,Saisonpreise!$K$9:$K$38,"OK",Saisonpreise!$C$9:$C$38,"Jährlich",Saisonpreise!$J$9:$J$38,0,Saisonpreise!$H$9:$H$38,"&lt;="&amp;C20,Saisonpreise!$I$9:$I$38,"&gt;="&amp;C20)+SUMIFS(Saisonpreise!$F$9:$F$38,Saisonpreise!$K$9:$K$38,"OK",Saisonpreise!$C$9:$C$38,"Jährlich",Saisonpreise!$J$9:$J$38,1,Saisonpreise!$H$9:$H$38,"&lt;="&amp;C20)+SUMIFS(Saisonpreise!$F$9:$F$38,Saisonpreise!$K$9:$K$38,"OK",Saisonpreise!$C$9:$C$38,"Jährlich",Saisonpreise!$J$9:$J$38,1,Saisonpreise!$I$9:$I$38,"&gt;="&amp;C20))))))</f>
        <v>85</v>
      </c>
      <c r="G20" s="3" t="str">
        <f t="shared" si="2"/>
        <v>Jährliche Saison</v>
      </c>
      <c r="H20" s="3" t="str">
        <f t="shared" si="3"/>
        <v>OK</v>
      </c>
    </row>
    <row r="21" spans="1:8" ht="31" customHeight="1">
      <c r="A21" s="12">
        <f>IF(DATE(Start!$E$28,1,1)+ROW()-9&lt;DATE(Start!$E$28+3,1,1),DATE(Start!$E$28,1,1)+ROW()-9,"")</f>
        <v>46035</v>
      </c>
      <c r="B21" s="3" t="str">
        <f t="shared" si="0"/>
        <v>Di</v>
      </c>
      <c r="C21" s="3">
        <f t="shared" si="1"/>
        <v>113</v>
      </c>
      <c r="D21" s="3">
        <f>IF(A21="","",COUNTIFS(Saisonpreise!$K$9:$K$38,"OK",Saisonpreise!$C$9:$C$38,"Jährlich",Saisonpreise!$J$9:$J$38,0,Saisonpreise!$H$9:$H$38,"&lt;="&amp;C21,Saisonpreise!$I$9:$I$38,"&gt;="&amp;C21)+COUNTIFS(Saisonpreise!$K$9:$K$38,"OK",Saisonpreise!$C$9:$C$38,"Jährlich",Saisonpreise!$J$9:$J$38,1,Saisonpreise!$H$9:$H$38,"&lt;="&amp;C21)+COUNTIFS(Saisonpreise!$K$9:$K$38,"OK",Saisonpreise!$C$9:$C$38,"Jährlich",Saisonpreise!$J$9:$J$38,1,Saisonpreise!$I$9:$I$38,"&gt;="&amp;C21))</f>
        <v>1</v>
      </c>
      <c r="E21" s="3">
        <f>IF(A21="","",COUNTIFS(Saisonpreise!$K$9:$K$38,"OK",Saisonpreise!$C$9:$C$38,"Einmalig",Saisonpreise!$D$9:$D$38,"&lt;="&amp;A21,Saisonpreise!$E$9:$E$38,"&gt;="&amp;A21))</f>
        <v>0</v>
      </c>
      <c r="F21" s="10">
        <f>IF(A21="","",IF(E21&gt;1,"",IF(E21=1,SUMIFS(Saisonpreise!$F$9:$F$38,Saisonpreise!$K$9:$K$38,"OK",Saisonpreise!$C$9:$C$38,"Einmalig",Saisonpreise!$D$9:$D$38,"&lt;="&amp;A21,Saisonpreise!$E$9:$E$38,"&gt;="&amp;A21),IF(D21&gt;1,"",IF(D21=0,Start!$E$26,SUMIFS(Saisonpreise!$F$9:$F$38,Saisonpreise!$K$9:$K$38,"OK",Saisonpreise!$C$9:$C$38,"Jährlich",Saisonpreise!$J$9:$J$38,0,Saisonpreise!$H$9:$H$38,"&lt;="&amp;C21,Saisonpreise!$I$9:$I$38,"&gt;="&amp;C21)+SUMIFS(Saisonpreise!$F$9:$F$38,Saisonpreise!$K$9:$K$38,"OK",Saisonpreise!$C$9:$C$38,"Jährlich",Saisonpreise!$J$9:$J$38,1,Saisonpreise!$H$9:$H$38,"&lt;="&amp;C21)+SUMIFS(Saisonpreise!$F$9:$F$38,Saisonpreise!$K$9:$K$38,"OK",Saisonpreise!$C$9:$C$38,"Jährlich",Saisonpreise!$J$9:$J$38,1,Saisonpreise!$I$9:$I$38,"&gt;="&amp;C21))))))</f>
        <v>85</v>
      </c>
      <c r="G21" s="3" t="str">
        <f t="shared" si="2"/>
        <v>Jährliche Saison</v>
      </c>
      <c r="H21" s="3" t="str">
        <f t="shared" si="3"/>
        <v>OK</v>
      </c>
    </row>
    <row r="22" spans="1:8" ht="31" customHeight="1">
      <c r="A22" s="12">
        <f>IF(DATE(Start!$E$28,1,1)+ROW()-9&lt;DATE(Start!$E$28+3,1,1),DATE(Start!$E$28,1,1)+ROW()-9,"")</f>
        <v>46036</v>
      </c>
      <c r="B22" s="3" t="str">
        <f t="shared" si="0"/>
        <v>Mi</v>
      </c>
      <c r="C22" s="3">
        <f t="shared" si="1"/>
        <v>114</v>
      </c>
      <c r="D22" s="3">
        <f>IF(A22="","",COUNTIFS(Saisonpreise!$K$9:$K$38,"OK",Saisonpreise!$C$9:$C$38,"Jährlich",Saisonpreise!$J$9:$J$38,0,Saisonpreise!$H$9:$H$38,"&lt;="&amp;C22,Saisonpreise!$I$9:$I$38,"&gt;="&amp;C22)+COUNTIFS(Saisonpreise!$K$9:$K$38,"OK",Saisonpreise!$C$9:$C$38,"Jährlich",Saisonpreise!$J$9:$J$38,1,Saisonpreise!$H$9:$H$38,"&lt;="&amp;C22)+COUNTIFS(Saisonpreise!$K$9:$K$38,"OK",Saisonpreise!$C$9:$C$38,"Jährlich",Saisonpreise!$J$9:$J$38,1,Saisonpreise!$I$9:$I$38,"&gt;="&amp;C22))</f>
        <v>1</v>
      </c>
      <c r="E22" s="3">
        <f>IF(A22="","",COUNTIFS(Saisonpreise!$K$9:$K$38,"OK",Saisonpreise!$C$9:$C$38,"Einmalig",Saisonpreise!$D$9:$D$38,"&lt;="&amp;A22,Saisonpreise!$E$9:$E$38,"&gt;="&amp;A22))</f>
        <v>0</v>
      </c>
      <c r="F22" s="10">
        <f>IF(A22="","",IF(E22&gt;1,"",IF(E22=1,SUMIFS(Saisonpreise!$F$9:$F$38,Saisonpreise!$K$9:$K$38,"OK",Saisonpreise!$C$9:$C$38,"Einmalig",Saisonpreise!$D$9:$D$38,"&lt;="&amp;A22,Saisonpreise!$E$9:$E$38,"&gt;="&amp;A22),IF(D22&gt;1,"",IF(D22=0,Start!$E$26,SUMIFS(Saisonpreise!$F$9:$F$38,Saisonpreise!$K$9:$K$38,"OK",Saisonpreise!$C$9:$C$38,"Jährlich",Saisonpreise!$J$9:$J$38,0,Saisonpreise!$H$9:$H$38,"&lt;="&amp;C22,Saisonpreise!$I$9:$I$38,"&gt;="&amp;C22)+SUMIFS(Saisonpreise!$F$9:$F$38,Saisonpreise!$K$9:$K$38,"OK",Saisonpreise!$C$9:$C$38,"Jährlich",Saisonpreise!$J$9:$J$38,1,Saisonpreise!$H$9:$H$38,"&lt;="&amp;C22)+SUMIFS(Saisonpreise!$F$9:$F$38,Saisonpreise!$K$9:$K$38,"OK",Saisonpreise!$C$9:$C$38,"Jährlich",Saisonpreise!$J$9:$J$38,1,Saisonpreise!$I$9:$I$38,"&gt;="&amp;C22))))))</f>
        <v>85</v>
      </c>
      <c r="G22" s="3" t="str">
        <f t="shared" si="2"/>
        <v>Jährliche Saison</v>
      </c>
      <c r="H22" s="3" t="str">
        <f t="shared" si="3"/>
        <v>OK</v>
      </c>
    </row>
    <row r="23" spans="1:8" ht="31" customHeight="1">
      <c r="A23" s="12">
        <f>IF(DATE(Start!$E$28,1,1)+ROW()-9&lt;DATE(Start!$E$28+3,1,1),DATE(Start!$E$28,1,1)+ROW()-9,"")</f>
        <v>46037</v>
      </c>
      <c r="B23" s="3" t="str">
        <f t="shared" si="0"/>
        <v>Do</v>
      </c>
      <c r="C23" s="3">
        <f t="shared" si="1"/>
        <v>115</v>
      </c>
      <c r="D23" s="3">
        <f>IF(A23="","",COUNTIFS(Saisonpreise!$K$9:$K$38,"OK",Saisonpreise!$C$9:$C$38,"Jährlich",Saisonpreise!$J$9:$J$38,0,Saisonpreise!$H$9:$H$38,"&lt;="&amp;C23,Saisonpreise!$I$9:$I$38,"&gt;="&amp;C23)+COUNTIFS(Saisonpreise!$K$9:$K$38,"OK",Saisonpreise!$C$9:$C$38,"Jährlich",Saisonpreise!$J$9:$J$38,1,Saisonpreise!$H$9:$H$38,"&lt;="&amp;C23)+COUNTIFS(Saisonpreise!$K$9:$K$38,"OK",Saisonpreise!$C$9:$C$38,"Jährlich",Saisonpreise!$J$9:$J$38,1,Saisonpreise!$I$9:$I$38,"&gt;="&amp;C23))</f>
        <v>1</v>
      </c>
      <c r="E23" s="3">
        <f>IF(A23="","",COUNTIFS(Saisonpreise!$K$9:$K$38,"OK",Saisonpreise!$C$9:$C$38,"Einmalig",Saisonpreise!$D$9:$D$38,"&lt;="&amp;A23,Saisonpreise!$E$9:$E$38,"&gt;="&amp;A23))</f>
        <v>0</v>
      </c>
      <c r="F23" s="10">
        <f>IF(A23="","",IF(E23&gt;1,"",IF(E23=1,SUMIFS(Saisonpreise!$F$9:$F$38,Saisonpreise!$K$9:$K$38,"OK",Saisonpreise!$C$9:$C$38,"Einmalig",Saisonpreise!$D$9:$D$38,"&lt;="&amp;A23,Saisonpreise!$E$9:$E$38,"&gt;="&amp;A23),IF(D23&gt;1,"",IF(D23=0,Start!$E$26,SUMIFS(Saisonpreise!$F$9:$F$38,Saisonpreise!$K$9:$K$38,"OK",Saisonpreise!$C$9:$C$38,"Jährlich",Saisonpreise!$J$9:$J$38,0,Saisonpreise!$H$9:$H$38,"&lt;="&amp;C23,Saisonpreise!$I$9:$I$38,"&gt;="&amp;C23)+SUMIFS(Saisonpreise!$F$9:$F$38,Saisonpreise!$K$9:$K$38,"OK",Saisonpreise!$C$9:$C$38,"Jährlich",Saisonpreise!$J$9:$J$38,1,Saisonpreise!$H$9:$H$38,"&lt;="&amp;C23)+SUMIFS(Saisonpreise!$F$9:$F$38,Saisonpreise!$K$9:$K$38,"OK",Saisonpreise!$C$9:$C$38,"Jährlich",Saisonpreise!$J$9:$J$38,1,Saisonpreise!$I$9:$I$38,"&gt;="&amp;C23))))))</f>
        <v>85</v>
      </c>
      <c r="G23" s="3" t="str">
        <f t="shared" si="2"/>
        <v>Jährliche Saison</v>
      </c>
      <c r="H23" s="3" t="str">
        <f t="shared" si="3"/>
        <v>OK</v>
      </c>
    </row>
    <row r="24" spans="1:8" ht="31" customHeight="1">
      <c r="A24" s="12">
        <f>IF(DATE(Start!$E$28,1,1)+ROW()-9&lt;DATE(Start!$E$28+3,1,1),DATE(Start!$E$28,1,1)+ROW()-9,"")</f>
        <v>46038</v>
      </c>
      <c r="B24" s="3" t="str">
        <f t="shared" si="0"/>
        <v>Fr</v>
      </c>
      <c r="C24" s="3">
        <f t="shared" si="1"/>
        <v>116</v>
      </c>
      <c r="D24" s="3">
        <f>IF(A24="","",COUNTIFS(Saisonpreise!$K$9:$K$38,"OK",Saisonpreise!$C$9:$C$38,"Jährlich",Saisonpreise!$J$9:$J$38,0,Saisonpreise!$H$9:$H$38,"&lt;="&amp;C24,Saisonpreise!$I$9:$I$38,"&gt;="&amp;C24)+COUNTIFS(Saisonpreise!$K$9:$K$38,"OK",Saisonpreise!$C$9:$C$38,"Jährlich",Saisonpreise!$J$9:$J$38,1,Saisonpreise!$H$9:$H$38,"&lt;="&amp;C24)+COUNTIFS(Saisonpreise!$K$9:$K$38,"OK",Saisonpreise!$C$9:$C$38,"Jährlich",Saisonpreise!$J$9:$J$38,1,Saisonpreise!$I$9:$I$38,"&gt;="&amp;C24))</f>
        <v>1</v>
      </c>
      <c r="E24" s="3">
        <f>IF(A24="","",COUNTIFS(Saisonpreise!$K$9:$K$38,"OK",Saisonpreise!$C$9:$C$38,"Einmalig",Saisonpreise!$D$9:$D$38,"&lt;="&amp;A24,Saisonpreise!$E$9:$E$38,"&gt;="&amp;A24))</f>
        <v>0</v>
      </c>
      <c r="F24" s="10">
        <f>IF(A24="","",IF(E24&gt;1,"",IF(E24=1,SUMIFS(Saisonpreise!$F$9:$F$38,Saisonpreise!$K$9:$K$38,"OK",Saisonpreise!$C$9:$C$38,"Einmalig",Saisonpreise!$D$9:$D$38,"&lt;="&amp;A24,Saisonpreise!$E$9:$E$38,"&gt;="&amp;A24),IF(D24&gt;1,"",IF(D24=0,Start!$E$26,SUMIFS(Saisonpreise!$F$9:$F$38,Saisonpreise!$K$9:$K$38,"OK",Saisonpreise!$C$9:$C$38,"Jährlich",Saisonpreise!$J$9:$J$38,0,Saisonpreise!$H$9:$H$38,"&lt;="&amp;C24,Saisonpreise!$I$9:$I$38,"&gt;="&amp;C24)+SUMIFS(Saisonpreise!$F$9:$F$38,Saisonpreise!$K$9:$K$38,"OK",Saisonpreise!$C$9:$C$38,"Jährlich",Saisonpreise!$J$9:$J$38,1,Saisonpreise!$H$9:$H$38,"&lt;="&amp;C24)+SUMIFS(Saisonpreise!$F$9:$F$38,Saisonpreise!$K$9:$K$38,"OK",Saisonpreise!$C$9:$C$38,"Jährlich",Saisonpreise!$J$9:$J$38,1,Saisonpreise!$I$9:$I$38,"&gt;="&amp;C24))))))</f>
        <v>85</v>
      </c>
      <c r="G24" s="3" t="str">
        <f t="shared" si="2"/>
        <v>Jährliche Saison</v>
      </c>
      <c r="H24" s="3" t="str">
        <f t="shared" si="3"/>
        <v>OK</v>
      </c>
    </row>
    <row r="25" spans="1:8" ht="31" customHeight="1">
      <c r="A25" s="12">
        <f>IF(DATE(Start!$E$28,1,1)+ROW()-9&lt;DATE(Start!$E$28+3,1,1),DATE(Start!$E$28,1,1)+ROW()-9,"")</f>
        <v>46039</v>
      </c>
      <c r="B25" s="3" t="str">
        <f t="shared" si="0"/>
        <v>Sa</v>
      </c>
      <c r="C25" s="3">
        <f t="shared" si="1"/>
        <v>117</v>
      </c>
      <c r="D25" s="3">
        <f>IF(A25="","",COUNTIFS(Saisonpreise!$K$9:$K$38,"OK",Saisonpreise!$C$9:$C$38,"Jährlich",Saisonpreise!$J$9:$J$38,0,Saisonpreise!$H$9:$H$38,"&lt;="&amp;C25,Saisonpreise!$I$9:$I$38,"&gt;="&amp;C25)+COUNTIFS(Saisonpreise!$K$9:$K$38,"OK",Saisonpreise!$C$9:$C$38,"Jährlich",Saisonpreise!$J$9:$J$38,1,Saisonpreise!$H$9:$H$38,"&lt;="&amp;C25)+COUNTIFS(Saisonpreise!$K$9:$K$38,"OK",Saisonpreise!$C$9:$C$38,"Jährlich",Saisonpreise!$J$9:$J$38,1,Saisonpreise!$I$9:$I$38,"&gt;="&amp;C25))</f>
        <v>1</v>
      </c>
      <c r="E25" s="3">
        <f>IF(A25="","",COUNTIFS(Saisonpreise!$K$9:$K$38,"OK",Saisonpreise!$C$9:$C$38,"Einmalig",Saisonpreise!$D$9:$D$38,"&lt;="&amp;A25,Saisonpreise!$E$9:$E$38,"&gt;="&amp;A25))</f>
        <v>0</v>
      </c>
      <c r="F25" s="10">
        <f>IF(A25="","",IF(E25&gt;1,"",IF(E25=1,SUMIFS(Saisonpreise!$F$9:$F$38,Saisonpreise!$K$9:$K$38,"OK",Saisonpreise!$C$9:$C$38,"Einmalig",Saisonpreise!$D$9:$D$38,"&lt;="&amp;A25,Saisonpreise!$E$9:$E$38,"&gt;="&amp;A25),IF(D25&gt;1,"",IF(D25=0,Start!$E$26,SUMIFS(Saisonpreise!$F$9:$F$38,Saisonpreise!$K$9:$K$38,"OK",Saisonpreise!$C$9:$C$38,"Jährlich",Saisonpreise!$J$9:$J$38,0,Saisonpreise!$H$9:$H$38,"&lt;="&amp;C25,Saisonpreise!$I$9:$I$38,"&gt;="&amp;C25)+SUMIFS(Saisonpreise!$F$9:$F$38,Saisonpreise!$K$9:$K$38,"OK",Saisonpreise!$C$9:$C$38,"Jährlich",Saisonpreise!$J$9:$J$38,1,Saisonpreise!$H$9:$H$38,"&lt;="&amp;C25)+SUMIFS(Saisonpreise!$F$9:$F$38,Saisonpreise!$K$9:$K$38,"OK",Saisonpreise!$C$9:$C$38,"Jährlich",Saisonpreise!$J$9:$J$38,1,Saisonpreise!$I$9:$I$38,"&gt;="&amp;C25))))))</f>
        <v>85</v>
      </c>
      <c r="G25" s="3" t="str">
        <f t="shared" si="2"/>
        <v>Jährliche Saison</v>
      </c>
      <c r="H25" s="3" t="str">
        <f t="shared" si="3"/>
        <v>OK</v>
      </c>
    </row>
    <row r="26" spans="1:8" ht="31" customHeight="1">
      <c r="A26" s="12">
        <f>IF(DATE(Start!$E$28,1,1)+ROW()-9&lt;DATE(Start!$E$28+3,1,1),DATE(Start!$E$28,1,1)+ROW()-9,"")</f>
        <v>46040</v>
      </c>
      <c r="B26" s="3" t="str">
        <f t="shared" si="0"/>
        <v>So</v>
      </c>
      <c r="C26" s="3">
        <f t="shared" si="1"/>
        <v>118</v>
      </c>
      <c r="D26" s="3">
        <f>IF(A26="","",COUNTIFS(Saisonpreise!$K$9:$K$38,"OK",Saisonpreise!$C$9:$C$38,"Jährlich",Saisonpreise!$J$9:$J$38,0,Saisonpreise!$H$9:$H$38,"&lt;="&amp;C26,Saisonpreise!$I$9:$I$38,"&gt;="&amp;C26)+COUNTIFS(Saisonpreise!$K$9:$K$38,"OK",Saisonpreise!$C$9:$C$38,"Jährlich",Saisonpreise!$J$9:$J$38,1,Saisonpreise!$H$9:$H$38,"&lt;="&amp;C26)+COUNTIFS(Saisonpreise!$K$9:$K$38,"OK",Saisonpreise!$C$9:$C$38,"Jährlich",Saisonpreise!$J$9:$J$38,1,Saisonpreise!$I$9:$I$38,"&gt;="&amp;C26))</f>
        <v>1</v>
      </c>
      <c r="E26" s="3">
        <f>IF(A26="","",COUNTIFS(Saisonpreise!$K$9:$K$38,"OK",Saisonpreise!$C$9:$C$38,"Einmalig",Saisonpreise!$D$9:$D$38,"&lt;="&amp;A26,Saisonpreise!$E$9:$E$38,"&gt;="&amp;A26))</f>
        <v>0</v>
      </c>
      <c r="F26" s="10">
        <f>IF(A26="","",IF(E26&gt;1,"",IF(E26=1,SUMIFS(Saisonpreise!$F$9:$F$38,Saisonpreise!$K$9:$K$38,"OK",Saisonpreise!$C$9:$C$38,"Einmalig",Saisonpreise!$D$9:$D$38,"&lt;="&amp;A26,Saisonpreise!$E$9:$E$38,"&gt;="&amp;A26),IF(D26&gt;1,"",IF(D26=0,Start!$E$26,SUMIFS(Saisonpreise!$F$9:$F$38,Saisonpreise!$K$9:$K$38,"OK",Saisonpreise!$C$9:$C$38,"Jährlich",Saisonpreise!$J$9:$J$38,0,Saisonpreise!$H$9:$H$38,"&lt;="&amp;C26,Saisonpreise!$I$9:$I$38,"&gt;="&amp;C26)+SUMIFS(Saisonpreise!$F$9:$F$38,Saisonpreise!$K$9:$K$38,"OK",Saisonpreise!$C$9:$C$38,"Jährlich",Saisonpreise!$J$9:$J$38,1,Saisonpreise!$H$9:$H$38,"&lt;="&amp;C26)+SUMIFS(Saisonpreise!$F$9:$F$38,Saisonpreise!$K$9:$K$38,"OK",Saisonpreise!$C$9:$C$38,"Jährlich",Saisonpreise!$J$9:$J$38,1,Saisonpreise!$I$9:$I$38,"&gt;="&amp;C26))))))</f>
        <v>85</v>
      </c>
      <c r="G26" s="3" t="str">
        <f t="shared" si="2"/>
        <v>Jährliche Saison</v>
      </c>
      <c r="H26" s="3" t="str">
        <f t="shared" si="3"/>
        <v>OK</v>
      </c>
    </row>
    <row r="27" spans="1:8" ht="31" customHeight="1">
      <c r="A27" s="12">
        <f>IF(DATE(Start!$E$28,1,1)+ROW()-9&lt;DATE(Start!$E$28+3,1,1),DATE(Start!$E$28,1,1)+ROW()-9,"")</f>
        <v>46041</v>
      </c>
      <c r="B27" s="3" t="str">
        <f t="shared" si="0"/>
        <v>Mo</v>
      </c>
      <c r="C27" s="3">
        <f t="shared" si="1"/>
        <v>119</v>
      </c>
      <c r="D27" s="3">
        <f>IF(A27="","",COUNTIFS(Saisonpreise!$K$9:$K$38,"OK",Saisonpreise!$C$9:$C$38,"Jährlich",Saisonpreise!$J$9:$J$38,0,Saisonpreise!$H$9:$H$38,"&lt;="&amp;C27,Saisonpreise!$I$9:$I$38,"&gt;="&amp;C27)+COUNTIFS(Saisonpreise!$K$9:$K$38,"OK",Saisonpreise!$C$9:$C$38,"Jährlich",Saisonpreise!$J$9:$J$38,1,Saisonpreise!$H$9:$H$38,"&lt;="&amp;C27)+COUNTIFS(Saisonpreise!$K$9:$K$38,"OK",Saisonpreise!$C$9:$C$38,"Jährlich",Saisonpreise!$J$9:$J$38,1,Saisonpreise!$I$9:$I$38,"&gt;="&amp;C27))</f>
        <v>1</v>
      </c>
      <c r="E27" s="3">
        <f>IF(A27="","",COUNTIFS(Saisonpreise!$K$9:$K$38,"OK",Saisonpreise!$C$9:$C$38,"Einmalig",Saisonpreise!$D$9:$D$38,"&lt;="&amp;A27,Saisonpreise!$E$9:$E$38,"&gt;="&amp;A27))</f>
        <v>0</v>
      </c>
      <c r="F27" s="10">
        <f>IF(A27="","",IF(E27&gt;1,"",IF(E27=1,SUMIFS(Saisonpreise!$F$9:$F$38,Saisonpreise!$K$9:$K$38,"OK",Saisonpreise!$C$9:$C$38,"Einmalig",Saisonpreise!$D$9:$D$38,"&lt;="&amp;A27,Saisonpreise!$E$9:$E$38,"&gt;="&amp;A27),IF(D27&gt;1,"",IF(D27=0,Start!$E$26,SUMIFS(Saisonpreise!$F$9:$F$38,Saisonpreise!$K$9:$K$38,"OK",Saisonpreise!$C$9:$C$38,"Jährlich",Saisonpreise!$J$9:$J$38,0,Saisonpreise!$H$9:$H$38,"&lt;="&amp;C27,Saisonpreise!$I$9:$I$38,"&gt;="&amp;C27)+SUMIFS(Saisonpreise!$F$9:$F$38,Saisonpreise!$K$9:$K$38,"OK",Saisonpreise!$C$9:$C$38,"Jährlich",Saisonpreise!$J$9:$J$38,1,Saisonpreise!$H$9:$H$38,"&lt;="&amp;C27)+SUMIFS(Saisonpreise!$F$9:$F$38,Saisonpreise!$K$9:$K$38,"OK",Saisonpreise!$C$9:$C$38,"Jährlich",Saisonpreise!$J$9:$J$38,1,Saisonpreise!$I$9:$I$38,"&gt;="&amp;C27))))))</f>
        <v>85</v>
      </c>
      <c r="G27" s="3" t="str">
        <f t="shared" si="2"/>
        <v>Jährliche Saison</v>
      </c>
      <c r="H27" s="3" t="str">
        <f t="shared" si="3"/>
        <v>OK</v>
      </c>
    </row>
    <row r="28" spans="1:8" ht="31" customHeight="1">
      <c r="A28" s="12">
        <f>IF(DATE(Start!$E$28,1,1)+ROW()-9&lt;DATE(Start!$E$28+3,1,1),DATE(Start!$E$28,1,1)+ROW()-9,"")</f>
        <v>46042</v>
      </c>
      <c r="B28" s="3" t="str">
        <f t="shared" si="0"/>
        <v>Di</v>
      </c>
      <c r="C28" s="3">
        <f t="shared" si="1"/>
        <v>120</v>
      </c>
      <c r="D28" s="3">
        <f>IF(A28="","",COUNTIFS(Saisonpreise!$K$9:$K$38,"OK",Saisonpreise!$C$9:$C$38,"Jährlich",Saisonpreise!$J$9:$J$38,0,Saisonpreise!$H$9:$H$38,"&lt;="&amp;C28,Saisonpreise!$I$9:$I$38,"&gt;="&amp;C28)+COUNTIFS(Saisonpreise!$K$9:$K$38,"OK",Saisonpreise!$C$9:$C$38,"Jährlich",Saisonpreise!$J$9:$J$38,1,Saisonpreise!$H$9:$H$38,"&lt;="&amp;C28)+COUNTIFS(Saisonpreise!$K$9:$K$38,"OK",Saisonpreise!$C$9:$C$38,"Jährlich",Saisonpreise!$J$9:$J$38,1,Saisonpreise!$I$9:$I$38,"&gt;="&amp;C28))</f>
        <v>1</v>
      </c>
      <c r="E28" s="3">
        <f>IF(A28="","",COUNTIFS(Saisonpreise!$K$9:$K$38,"OK",Saisonpreise!$C$9:$C$38,"Einmalig",Saisonpreise!$D$9:$D$38,"&lt;="&amp;A28,Saisonpreise!$E$9:$E$38,"&gt;="&amp;A28))</f>
        <v>0</v>
      </c>
      <c r="F28" s="10">
        <f>IF(A28="","",IF(E28&gt;1,"",IF(E28=1,SUMIFS(Saisonpreise!$F$9:$F$38,Saisonpreise!$K$9:$K$38,"OK",Saisonpreise!$C$9:$C$38,"Einmalig",Saisonpreise!$D$9:$D$38,"&lt;="&amp;A28,Saisonpreise!$E$9:$E$38,"&gt;="&amp;A28),IF(D28&gt;1,"",IF(D28=0,Start!$E$26,SUMIFS(Saisonpreise!$F$9:$F$38,Saisonpreise!$K$9:$K$38,"OK",Saisonpreise!$C$9:$C$38,"Jährlich",Saisonpreise!$J$9:$J$38,0,Saisonpreise!$H$9:$H$38,"&lt;="&amp;C28,Saisonpreise!$I$9:$I$38,"&gt;="&amp;C28)+SUMIFS(Saisonpreise!$F$9:$F$38,Saisonpreise!$K$9:$K$38,"OK",Saisonpreise!$C$9:$C$38,"Jährlich",Saisonpreise!$J$9:$J$38,1,Saisonpreise!$H$9:$H$38,"&lt;="&amp;C28)+SUMIFS(Saisonpreise!$F$9:$F$38,Saisonpreise!$K$9:$K$38,"OK",Saisonpreise!$C$9:$C$38,"Jährlich",Saisonpreise!$J$9:$J$38,1,Saisonpreise!$I$9:$I$38,"&gt;="&amp;C28))))))</f>
        <v>85</v>
      </c>
      <c r="G28" s="3" t="str">
        <f t="shared" si="2"/>
        <v>Jährliche Saison</v>
      </c>
      <c r="H28" s="3" t="str">
        <f t="shared" si="3"/>
        <v>OK</v>
      </c>
    </row>
    <row r="29" spans="1:8" ht="31" customHeight="1">
      <c r="A29" s="12">
        <f>IF(DATE(Start!$E$28,1,1)+ROW()-9&lt;DATE(Start!$E$28+3,1,1),DATE(Start!$E$28,1,1)+ROW()-9,"")</f>
        <v>46043</v>
      </c>
      <c r="B29" s="3" t="str">
        <f t="shared" si="0"/>
        <v>Mi</v>
      </c>
      <c r="C29" s="3">
        <f t="shared" si="1"/>
        <v>121</v>
      </c>
      <c r="D29" s="3">
        <f>IF(A29="","",COUNTIFS(Saisonpreise!$K$9:$K$38,"OK",Saisonpreise!$C$9:$C$38,"Jährlich",Saisonpreise!$J$9:$J$38,0,Saisonpreise!$H$9:$H$38,"&lt;="&amp;C29,Saisonpreise!$I$9:$I$38,"&gt;="&amp;C29)+COUNTIFS(Saisonpreise!$K$9:$K$38,"OK",Saisonpreise!$C$9:$C$38,"Jährlich",Saisonpreise!$J$9:$J$38,1,Saisonpreise!$H$9:$H$38,"&lt;="&amp;C29)+COUNTIFS(Saisonpreise!$K$9:$K$38,"OK",Saisonpreise!$C$9:$C$38,"Jährlich",Saisonpreise!$J$9:$J$38,1,Saisonpreise!$I$9:$I$38,"&gt;="&amp;C29))</f>
        <v>1</v>
      </c>
      <c r="E29" s="3">
        <f>IF(A29="","",COUNTIFS(Saisonpreise!$K$9:$K$38,"OK",Saisonpreise!$C$9:$C$38,"Einmalig",Saisonpreise!$D$9:$D$38,"&lt;="&amp;A29,Saisonpreise!$E$9:$E$38,"&gt;="&amp;A29))</f>
        <v>0</v>
      </c>
      <c r="F29" s="10">
        <f>IF(A29="","",IF(E29&gt;1,"",IF(E29=1,SUMIFS(Saisonpreise!$F$9:$F$38,Saisonpreise!$K$9:$K$38,"OK",Saisonpreise!$C$9:$C$38,"Einmalig",Saisonpreise!$D$9:$D$38,"&lt;="&amp;A29,Saisonpreise!$E$9:$E$38,"&gt;="&amp;A29),IF(D29&gt;1,"",IF(D29=0,Start!$E$26,SUMIFS(Saisonpreise!$F$9:$F$38,Saisonpreise!$K$9:$K$38,"OK",Saisonpreise!$C$9:$C$38,"Jährlich",Saisonpreise!$J$9:$J$38,0,Saisonpreise!$H$9:$H$38,"&lt;="&amp;C29,Saisonpreise!$I$9:$I$38,"&gt;="&amp;C29)+SUMIFS(Saisonpreise!$F$9:$F$38,Saisonpreise!$K$9:$K$38,"OK",Saisonpreise!$C$9:$C$38,"Jährlich",Saisonpreise!$J$9:$J$38,1,Saisonpreise!$H$9:$H$38,"&lt;="&amp;C29)+SUMIFS(Saisonpreise!$F$9:$F$38,Saisonpreise!$K$9:$K$38,"OK",Saisonpreise!$C$9:$C$38,"Jährlich",Saisonpreise!$J$9:$J$38,1,Saisonpreise!$I$9:$I$38,"&gt;="&amp;C29))))))</f>
        <v>85</v>
      </c>
      <c r="G29" s="3" t="str">
        <f t="shared" si="2"/>
        <v>Jährliche Saison</v>
      </c>
      <c r="H29" s="3" t="str">
        <f t="shared" si="3"/>
        <v>OK</v>
      </c>
    </row>
    <row r="30" spans="1:8" ht="31" customHeight="1">
      <c r="A30" s="12">
        <f>IF(DATE(Start!$E$28,1,1)+ROW()-9&lt;DATE(Start!$E$28+3,1,1),DATE(Start!$E$28,1,1)+ROW()-9,"")</f>
        <v>46044</v>
      </c>
      <c r="B30" s="3" t="str">
        <f t="shared" si="0"/>
        <v>Do</v>
      </c>
      <c r="C30" s="3">
        <f t="shared" si="1"/>
        <v>122</v>
      </c>
      <c r="D30" s="3">
        <f>IF(A30="","",COUNTIFS(Saisonpreise!$K$9:$K$38,"OK",Saisonpreise!$C$9:$C$38,"Jährlich",Saisonpreise!$J$9:$J$38,0,Saisonpreise!$H$9:$H$38,"&lt;="&amp;C30,Saisonpreise!$I$9:$I$38,"&gt;="&amp;C30)+COUNTIFS(Saisonpreise!$K$9:$K$38,"OK",Saisonpreise!$C$9:$C$38,"Jährlich",Saisonpreise!$J$9:$J$38,1,Saisonpreise!$H$9:$H$38,"&lt;="&amp;C30)+COUNTIFS(Saisonpreise!$K$9:$K$38,"OK",Saisonpreise!$C$9:$C$38,"Jährlich",Saisonpreise!$J$9:$J$38,1,Saisonpreise!$I$9:$I$38,"&gt;="&amp;C30))</f>
        <v>1</v>
      </c>
      <c r="E30" s="3">
        <f>IF(A30="","",COUNTIFS(Saisonpreise!$K$9:$K$38,"OK",Saisonpreise!$C$9:$C$38,"Einmalig",Saisonpreise!$D$9:$D$38,"&lt;="&amp;A30,Saisonpreise!$E$9:$E$38,"&gt;="&amp;A30))</f>
        <v>0</v>
      </c>
      <c r="F30" s="10">
        <f>IF(A30="","",IF(E30&gt;1,"",IF(E30=1,SUMIFS(Saisonpreise!$F$9:$F$38,Saisonpreise!$K$9:$K$38,"OK",Saisonpreise!$C$9:$C$38,"Einmalig",Saisonpreise!$D$9:$D$38,"&lt;="&amp;A30,Saisonpreise!$E$9:$E$38,"&gt;="&amp;A30),IF(D30&gt;1,"",IF(D30=0,Start!$E$26,SUMIFS(Saisonpreise!$F$9:$F$38,Saisonpreise!$K$9:$K$38,"OK",Saisonpreise!$C$9:$C$38,"Jährlich",Saisonpreise!$J$9:$J$38,0,Saisonpreise!$H$9:$H$38,"&lt;="&amp;C30,Saisonpreise!$I$9:$I$38,"&gt;="&amp;C30)+SUMIFS(Saisonpreise!$F$9:$F$38,Saisonpreise!$K$9:$K$38,"OK",Saisonpreise!$C$9:$C$38,"Jährlich",Saisonpreise!$J$9:$J$38,1,Saisonpreise!$H$9:$H$38,"&lt;="&amp;C30)+SUMIFS(Saisonpreise!$F$9:$F$38,Saisonpreise!$K$9:$K$38,"OK",Saisonpreise!$C$9:$C$38,"Jährlich",Saisonpreise!$J$9:$J$38,1,Saisonpreise!$I$9:$I$38,"&gt;="&amp;C30))))))</f>
        <v>85</v>
      </c>
      <c r="G30" s="3" t="str">
        <f t="shared" si="2"/>
        <v>Jährliche Saison</v>
      </c>
      <c r="H30" s="3" t="str">
        <f t="shared" si="3"/>
        <v>OK</v>
      </c>
    </row>
    <row r="31" spans="1:8" ht="31" customHeight="1">
      <c r="A31" s="12">
        <f>IF(DATE(Start!$E$28,1,1)+ROW()-9&lt;DATE(Start!$E$28+3,1,1),DATE(Start!$E$28,1,1)+ROW()-9,"")</f>
        <v>46045</v>
      </c>
      <c r="B31" s="3" t="str">
        <f t="shared" si="0"/>
        <v>Fr</v>
      </c>
      <c r="C31" s="3">
        <f t="shared" si="1"/>
        <v>123</v>
      </c>
      <c r="D31" s="3">
        <f>IF(A31="","",COUNTIFS(Saisonpreise!$K$9:$K$38,"OK",Saisonpreise!$C$9:$C$38,"Jährlich",Saisonpreise!$J$9:$J$38,0,Saisonpreise!$H$9:$H$38,"&lt;="&amp;C31,Saisonpreise!$I$9:$I$38,"&gt;="&amp;C31)+COUNTIFS(Saisonpreise!$K$9:$K$38,"OK",Saisonpreise!$C$9:$C$38,"Jährlich",Saisonpreise!$J$9:$J$38,1,Saisonpreise!$H$9:$H$38,"&lt;="&amp;C31)+COUNTIFS(Saisonpreise!$K$9:$K$38,"OK",Saisonpreise!$C$9:$C$38,"Jährlich",Saisonpreise!$J$9:$J$38,1,Saisonpreise!$I$9:$I$38,"&gt;="&amp;C31))</f>
        <v>1</v>
      </c>
      <c r="E31" s="3">
        <f>IF(A31="","",COUNTIFS(Saisonpreise!$K$9:$K$38,"OK",Saisonpreise!$C$9:$C$38,"Einmalig",Saisonpreise!$D$9:$D$38,"&lt;="&amp;A31,Saisonpreise!$E$9:$E$38,"&gt;="&amp;A31))</f>
        <v>0</v>
      </c>
      <c r="F31" s="10">
        <f>IF(A31="","",IF(E31&gt;1,"",IF(E31=1,SUMIFS(Saisonpreise!$F$9:$F$38,Saisonpreise!$K$9:$K$38,"OK",Saisonpreise!$C$9:$C$38,"Einmalig",Saisonpreise!$D$9:$D$38,"&lt;="&amp;A31,Saisonpreise!$E$9:$E$38,"&gt;="&amp;A31),IF(D31&gt;1,"",IF(D31=0,Start!$E$26,SUMIFS(Saisonpreise!$F$9:$F$38,Saisonpreise!$K$9:$K$38,"OK",Saisonpreise!$C$9:$C$38,"Jährlich",Saisonpreise!$J$9:$J$38,0,Saisonpreise!$H$9:$H$38,"&lt;="&amp;C31,Saisonpreise!$I$9:$I$38,"&gt;="&amp;C31)+SUMIFS(Saisonpreise!$F$9:$F$38,Saisonpreise!$K$9:$K$38,"OK",Saisonpreise!$C$9:$C$38,"Jährlich",Saisonpreise!$J$9:$J$38,1,Saisonpreise!$H$9:$H$38,"&lt;="&amp;C31)+SUMIFS(Saisonpreise!$F$9:$F$38,Saisonpreise!$K$9:$K$38,"OK",Saisonpreise!$C$9:$C$38,"Jährlich",Saisonpreise!$J$9:$J$38,1,Saisonpreise!$I$9:$I$38,"&gt;="&amp;C31))))))</f>
        <v>85</v>
      </c>
      <c r="G31" s="3" t="str">
        <f t="shared" si="2"/>
        <v>Jährliche Saison</v>
      </c>
      <c r="H31" s="3" t="str">
        <f t="shared" si="3"/>
        <v>OK</v>
      </c>
    </row>
    <row r="32" spans="1:8" ht="31" customHeight="1">
      <c r="A32" s="12">
        <f>IF(DATE(Start!$E$28,1,1)+ROW()-9&lt;DATE(Start!$E$28+3,1,1),DATE(Start!$E$28,1,1)+ROW()-9,"")</f>
        <v>46046</v>
      </c>
      <c r="B32" s="3" t="str">
        <f t="shared" si="0"/>
        <v>Sa</v>
      </c>
      <c r="C32" s="3">
        <f t="shared" si="1"/>
        <v>124</v>
      </c>
      <c r="D32" s="3">
        <f>IF(A32="","",COUNTIFS(Saisonpreise!$K$9:$K$38,"OK",Saisonpreise!$C$9:$C$38,"Jährlich",Saisonpreise!$J$9:$J$38,0,Saisonpreise!$H$9:$H$38,"&lt;="&amp;C32,Saisonpreise!$I$9:$I$38,"&gt;="&amp;C32)+COUNTIFS(Saisonpreise!$K$9:$K$38,"OK",Saisonpreise!$C$9:$C$38,"Jährlich",Saisonpreise!$J$9:$J$38,1,Saisonpreise!$H$9:$H$38,"&lt;="&amp;C32)+COUNTIFS(Saisonpreise!$K$9:$K$38,"OK",Saisonpreise!$C$9:$C$38,"Jährlich",Saisonpreise!$J$9:$J$38,1,Saisonpreise!$I$9:$I$38,"&gt;="&amp;C32))</f>
        <v>1</v>
      </c>
      <c r="E32" s="3">
        <f>IF(A32="","",COUNTIFS(Saisonpreise!$K$9:$K$38,"OK",Saisonpreise!$C$9:$C$38,"Einmalig",Saisonpreise!$D$9:$D$38,"&lt;="&amp;A32,Saisonpreise!$E$9:$E$38,"&gt;="&amp;A32))</f>
        <v>0</v>
      </c>
      <c r="F32" s="10">
        <f>IF(A32="","",IF(E32&gt;1,"",IF(E32=1,SUMIFS(Saisonpreise!$F$9:$F$38,Saisonpreise!$K$9:$K$38,"OK",Saisonpreise!$C$9:$C$38,"Einmalig",Saisonpreise!$D$9:$D$38,"&lt;="&amp;A32,Saisonpreise!$E$9:$E$38,"&gt;="&amp;A32),IF(D32&gt;1,"",IF(D32=0,Start!$E$26,SUMIFS(Saisonpreise!$F$9:$F$38,Saisonpreise!$K$9:$K$38,"OK",Saisonpreise!$C$9:$C$38,"Jährlich",Saisonpreise!$J$9:$J$38,0,Saisonpreise!$H$9:$H$38,"&lt;="&amp;C32,Saisonpreise!$I$9:$I$38,"&gt;="&amp;C32)+SUMIFS(Saisonpreise!$F$9:$F$38,Saisonpreise!$K$9:$K$38,"OK",Saisonpreise!$C$9:$C$38,"Jährlich",Saisonpreise!$J$9:$J$38,1,Saisonpreise!$H$9:$H$38,"&lt;="&amp;C32)+SUMIFS(Saisonpreise!$F$9:$F$38,Saisonpreise!$K$9:$K$38,"OK",Saisonpreise!$C$9:$C$38,"Jährlich",Saisonpreise!$J$9:$J$38,1,Saisonpreise!$I$9:$I$38,"&gt;="&amp;C32))))))</f>
        <v>85</v>
      </c>
      <c r="G32" s="3" t="str">
        <f t="shared" si="2"/>
        <v>Jährliche Saison</v>
      </c>
      <c r="H32" s="3" t="str">
        <f t="shared" si="3"/>
        <v>OK</v>
      </c>
    </row>
    <row r="33" spans="1:8" ht="31" customHeight="1">
      <c r="A33" s="12">
        <f>IF(DATE(Start!$E$28,1,1)+ROW()-9&lt;DATE(Start!$E$28+3,1,1),DATE(Start!$E$28,1,1)+ROW()-9,"")</f>
        <v>46047</v>
      </c>
      <c r="B33" s="3" t="str">
        <f t="shared" si="0"/>
        <v>So</v>
      </c>
      <c r="C33" s="3">
        <f t="shared" si="1"/>
        <v>125</v>
      </c>
      <c r="D33" s="3">
        <f>IF(A33="","",COUNTIFS(Saisonpreise!$K$9:$K$38,"OK",Saisonpreise!$C$9:$C$38,"Jährlich",Saisonpreise!$J$9:$J$38,0,Saisonpreise!$H$9:$H$38,"&lt;="&amp;C33,Saisonpreise!$I$9:$I$38,"&gt;="&amp;C33)+COUNTIFS(Saisonpreise!$K$9:$K$38,"OK",Saisonpreise!$C$9:$C$38,"Jährlich",Saisonpreise!$J$9:$J$38,1,Saisonpreise!$H$9:$H$38,"&lt;="&amp;C33)+COUNTIFS(Saisonpreise!$K$9:$K$38,"OK",Saisonpreise!$C$9:$C$38,"Jährlich",Saisonpreise!$J$9:$J$38,1,Saisonpreise!$I$9:$I$38,"&gt;="&amp;C33))</f>
        <v>1</v>
      </c>
      <c r="E33" s="3">
        <f>IF(A33="","",COUNTIFS(Saisonpreise!$K$9:$K$38,"OK",Saisonpreise!$C$9:$C$38,"Einmalig",Saisonpreise!$D$9:$D$38,"&lt;="&amp;A33,Saisonpreise!$E$9:$E$38,"&gt;="&amp;A33))</f>
        <v>0</v>
      </c>
      <c r="F33" s="10">
        <f>IF(A33="","",IF(E33&gt;1,"",IF(E33=1,SUMIFS(Saisonpreise!$F$9:$F$38,Saisonpreise!$K$9:$K$38,"OK",Saisonpreise!$C$9:$C$38,"Einmalig",Saisonpreise!$D$9:$D$38,"&lt;="&amp;A33,Saisonpreise!$E$9:$E$38,"&gt;="&amp;A33),IF(D33&gt;1,"",IF(D33=0,Start!$E$26,SUMIFS(Saisonpreise!$F$9:$F$38,Saisonpreise!$K$9:$K$38,"OK",Saisonpreise!$C$9:$C$38,"Jährlich",Saisonpreise!$J$9:$J$38,0,Saisonpreise!$H$9:$H$38,"&lt;="&amp;C33,Saisonpreise!$I$9:$I$38,"&gt;="&amp;C33)+SUMIFS(Saisonpreise!$F$9:$F$38,Saisonpreise!$K$9:$K$38,"OK",Saisonpreise!$C$9:$C$38,"Jährlich",Saisonpreise!$J$9:$J$38,1,Saisonpreise!$H$9:$H$38,"&lt;="&amp;C33)+SUMIFS(Saisonpreise!$F$9:$F$38,Saisonpreise!$K$9:$K$38,"OK",Saisonpreise!$C$9:$C$38,"Jährlich",Saisonpreise!$J$9:$J$38,1,Saisonpreise!$I$9:$I$38,"&gt;="&amp;C33))))))</f>
        <v>85</v>
      </c>
      <c r="G33" s="3" t="str">
        <f t="shared" si="2"/>
        <v>Jährliche Saison</v>
      </c>
      <c r="H33" s="3" t="str">
        <f t="shared" si="3"/>
        <v>OK</v>
      </c>
    </row>
    <row r="34" spans="1:8" ht="31" customHeight="1">
      <c r="A34" s="12">
        <f>IF(DATE(Start!$E$28,1,1)+ROW()-9&lt;DATE(Start!$E$28+3,1,1),DATE(Start!$E$28,1,1)+ROW()-9,"")</f>
        <v>46048</v>
      </c>
      <c r="B34" s="3" t="str">
        <f t="shared" si="0"/>
        <v>Mo</v>
      </c>
      <c r="C34" s="3">
        <f t="shared" si="1"/>
        <v>126</v>
      </c>
      <c r="D34" s="3">
        <f>IF(A34="","",COUNTIFS(Saisonpreise!$K$9:$K$38,"OK",Saisonpreise!$C$9:$C$38,"Jährlich",Saisonpreise!$J$9:$J$38,0,Saisonpreise!$H$9:$H$38,"&lt;="&amp;C34,Saisonpreise!$I$9:$I$38,"&gt;="&amp;C34)+COUNTIFS(Saisonpreise!$K$9:$K$38,"OK",Saisonpreise!$C$9:$C$38,"Jährlich",Saisonpreise!$J$9:$J$38,1,Saisonpreise!$H$9:$H$38,"&lt;="&amp;C34)+COUNTIFS(Saisonpreise!$K$9:$K$38,"OK",Saisonpreise!$C$9:$C$38,"Jährlich",Saisonpreise!$J$9:$J$38,1,Saisonpreise!$I$9:$I$38,"&gt;="&amp;C34))</f>
        <v>1</v>
      </c>
      <c r="E34" s="3">
        <f>IF(A34="","",COUNTIFS(Saisonpreise!$K$9:$K$38,"OK",Saisonpreise!$C$9:$C$38,"Einmalig",Saisonpreise!$D$9:$D$38,"&lt;="&amp;A34,Saisonpreise!$E$9:$E$38,"&gt;="&amp;A34))</f>
        <v>0</v>
      </c>
      <c r="F34" s="10">
        <f>IF(A34="","",IF(E34&gt;1,"",IF(E34=1,SUMIFS(Saisonpreise!$F$9:$F$38,Saisonpreise!$K$9:$K$38,"OK",Saisonpreise!$C$9:$C$38,"Einmalig",Saisonpreise!$D$9:$D$38,"&lt;="&amp;A34,Saisonpreise!$E$9:$E$38,"&gt;="&amp;A34),IF(D34&gt;1,"",IF(D34=0,Start!$E$26,SUMIFS(Saisonpreise!$F$9:$F$38,Saisonpreise!$K$9:$K$38,"OK",Saisonpreise!$C$9:$C$38,"Jährlich",Saisonpreise!$J$9:$J$38,0,Saisonpreise!$H$9:$H$38,"&lt;="&amp;C34,Saisonpreise!$I$9:$I$38,"&gt;="&amp;C34)+SUMIFS(Saisonpreise!$F$9:$F$38,Saisonpreise!$K$9:$K$38,"OK",Saisonpreise!$C$9:$C$38,"Jährlich",Saisonpreise!$J$9:$J$38,1,Saisonpreise!$H$9:$H$38,"&lt;="&amp;C34)+SUMIFS(Saisonpreise!$F$9:$F$38,Saisonpreise!$K$9:$K$38,"OK",Saisonpreise!$C$9:$C$38,"Jährlich",Saisonpreise!$J$9:$J$38,1,Saisonpreise!$I$9:$I$38,"&gt;="&amp;C34))))))</f>
        <v>85</v>
      </c>
      <c r="G34" s="3" t="str">
        <f t="shared" si="2"/>
        <v>Jährliche Saison</v>
      </c>
      <c r="H34" s="3" t="str">
        <f t="shared" si="3"/>
        <v>OK</v>
      </c>
    </row>
    <row r="35" spans="1:8" ht="31" customHeight="1">
      <c r="A35" s="12">
        <f>IF(DATE(Start!$E$28,1,1)+ROW()-9&lt;DATE(Start!$E$28+3,1,1),DATE(Start!$E$28,1,1)+ROW()-9,"")</f>
        <v>46049</v>
      </c>
      <c r="B35" s="3" t="str">
        <f t="shared" si="0"/>
        <v>Di</v>
      </c>
      <c r="C35" s="3">
        <f t="shared" si="1"/>
        <v>127</v>
      </c>
      <c r="D35" s="3">
        <f>IF(A35="","",COUNTIFS(Saisonpreise!$K$9:$K$38,"OK",Saisonpreise!$C$9:$C$38,"Jährlich",Saisonpreise!$J$9:$J$38,0,Saisonpreise!$H$9:$H$38,"&lt;="&amp;C35,Saisonpreise!$I$9:$I$38,"&gt;="&amp;C35)+COUNTIFS(Saisonpreise!$K$9:$K$38,"OK",Saisonpreise!$C$9:$C$38,"Jährlich",Saisonpreise!$J$9:$J$38,1,Saisonpreise!$H$9:$H$38,"&lt;="&amp;C35)+COUNTIFS(Saisonpreise!$K$9:$K$38,"OK",Saisonpreise!$C$9:$C$38,"Jährlich",Saisonpreise!$J$9:$J$38,1,Saisonpreise!$I$9:$I$38,"&gt;="&amp;C35))</f>
        <v>1</v>
      </c>
      <c r="E35" s="3">
        <f>IF(A35="","",COUNTIFS(Saisonpreise!$K$9:$K$38,"OK",Saisonpreise!$C$9:$C$38,"Einmalig",Saisonpreise!$D$9:$D$38,"&lt;="&amp;A35,Saisonpreise!$E$9:$E$38,"&gt;="&amp;A35))</f>
        <v>0</v>
      </c>
      <c r="F35" s="10">
        <f>IF(A35="","",IF(E35&gt;1,"",IF(E35=1,SUMIFS(Saisonpreise!$F$9:$F$38,Saisonpreise!$K$9:$K$38,"OK",Saisonpreise!$C$9:$C$38,"Einmalig",Saisonpreise!$D$9:$D$38,"&lt;="&amp;A35,Saisonpreise!$E$9:$E$38,"&gt;="&amp;A35),IF(D35&gt;1,"",IF(D35=0,Start!$E$26,SUMIFS(Saisonpreise!$F$9:$F$38,Saisonpreise!$K$9:$K$38,"OK",Saisonpreise!$C$9:$C$38,"Jährlich",Saisonpreise!$J$9:$J$38,0,Saisonpreise!$H$9:$H$38,"&lt;="&amp;C35,Saisonpreise!$I$9:$I$38,"&gt;="&amp;C35)+SUMIFS(Saisonpreise!$F$9:$F$38,Saisonpreise!$K$9:$K$38,"OK",Saisonpreise!$C$9:$C$38,"Jährlich",Saisonpreise!$J$9:$J$38,1,Saisonpreise!$H$9:$H$38,"&lt;="&amp;C35)+SUMIFS(Saisonpreise!$F$9:$F$38,Saisonpreise!$K$9:$K$38,"OK",Saisonpreise!$C$9:$C$38,"Jährlich",Saisonpreise!$J$9:$J$38,1,Saisonpreise!$I$9:$I$38,"&gt;="&amp;C35))))))</f>
        <v>85</v>
      </c>
      <c r="G35" s="3" t="str">
        <f t="shared" si="2"/>
        <v>Jährliche Saison</v>
      </c>
      <c r="H35" s="3" t="str">
        <f t="shared" si="3"/>
        <v>OK</v>
      </c>
    </row>
    <row r="36" spans="1:8" ht="31" customHeight="1">
      <c r="A36" s="12">
        <f>IF(DATE(Start!$E$28,1,1)+ROW()-9&lt;DATE(Start!$E$28+3,1,1),DATE(Start!$E$28,1,1)+ROW()-9,"")</f>
        <v>46050</v>
      </c>
      <c r="B36" s="3" t="str">
        <f t="shared" si="0"/>
        <v>Mi</v>
      </c>
      <c r="C36" s="3">
        <f t="shared" si="1"/>
        <v>128</v>
      </c>
      <c r="D36" s="3">
        <f>IF(A36="","",COUNTIFS(Saisonpreise!$K$9:$K$38,"OK",Saisonpreise!$C$9:$C$38,"Jährlich",Saisonpreise!$J$9:$J$38,0,Saisonpreise!$H$9:$H$38,"&lt;="&amp;C36,Saisonpreise!$I$9:$I$38,"&gt;="&amp;C36)+COUNTIFS(Saisonpreise!$K$9:$K$38,"OK",Saisonpreise!$C$9:$C$38,"Jährlich",Saisonpreise!$J$9:$J$38,1,Saisonpreise!$H$9:$H$38,"&lt;="&amp;C36)+COUNTIFS(Saisonpreise!$K$9:$K$38,"OK",Saisonpreise!$C$9:$C$38,"Jährlich",Saisonpreise!$J$9:$J$38,1,Saisonpreise!$I$9:$I$38,"&gt;="&amp;C36))</f>
        <v>1</v>
      </c>
      <c r="E36" s="3">
        <f>IF(A36="","",COUNTIFS(Saisonpreise!$K$9:$K$38,"OK",Saisonpreise!$C$9:$C$38,"Einmalig",Saisonpreise!$D$9:$D$38,"&lt;="&amp;A36,Saisonpreise!$E$9:$E$38,"&gt;="&amp;A36))</f>
        <v>0</v>
      </c>
      <c r="F36" s="10">
        <f>IF(A36="","",IF(E36&gt;1,"",IF(E36=1,SUMIFS(Saisonpreise!$F$9:$F$38,Saisonpreise!$K$9:$K$38,"OK",Saisonpreise!$C$9:$C$38,"Einmalig",Saisonpreise!$D$9:$D$38,"&lt;="&amp;A36,Saisonpreise!$E$9:$E$38,"&gt;="&amp;A36),IF(D36&gt;1,"",IF(D36=0,Start!$E$26,SUMIFS(Saisonpreise!$F$9:$F$38,Saisonpreise!$K$9:$K$38,"OK",Saisonpreise!$C$9:$C$38,"Jährlich",Saisonpreise!$J$9:$J$38,0,Saisonpreise!$H$9:$H$38,"&lt;="&amp;C36,Saisonpreise!$I$9:$I$38,"&gt;="&amp;C36)+SUMIFS(Saisonpreise!$F$9:$F$38,Saisonpreise!$K$9:$K$38,"OK",Saisonpreise!$C$9:$C$38,"Jährlich",Saisonpreise!$J$9:$J$38,1,Saisonpreise!$H$9:$H$38,"&lt;="&amp;C36)+SUMIFS(Saisonpreise!$F$9:$F$38,Saisonpreise!$K$9:$K$38,"OK",Saisonpreise!$C$9:$C$38,"Jährlich",Saisonpreise!$J$9:$J$38,1,Saisonpreise!$I$9:$I$38,"&gt;="&amp;C36))))))</f>
        <v>85</v>
      </c>
      <c r="G36" s="3" t="str">
        <f t="shared" si="2"/>
        <v>Jährliche Saison</v>
      </c>
      <c r="H36" s="3" t="str">
        <f t="shared" si="3"/>
        <v>OK</v>
      </c>
    </row>
    <row r="37" spans="1:8" ht="31" customHeight="1">
      <c r="A37" s="12">
        <f>IF(DATE(Start!$E$28,1,1)+ROW()-9&lt;DATE(Start!$E$28+3,1,1),DATE(Start!$E$28,1,1)+ROW()-9,"")</f>
        <v>46051</v>
      </c>
      <c r="B37" s="3" t="str">
        <f t="shared" si="0"/>
        <v>Do</v>
      </c>
      <c r="C37" s="3">
        <f t="shared" si="1"/>
        <v>129</v>
      </c>
      <c r="D37" s="3">
        <f>IF(A37="","",COUNTIFS(Saisonpreise!$K$9:$K$38,"OK",Saisonpreise!$C$9:$C$38,"Jährlich",Saisonpreise!$J$9:$J$38,0,Saisonpreise!$H$9:$H$38,"&lt;="&amp;C37,Saisonpreise!$I$9:$I$38,"&gt;="&amp;C37)+COUNTIFS(Saisonpreise!$K$9:$K$38,"OK",Saisonpreise!$C$9:$C$38,"Jährlich",Saisonpreise!$J$9:$J$38,1,Saisonpreise!$H$9:$H$38,"&lt;="&amp;C37)+COUNTIFS(Saisonpreise!$K$9:$K$38,"OK",Saisonpreise!$C$9:$C$38,"Jährlich",Saisonpreise!$J$9:$J$38,1,Saisonpreise!$I$9:$I$38,"&gt;="&amp;C37))</f>
        <v>1</v>
      </c>
      <c r="E37" s="3">
        <f>IF(A37="","",COUNTIFS(Saisonpreise!$K$9:$K$38,"OK",Saisonpreise!$C$9:$C$38,"Einmalig",Saisonpreise!$D$9:$D$38,"&lt;="&amp;A37,Saisonpreise!$E$9:$E$38,"&gt;="&amp;A37))</f>
        <v>0</v>
      </c>
      <c r="F37" s="10">
        <f>IF(A37="","",IF(E37&gt;1,"",IF(E37=1,SUMIFS(Saisonpreise!$F$9:$F$38,Saisonpreise!$K$9:$K$38,"OK",Saisonpreise!$C$9:$C$38,"Einmalig",Saisonpreise!$D$9:$D$38,"&lt;="&amp;A37,Saisonpreise!$E$9:$E$38,"&gt;="&amp;A37),IF(D37&gt;1,"",IF(D37=0,Start!$E$26,SUMIFS(Saisonpreise!$F$9:$F$38,Saisonpreise!$K$9:$K$38,"OK",Saisonpreise!$C$9:$C$38,"Jährlich",Saisonpreise!$J$9:$J$38,0,Saisonpreise!$H$9:$H$38,"&lt;="&amp;C37,Saisonpreise!$I$9:$I$38,"&gt;="&amp;C37)+SUMIFS(Saisonpreise!$F$9:$F$38,Saisonpreise!$K$9:$K$38,"OK",Saisonpreise!$C$9:$C$38,"Jährlich",Saisonpreise!$J$9:$J$38,1,Saisonpreise!$H$9:$H$38,"&lt;="&amp;C37)+SUMIFS(Saisonpreise!$F$9:$F$38,Saisonpreise!$K$9:$K$38,"OK",Saisonpreise!$C$9:$C$38,"Jährlich",Saisonpreise!$J$9:$J$38,1,Saisonpreise!$I$9:$I$38,"&gt;="&amp;C37))))))</f>
        <v>85</v>
      </c>
      <c r="G37" s="3" t="str">
        <f t="shared" si="2"/>
        <v>Jährliche Saison</v>
      </c>
      <c r="H37" s="3" t="str">
        <f t="shared" si="3"/>
        <v>OK</v>
      </c>
    </row>
    <row r="38" spans="1:8" ht="31" customHeight="1">
      <c r="A38" s="12">
        <f>IF(DATE(Start!$E$28,1,1)+ROW()-9&lt;DATE(Start!$E$28+3,1,1),DATE(Start!$E$28,1,1)+ROW()-9,"")</f>
        <v>46052</v>
      </c>
      <c r="B38" s="3" t="str">
        <f t="shared" si="0"/>
        <v>Fr</v>
      </c>
      <c r="C38" s="3">
        <f t="shared" si="1"/>
        <v>130</v>
      </c>
      <c r="D38" s="3">
        <f>IF(A38="","",COUNTIFS(Saisonpreise!$K$9:$K$38,"OK",Saisonpreise!$C$9:$C$38,"Jährlich",Saisonpreise!$J$9:$J$38,0,Saisonpreise!$H$9:$H$38,"&lt;="&amp;C38,Saisonpreise!$I$9:$I$38,"&gt;="&amp;C38)+COUNTIFS(Saisonpreise!$K$9:$K$38,"OK",Saisonpreise!$C$9:$C$38,"Jährlich",Saisonpreise!$J$9:$J$38,1,Saisonpreise!$H$9:$H$38,"&lt;="&amp;C38)+COUNTIFS(Saisonpreise!$K$9:$K$38,"OK",Saisonpreise!$C$9:$C$38,"Jährlich",Saisonpreise!$J$9:$J$38,1,Saisonpreise!$I$9:$I$38,"&gt;="&amp;C38))</f>
        <v>1</v>
      </c>
      <c r="E38" s="3">
        <f>IF(A38="","",COUNTIFS(Saisonpreise!$K$9:$K$38,"OK",Saisonpreise!$C$9:$C$38,"Einmalig",Saisonpreise!$D$9:$D$38,"&lt;="&amp;A38,Saisonpreise!$E$9:$E$38,"&gt;="&amp;A38))</f>
        <v>0</v>
      </c>
      <c r="F38" s="10">
        <f>IF(A38="","",IF(E38&gt;1,"",IF(E38=1,SUMIFS(Saisonpreise!$F$9:$F$38,Saisonpreise!$K$9:$K$38,"OK",Saisonpreise!$C$9:$C$38,"Einmalig",Saisonpreise!$D$9:$D$38,"&lt;="&amp;A38,Saisonpreise!$E$9:$E$38,"&gt;="&amp;A38),IF(D38&gt;1,"",IF(D38=0,Start!$E$26,SUMIFS(Saisonpreise!$F$9:$F$38,Saisonpreise!$K$9:$K$38,"OK",Saisonpreise!$C$9:$C$38,"Jährlich",Saisonpreise!$J$9:$J$38,0,Saisonpreise!$H$9:$H$38,"&lt;="&amp;C38,Saisonpreise!$I$9:$I$38,"&gt;="&amp;C38)+SUMIFS(Saisonpreise!$F$9:$F$38,Saisonpreise!$K$9:$K$38,"OK",Saisonpreise!$C$9:$C$38,"Jährlich",Saisonpreise!$J$9:$J$38,1,Saisonpreise!$H$9:$H$38,"&lt;="&amp;C38)+SUMIFS(Saisonpreise!$F$9:$F$38,Saisonpreise!$K$9:$K$38,"OK",Saisonpreise!$C$9:$C$38,"Jährlich",Saisonpreise!$J$9:$J$38,1,Saisonpreise!$I$9:$I$38,"&gt;="&amp;C38))))))</f>
        <v>85</v>
      </c>
      <c r="G38" s="3" t="str">
        <f t="shared" si="2"/>
        <v>Jährliche Saison</v>
      </c>
      <c r="H38" s="3" t="str">
        <f t="shared" si="3"/>
        <v>OK</v>
      </c>
    </row>
    <row r="39" spans="1:8" ht="31" customHeight="1">
      <c r="A39" s="12">
        <f>IF(DATE(Start!$E$28,1,1)+ROW()-9&lt;DATE(Start!$E$28+3,1,1),DATE(Start!$E$28,1,1)+ROW()-9,"")</f>
        <v>46053</v>
      </c>
      <c r="B39" s="3" t="str">
        <f t="shared" si="0"/>
        <v>Sa</v>
      </c>
      <c r="C39" s="3">
        <f t="shared" si="1"/>
        <v>131</v>
      </c>
      <c r="D39" s="3">
        <f>IF(A39="","",COUNTIFS(Saisonpreise!$K$9:$K$38,"OK",Saisonpreise!$C$9:$C$38,"Jährlich",Saisonpreise!$J$9:$J$38,0,Saisonpreise!$H$9:$H$38,"&lt;="&amp;C39,Saisonpreise!$I$9:$I$38,"&gt;="&amp;C39)+COUNTIFS(Saisonpreise!$K$9:$K$38,"OK",Saisonpreise!$C$9:$C$38,"Jährlich",Saisonpreise!$J$9:$J$38,1,Saisonpreise!$H$9:$H$38,"&lt;="&amp;C39)+COUNTIFS(Saisonpreise!$K$9:$K$38,"OK",Saisonpreise!$C$9:$C$38,"Jährlich",Saisonpreise!$J$9:$J$38,1,Saisonpreise!$I$9:$I$38,"&gt;="&amp;C39))</f>
        <v>1</v>
      </c>
      <c r="E39" s="3">
        <f>IF(A39="","",COUNTIFS(Saisonpreise!$K$9:$K$38,"OK",Saisonpreise!$C$9:$C$38,"Einmalig",Saisonpreise!$D$9:$D$38,"&lt;="&amp;A39,Saisonpreise!$E$9:$E$38,"&gt;="&amp;A39))</f>
        <v>0</v>
      </c>
      <c r="F39" s="10">
        <f>IF(A39="","",IF(E39&gt;1,"",IF(E39=1,SUMIFS(Saisonpreise!$F$9:$F$38,Saisonpreise!$K$9:$K$38,"OK",Saisonpreise!$C$9:$C$38,"Einmalig",Saisonpreise!$D$9:$D$38,"&lt;="&amp;A39,Saisonpreise!$E$9:$E$38,"&gt;="&amp;A39),IF(D39&gt;1,"",IF(D39=0,Start!$E$26,SUMIFS(Saisonpreise!$F$9:$F$38,Saisonpreise!$K$9:$K$38,"OK",Saisonpreise!$C$9:$C$38,"Jährlich",Saisonpreise!$J$9:$J$38,0,Saisonpreise!$H$9:$H$38,"&lt;="&amp;C39,Saisonpreise!$I$9:$I$38,"&gt;="&amp;C39)+SUMIFS(Saisonpreise!$F$9:$F$38,Saisonpreise!$K$9:$K$38,"OK",Saisonpreise!$C$9:$C$38,"Jährlich",Saisonpreise!$J$9:$J$38,1,Saisonpreise!$H$9:$H$38,"&lt;="&amp;C39)+SUMIFS(Saisonpreise!$F$9:$F$38,Saisonpreise!$K$9:$K$38,"OK",Saisonpreise!$C$9:$C$38,"Jährlich",Saisonpreise!$J$9:$J$38,1,Saisonpreise!$I$9:$I$38,"&gt;="&amp;C39))))))</f>
        <v>85</v>
      </c>
      <c r="G39" s="3" t="str">
        <f t="shared" si="2"/>
        <v>Jährliche Saison</v>
      </c>
      <c r="H39" s="3" t="str">
        <f t="shared" si="3"/>
        <v>OK</v>
      </c>
    </row>
    <row r="40" spans="1:8" ht="31" customHeight="1">
      <c r="A40" s="12">
        <f>IF(DATE(Start!$E$28,1,1)+ROW()-9&lt;DATE(Start!$E$28+3,1,1),DATE(Start!$E$28,1,1)+ROW()-9,"")</f>
        <v>46054</v>
      </c>
      <c r="B40" s="3" t="str">
        <f t="shared" si="0"/>
        <v>So</v>
      </c>
      <c r="C40" s="3">
        <f t="shared" si="1"/>
        <v>201</v>
      </c>
      <c r="D40" s="3">
        <f>IF(A40="","",COUNTIFS(Saisonpreise!$K$9:$K$38,"OK",Saisonpreise!$C$9:$C$38,"Jährlich",Saisonpreise!$J$9:$J$38,0,Saisonpreise!$H$9:$H$38,"&lt;="&amp;C40,Saisonpreise!$I$9:$I$38,"&gt;="&amp;C40)+COUNTIFS(Saisonpreise!$K$9:$K$38,"OK",Saisonpreise!$C$9:$C$38,"Jährlich",Saisonpreise!$J$9:$J$38,1,Saisonpreise!$H$9:$H$38,"&lt;="&amp;C40)+COUNTIFS(Saisonpreise!$K$9:$K$38,"OK",Saisonpreise!$C$9:$C$38,"Jährlich",Saisonpreise!$J$9:$J$38,1,Saisonpreise!$I$9:$I$38,"&gt;="&amp;C40))</f>
        <v>1</v>
      </c>
      <c r="E40" s="3">
        <f>IF(A40="","",COUNTIFS(Saisonpreise!$K$9:$K$38,"OK",Saisonpreise!$C$9:$C$38,"Einmalig",Saisonpreise!$D$9:$D$38,"&lt;="&amp;A40,Saisonpreise!$E$9:$E$38,"&gt;="&amp;A40))</f>
        <v>0</v>
      </c>
      <c r="F40" s="10">
        <f>IF(A40="","",IF(E40&gt;1,"",IF(E40=1,SUMIFS(Saisonpreise!$F$9:$F$38,Saisonpreise!$K$9:$K$38,"OK",Saisonpreise!$C$9:$C$38,"Einmalig",Saisonpreise!$D$9:$D$38,"&lt;="&amp;A40,Saisonpreise!$E$9:$E$38,"&gt;="&amp;A40),IF(D40&gt;1,"",IF(D40=0,Start!$E$26,SUMIFS(Saisonpreise!$F$9:$F$38,Saisonpreise!$K$9:$K$38,"OK",Saisonpreise!$C$9:$C$38,"Jährlich",Saisonpreise!$J$9:$J$38,0,Saisonpreise!$H$9:$H$38,"&lt;="&amp;C40,Saisonpreise!$I$9:$I$38,"&gt;="&amp;C40)+SUMIFS(Saisonpreise!$F$9:$F$38,Saisonpreise!$K$9:$K$38,"OK",Saisonpreise!$C$9:$C$38,"Jährlich",Saisonpreise!$J$9:$J$38,1,Saisonpreise!$H$9:$H$38,"&lt;="&amp;C40)+SUMIFS(Saisonpreise!$F$9:$F$38,Saisonpreise!$K$9:$K$38,"OK",Saisonpreise!$C$9:$C$38,"Jährlich",Saisonpreise!$J$9:$J$38,1,Saisonpreise!$I$9:$I$38,"&gt;="&amp;C40))))))</f>
        <v>85</v>
      </c>
      <c r="G40" s="3" t="str">
        <f t="shared" si="2"/>
        <v>Jährliche Saison</v>
      </c>
      <c r="H40" s="3" t="str">
        <f t="shared" si="3"/>
        <v>OK</v>
      </c>
    </row>
    <row r="41" spans="1:8" ht="31" customHeight="1">
      <c r="A41" s="12">
        <f>IF(DATE(Start!$E$28,1,1)+ROW()-9&lt;DATE(Start!$E$28+3,1,1),DATE(Start!$E$28,1,1)+ROW()-9,"")</f>
        <v>46055</v>
      </c>
      <c r="B41" s="3" t="str">
        <f t="shared" si="0"/>
        <v>Mo</v>
      </c>
      <c r="C41" s="3">
        <f t="shared" si="1"/>
        <v>202</v>
      </c>
      <c r="D41" s="3">
        <f>IF(A41="","",COUNTIFS(Saisonpreise!$K$9:$K$38,"OK",Saisonpreise!$C$9:$C$38,"Jährlich",Saisonpreise!$J$9:$J$38,0,Saisonpreise!$H$9:$H$38,"&lt;="&amp;C41,Saisonpreise!$I$9:$I$38,"&gt;="&amp;C41)+COUNTIFS(Saisonpreise!$K$9:$K$38,"OK",Saisonpreise!$C$9:$C$38,"Jährlich",Saisonpreise!$J$9:$J$38,1,Saisonpreise!$H$9:$H$38,"&lt;="&amp;C41)+COUNTIFS(Saisonpreise!$K$9:$K$38,"OK",Saisonpreise!$C$9:$C$38,"Jährlich",Saisonpreise!$J$9:$J$38,1,Saisonpreise!$I$9:$I$38,"&gt;="&amp;C41))</f>
        <v>1</v>
      </c>
      <c r="E41" s="3">
        <f>IF(A41="","",COUNTIFS(Saisonpreise!$K$9:$K$38,"OK",Saisonpreise!$C$9:$C$38,"Einmalig",Saisonpreise!$D$9:$D$38,"&lt;="&amp;A41,Saisonpreise!$E$9:$E$38,"&gt;="&amp;A41))</f>
        <v>0</v>
      </c>
      <c r="F41" s="10">
        <f>IF(A41="","",IF(E41&gt;1,"",IF(E41=1,SUMIFS(Saisonpreise!$F$9:$F$38,Saisonpreise!$K$9:$K$38,"OK",Saisonpreise!$C$9:$C$38,"Einmalig",Saisonpreise!$D$9:$D$38,"&lt;="&amp;A41,Saisonpreise!$E$9:$E$38,"&gt;="&amp;A41),IF(D41&gt;1,"",IF(D41=0,Start!$E$26,SUMIFS(Saisonpreise!$F$9:$F$38,Saisonpreise!$K$9:$K$38,"OK",Saisonpreise!$C$9:$C$38,"Jährlich",Saisonpreise!$J$9:$J$38,0,Saisonpreise!$H$9:$H$38,"&lt;="&amp;C41,Saisonpreise!$I$9:$I$38,"&gt;="&amp;C41)+SUMIFS(Saisonpreise!$F$9:$F$38,Saisonpreise!$K$9:$K$38,"OK",Saisonpreise!$C$9:$C$38,"Jährlich",Saisonpreise!$J$9:$J$38,1,Saisonpreise!$H$9:$H$38,"&lt;="&amp;C41)+SUMIFS(Saisonpreise!$F$9:$F$38,Saisonpreise!$K$9:$K$38,"OK",Saisonpreise!$C$9:$C$38,"Jährlich",Saisonpreise!$J$9:$J$38,1,Saisonpreise!$I$9:$I$38,"&gt;="&amp;C41))))))</f>
        <v>85</v>
      </c>
      <c r="G41" s="3" t="str">
        <f t="shared" si="2"/>
        <v>Jährliche Saison</v>
      </c>
      <c r="H41" s="3" t="str">
        <f t="shared" si="3"/>
        <v>OK</v>
      </c>
    </row>
    <row r="42" spans="1:8" ht="31" customHeight="1">
      <c r="A42" s="12">
        <f>IF(DATE(Start!$E$28,1,1)+ROW()-9&lt;DATE(Start!$E$28+3,1,1),DATE(Start!$E$28,1,1)+ROW()-9,"")</f>
        <v>46056</v>
      </c>
      <c r="B42" s="3" t="str">
        <f t="shared" si="0"/>
        <v>Di</v>
      </c>
      <c r="C42" s="3">
        <f t="shared" si="1"/>
        <v>203</v>
      </c>
      <c r="D42" s="3">
        <f>IF(A42="","",COUNTIFS(Saisonpreise!$K$9:$K$38,"OK",Saisonpreise!$C$9:$C$38,"Jährlich",Saisonpreise!$J$9:$J$38,0,Saisonpreise!$H$9:$H$38,"&lt;="&amp;C42,Saisonpreise!$I$9:$I$38,"&gt;="&amp;C42)+COUNTIFS(Saisonpreise!$K$9:$K$38,"OK",Saisonpreise!$C$9:$C$38,"Jährlich",Saisonpreise!$J$9:$J$38,1,Saisonpreise!$H$9:$H$38,"&lt;="&amp;C42)+COUNTIFS(Saisonpreise!$K$9:$K$38,"OK",Saisonpreise!$C$9:$C$38,"Jährlich",Saisonpreise!$J$9:$J$38,1,Saisonpreise!$I$9:$I$38,"&gt;="&amp;C42))</f>
        <v>1</v>
      </c>
      <c r="E42" s="3">
        <f>IF(A42="","",COUNTIFS(Saisonpreise!$K$9:$K$38,"OK",Saisonpreise!$C$9:$C$38,"Einmalig",Saisonpreise!$D$9:$D$38,"&lt;="&amp;A42,Saisonpreise!$E$9:$E$38,"&gt;="&amp;A42))</f>
        <v>0</v>
      </c>
      <c r="F42" s="10">
        <f>IF(A42="","",IF(E42&gt;1,"",IF(E42=1,SUMIFS(Saisonpreise!$F$9:$F$38,Saisonpreise!$K$9:$K$38,"OK",Saisonpreise!$C$9:$C$38,"Einmalig",Saisonpreise!$D$9:$D$38,"&lt;="&amp;A42,Saisonpreise!$E$9:$E$38,"&gt;="&amp;A42),IF(D42&gt;1,"",IF(D42=0,Start!$E$26,SUMIFS(Saisonpreise!$F$9:$F$38,Saisonpreise!$K$9:$K$38,"OK",Saisonpreise!$C$9:$C$38,"Jährlich",Saisonpreise!$J$9:$J$38,0,Saisonpreise!$H$9:$H$38,"&lt;="&amp;C42,Saisonpreise!$I$9:$I$38,"&gt;="&amp;C42)+SUMIFS(Saisonpreise!$F$9:$F$38,Saisonpreise!$K$9:$K$38,"OK",Saisonpreise!$C$9:$C$38,"Jährlich",Saisonpreise!$J$9:$J$38,1,Saisonpreise!$H$9:$H$38,"&lt;="&amp;C42)+SUMIFS(Saisonpreise!$F$9:$F$38,Saisonpreise!$K$9:$K$38,"OK",Saisonpreise!$C$9:$C$38,"Jährlich",Saisonpreise!$J$9:$J$38,1,Saisonpreise!$I$9:$I$38,"&gt;="&amp;C42))))))</f>
        <v>85</v>
      </c>
      <c r="G42" s="3" t="str">
        <f t="shared" si="2"/>
        <v>Jährliche Saison</v>
      </c>
      <c r="H42" s="3" t="str">
        <f t="shared" si="3"/>
        <v>OK</v>
      </c>
    </row>
    <row r="43" spans="1:8" ht="31" customHeight="1">
      <c r="A43" s="12">
        <f>IF(DATE(Start!$E$28,1,1)+ROW()-9&lt;DATE(Start!$E$28+3,1,1),DATE(Start!$E$28,1,1)+ROW()-9,"")</f>
        <v>46057</v>
      </c>
      <c r="B43" s="3" t="str">
        <f t="shared" si="0"/>
        <v>Mi</v>
      </c>
      <c r="C43" s="3">
        <f t="shared" si="1"/>
        <v>204</v>
      </c>
      <c r="D43" s="3">
        <f>IF(A43="","",COUNTIFS(Saisonpreise!$K$9:$K$38,"OK",Saisonpreise!$C$9:$C$38,"Jährlich",Saisonpreise!$J$9:$J$38,0,Saisonpreise!$H$9:$H$38,"&lt;="&amp;C43,Saisonpreise!$I$9:$I$38,"&gt;="&amp;C43)+COUNTIFS(Saisonpreise!$K$9:$K$38,"OK",Saisonpreise!$C$9:$C$38,"Jährlich",Saisonpreise!$J$9:$J$38,1,Saisonpreise!$H$9:$H$38,"&lt;="&amp;C43)+COUNTIFS(Saisonpreise!$K$9:$K$38,"OK",Saisonpreise!$C$9:$C$38,"Jährlich",Saisonpreise!$J$9:$J$38,1,Saisonpreise!$I$9:$I$38,"&gt;="&amp;C43))</f>
        <v>1</v>
      </c>
      <c r="E43" s="3">
        <f>IF(A43="","",COUNTIFS(Saisonpreise!$K$9:$K$38,"OK",Saisonpreise!$C$9:$C$38,"Einmalig",Saisonpreise!$D$9:$D$38,"&lt;="&amp;A43,Saisonpreise!$E$9:$E$38,"&gt;="&amp;A43))</f>
        <v>0</v>
      </c>
      <c r="F43" s="10">
        <f>IF(A43="","",IF(E43&gt;1,"",IF(E43=1,SUMIFS(Saisonpreise!$F$9:$F$38,Saisonpreise!$K$9:$K$38,"OK",Saisonpreise!$C$9:$C$38,"Einmalig",Saisonpreise!$D$9:$D$38,"&lt;="&amp;A43,Saisonpreise!$E$9:$E$38,"&gt;="&amp;A43),IF(D43&gt;1,"",IF(D43=0,Start!$E$26,SUMIFS(Saisonpreise!$F$9:$F$38,Saisonpreise!$K$9:$K$38,"OK",Saisonpreise!$C$9:$C$38,"Jährlich",Saisonpreise!$J$9:$J$38,0,Saisonpreise!$H$9:$H$38,"&lt;="&amp;C43,Saisonpreise!$I$9:$I$38,"&gt;="&amp;C43)+SUMIFS(Saisonpreise!$F$9:$F$38,Saisonpreise!$K$9:$K$38,"OK",Saisonpreise!$C$9:$C$38,"Jährlich",Saisonpreise!$J$9:$J$38,1,Saisonpreise!$H$9:$H$38,"&lt;="&amp;C43)+SUMIFS(Saisonpreise!$F$9:$F$38,Saisonpreise!$K$9:$K$38,"OK",Saisonpreise!$C$9:$C$38,"Jährlich",Saisonpreise!$J$9:$J$38,1,Saisonpreise!$I$9:$I$38,"&gt;="&amp;C43))))))</f>
        <v>85</v>
      </c>
      <c r="G43" s="3" t="str">
        <f t="shared" si="2"/>
        <v>Jährliche Saison</v>
      </c>
      <c r="H43" s="3" t="str">
        <f t="shared" si="3"/>
        <v>OK</v>
      </c>
    </row>
    <row r="44" spans="1:8" ht="31" customHeight="1">
      <c r="A44" s="12">
        <f>IF(DATE(Start!$E$28,1,1)+ROW()-9&lt;DATE(Start!$E$28+3,1,1),DATE(Start!$E$28,1,1)+ROW()-9,"")</f>
        <v>46058</v>
      </c>
      <c r="B44" s="3" t="str">
        <f t="shared" si="0"/>
        <v>Do</v>
      </c>
      <c r="C44" s="3">
        <f t="shared" si="1"/>
        <v>205</v>
      </c>
      <c r="D44" s="3">
        <f>IF(A44="","",COUNTIFS(Saisonpreise!$K$9:$K$38,"OK",Saisonpreise!$C$9:$C$38,"Jährlich",Saisonpreise!$J$9:$J$38,0,Saisonpreise!$H$9:$H$38,"&lt;="&amp;C44,Saisonpreise!$I$9:$I$38,"&gt;="&amp;C44)+COUNTIFS(Saisonpreise!$K$9:$K$38,"OK",Saisonpreise!$C$9:$C$38,"Jährlich",Saisonpreise!$J$9:$J$38,1,Saisonpreise!$H$9:$H$38,"&lt;="&amp;C44)+COUNTIFS(Saisonpreise!$K$9:$K$38,"OK",Saisonpreise!$C$9:$C$38,"Jährlich",Saisonpreise!$J$9:$J$38,1,Saisonpreise!$I$9:$I$38,"&gt;="&amp;C44))</f>
        <v>1</v>
      </c>
      <c r="E44" s="3">
        <f>IF(A44="","",COUNTIFS(Saisonpreise!$K$9:$K$38,"OK",Saisonpreise!$C$9:$C$38,"Einmalig",Saisonpreise!$D$9:$D$38,"&lt;="&amp;A44,Saisonpreise!$E$9:$E$38,"&gt;="&amp;A44))</f>
        <v>0</v>
      </c>
      <c r="F44" s="10">
        <f>IF(A44="","",IF(E44&gt;1,"",IF(E44=1,SUMIFS(Saisonpreise!$F$9:$F$38,Saisonpreise!$K$9:$K$38,"OK",Saisonpreise!$C$9:$C$38,"Einmalig",Saisonpreise!$D$9:$D$38,"&lt;="&amp;A44,Saisonpreise!$E$9:$E$38,"&gt;="&amp;A44),IF(D44&gt;1,"",IF(D44=0,Start!$E$26,SUMIFS(Saisonpreise!$F$9:$F$38,Saisonpreise!$K$9:$K$38,"OK",Saisonpreise!$C$9:$C$38,"Jährlich",Saisonpreise!$J$9:$J$38,0,Saisonpreise!$H$9:$H$38,"&lt;="&amp;C44,Saisonpreise!$I$9:$I$38,"&gt;="&amp;C44)+SUMIFS(Saisonpreise!$F$9:$F$38,Saisonpreise!$K$9:$K$38,"OK",Saisonpreise!$C$9:$C$38,"Jährlich",Saisonpreise!$J$9:$J$38,1,Saisonpreise!$H$9:$H$38,"&lt;="&amp;C44)+SUMIFS(Saisonpreise!$F$9:$F$38,Saisonpreise!$K$9:$K$38,"OK",Saisonpreise!$C$9:$C$38,"Jährlich",Saisonpreise!$J$9:$J$38,1,Saisonpreise!$I$9:$I$38,"&gt;="&amp;C44))))))</f>
        <v>85</v>
      </c>
      <c r="G44" s="3" t="str">
        <f t="shared" si="2"/>
        <v>Jährliche Saison</v>
      </c>
      <c r="H44" s="3" t="str">
        <f t="shared" si="3"/>
        <v>OK</v>
      </c>
    </row>
    <row r="45" spans="1:8" ht="31" customHeight="1">
      <c r="A45" s="12">
        <f>IF(DATE(Start!$E$28,1,1)+ROW()-9&lt;DATE(Start!$E$28+3,1,1),DATE(Start!$E$28,1,1)+ROW()-9,"")</f>
        <v>46059</v>
      </c>
      <c r="B45" s="3" t="str">
        <f t="shared" si="0"/>
        <v>Fr</v>
      </c>
      <c r="C45" s="3">
        <f t="shared" si="1"/>
        <v>206</v>
      </c>
      <c r="D45" s="3">
        <f>IF(A45="","",COUNTIFS(Saisonpreise!$K$9:$K$38,"OK",Saisonpreise!$C$9:$C$38,"Jährlich",Saisonpreise!$J$9:$J$38,0,Saisonpreise!$H$9:$H$38,"&lt;="&amp;C45,Saisonpreise!$I$9:$I$38,"&gt;="&amp;C45)+COUNTIFS(Saisonpreise!$K$9:$K$38,"OK",Saisonpreise!$C$9:$C$38,"Jährlich",Saisonpreise!$J$9:$J$38,1,Saisonpreise!$H$9:$H$38,"&lt;="&amp;C45)+COUNTIFS(Saisonpreise!$K$9:$K$38,"OK",Saisonpreise!$C$9:$C$38,"Jährlich",Saisonpreise!$J$9:$J$38,1,Saisonpreise!$I$9:$I$38,"&gt;="&amp;C45))</f>
        <v>1</v>
      </c>
      <c r="E45" s="3">
        <f>IF(A45="","",COUNTIFS(Saisonpreise!$K$9:$K$38,"OK",Saisonpreise!$C$9:$C$38,"Einmalig",Saisonpreise!$D$9:$D$38,"&lt;="&amp;A45,Saisonpreise!$E$9:$E$38,"&gt;="&amp;A45))</f>
        <v>0</v>
      </c>
      <c r="F45" s="10">
        <f>IF(A45="","",IF(E45&gt;1,"",IF(E45=1,SUMIFS(Saisonpreise!$F$9:$F$38,Saisonpreise!$K$9:$K$38,"OK",Saisonpreise!$C$9:$C$38,"Einmalig",Saisonpreise!$D$9:$D$38,"&lt;="&amp;A45,Saisonpreise!$E$9:$E$38,"&gt;="&amp;A45),IF(D45&gt;1,"",IF(D45=0,Start!$E$26,SUMIFS(Saisonpreise!$F$9:$F$38,Saisonpreise!$K$9:$K$38,"OK",Saisonpreise!$C$9:$C$38,"Jährlich",Saisonpreise!$J$9:$J$38,0,Saisonpreise!$H$9:$H$38,"&lt;="&amp;C45,Saisonpreise!$I$9:$I$38,"&gt;="&amp;C45)+SUMIFS(Saisonpreise!$F$9:$F$38,Saisonpreise!$K$9:$K$38,"OK",Saisonpreise!$C$9:$C$38,"Jährlich",Saisonpreise!$J$9:$J$38,1,Saisonpreise!$H$9:$H$38,"&lt;="&amp;C45)+SUMIFS(Saisonpreise!$F$9:$F$38,Saisonpreise!$K$9:$K$38,"OK",Saisonpreise!$C$9:$C$38,"Jährlich",Saisonpreise!$J$9:$J$38,1,Saisonpreise!$I$9:$I$38,"&gt;="&amp;C45))))))</f>
        <v>85</v>
      </c>
      <c r="G45" s="3" t="str">
        <f t="shared" si="2"/>
        <v>Jährliche Saison</v>
      </c>
      <c r="H45" s="3" t="str">
        <f t="shared" si="3"/>
        <v>OK</v>
      </c>
    </row>
    <row r="46" spans="1:8" ht="31" customHeight="1">
      <c r="A46" s="12">
        <f>IF(DATE(Start!$E$28,1,1)+ROW()-9&lt;DATE(Start!$E$28+3,1,1),DATE(Start!$E$28,1,1)+ROW()-9,"")</f>
        <v>46060</v>
      </c>
      <c r="B46" s="3" t="str">
        <f t="shared" si="0"/>
        <v>Sa</v>
      </c>
      <c r="C46" s="3">
        <f t="shared" si="1"/>
        <v>207</v>
      </c>
      <c r="D46" s="3">
        <f>IF(A46="","",COUNTIFS(Saisonpreise!$K$9:$K$38,"OK",Saisonpreise!$C$9:$C$38,"Jährlich",Saisonpreise!$J$9:$J$38,0,Saisonpreise!$H$9:$H$38,"&lt;="&amp;C46,Saisonpreise!$I$9:$I$38,"&gt;="&amp;C46)+COUNTIFS(Saisonpreise!$K$9:$K$38,"OK",Saisonpreise!$C$9:$C$38,"Jährlich",Saisonpreise!$J$9:$J$38,1,Saisonpreise!$H$9:$H$38,"&lt;="&amp;C46)+COUNTIFS(Saisonpreise!$K$9:$K$38,"OK",Saisonpreise!$C$9:$C$38,"Jährlich",Saisonpreise!$J$9:$J$38,1,Saisonpreise!$I$9:$I$38,"&gt;="&amp;C46))</f>
        <v>1</v>
      </c>
      <c r="E46" s="3">
        <f>IF(A46="","",COUNTIFS(Saisonpreise!$K$9:$K$38,"OK",Saisonpreise!$C$9:$C$38,"Einmalig",Saisonpreise!$D$9:$D$38,"&lt;="&amp;A46,Saisonpreise!$E$9:$E$38,"&gt;="&amp;A46))</f>
        <v>0</v>
      </c>
      <c r="F46" s="10">
        <f>IF(A46="","",IF(E46&gt;1,"",IF(E46=1,SUMIFS(Saisonpreise!$F$9:$F$38,Saisonpreise!$K$9:$K$38,"OK",Saisonpreise!$C$9:$C$38,"Einmalig",Saisonpreise!$D$9:$D$38,"&lt;="&amp;A46,Saisonpreise!$E$9:$E$38,"&gt;="&amp;A46),IF(D46&gt;1,"",IF(D46=0,Start!$E$26,SUMIFS(Saisonpreise!$F$9:$F$38,Saisonpreise!$K$9:$K$38,"OK",Saisonpreise!$C$9:$C$38,"Jährlich",Saisonpreise!$J$9:$J$38,0,Saisonpreise!$H$9:$H$38,"&lt;="&amp;C46,Saisonpreise!$I$9:$I$38,"&gt;="&amp;C46)+SUMIFS(Saisonpreise!$F$9:$F$38,Saisonpreise!$K$9:$K$38,"OK",Saisonpreise!$C$9:$C$38,"Jährlich",Saisonpreise!$J$9:$J$38,1,Saisonpreise!$H$9:$H$38,"&lt;="&amp;C46)+SUMIFS(Saisonpreise!$F$9:$F$38,Saisonpreise!$K$9:$K$38,"OK",Saisonpreise!$C$9:$C$38,"Jährlich",Saisonpreise!$J$9:$J$38,1,Saisonpreise!$I$9:$I$38,"&gt;="&amp;C46))))))</f>
        <v>85</v>
      </c>
      <c r="G46" s="3" t="str">
        <f t="shared" si="2"/>
        <v>Jährliche Saison</v>
      </c>
      <c r="H46" s="3" t="str">
        <f t="shared" si="3"/>
        <v>OK</v>
      </c>
    </row>
    <row r="47" spans="1:8" ht="31" customHeight="1">
      <c r="A47" s="12">
        <f>IF(DATE(Start!$E$28,1,1)+ROW()-9&lt;DATE(Start!$E$28+3,1,1),DATE(Start!$E$28,1,1)+ROW()-9,"")</f>
        <v>46061</v>
      </c>
      <c r="B47" s="3" t="str">
        <f t="shared" si="0"/>
        <v>So</v>
      </c>
      <c r="C47" s="3">
        <f t="shared" si="1"/>
        <v>208</v>
      </c>
      <c r="D47" s="3">
        <f>IF(A47="","",COUNTIFS(Saisonpreise!$K$9:$K$38,"OK",Saisonpreise!$C$9:$C$38,"Jährlich",Saisonpreise!$J$9:$J$38,0,Saisonpreise!$H$9:$H$38,"&lt;="&amp;C47,Saisonpreise!$I$9:$I$38,"&gt;="&amp;C47)+COUNTIFS(Saisonpreise!$K$9:$K$38,"OK",Saisonpreise!$C$9:$C$38,"Jährlich",Saisonpreise!$J$9:$J$38,1,Saisonpreise!$H$9:$H$38,"&lt;="&amp;C47)+COUNTIFS(Saisonpreise!$K$9:$K$38,"OK",Saisonpreise!$C$9:$C$38,"Jährlich",Saisonpreise!$J$9:$J$38,1,Saisonpreise!$I$9:$I$38,"&gt;="&amp;C47))</f>
        <v>1</v>
      </c>
      <c r="E47" s="3">
        <f>IF(A47="","",COUNTIFS(Saisonpreise!$K$9:$K$38,"OK",Saisonpreise!$C$9:$C$38,"Einmalig",Saisonpreise!$D$9:$D$38,"&lt;="&amp;A47,Saisonpreise!$E$9:$E$38,"&gt;="&amp;A47))</f>
        <v>0</v>
      </c>
      <c r="F47" s="10">
        <f>IF(A47="","",IF(E47&gt;1,"",IF(E47=1,SUMIFS(Saisonpreise!$F$9:$F$38,Saisonpreise!$K$9:$K$38,"OK",Saisonpreise!$C$9:$C$38,"Einmalig",Saisonpreise!$D$9:$D$38,"&lt;="&amp;A47,Saisonpreise!$E$9:$E$38,"&gt;="&amp;A47),IF(D47&gt;1,"",IF(D47=0,Start!$E$26,SUMIFS(Saisonpreise!$F$9:$F$38,Saisonpreise!$K$9:$K$38,"OK",Saisonpreise!$C$9:$C$38,"Jährlich",Saisonpreise!$J$9:$J$38,0,Saisonpreise!$H$9:$H$38,"&lt;="&amp;C47,Saisonpreise!$I$9:$I$38,"&gt;="&amp;C47)+SUMIFS(Saisonpreise!$F$9:$F$38,Saisonpreise!$K$9:$K$38,"OK",Saisonpreise!$C$9:$C$38,"Jährlich",Saisonpreise!$J$9:$J$38,1,Saisonpreise!$H$9:$H$38,"&lt;="&amp;C47)+SUMIFS(Saisonpreise!$F$9:$F$38,Saisonpreise!$K$9:$K$38,"OK",Saisonpreise!$C$9:$C$38,"Jährlich",Saisonpreise!$J$9:$J$38,1,Saisonpreise!$I$9:$I$38,"&gt;="&amp;C47))))))</f>
        <v>85</v>
      </c>
      <c r="G47" s="3" t="str">
        <f t="shared" si="2"/>
        <v>Jährliche Saison</v>
      </c>
      <c r="H47" s="3" t="str">
        <f t="shared" si="3"/>
        <v>OK</v>
      </c>
    </row>
    <row r="48" spans="1:8" ht="31" customHeight="1">
      <c r="A48" s="12">
        <f>IF(DATE(Start!$E$28,1,1)+ROW()-9&lt;DATE(Start!$E$28+3,1,1),DATE(Start!$E$28,1,1)+ROW()-9,"")</f>
        <v>46062</v>
      </c>
      <c r="B48" s="3" t="str">
        <f t="shared" si="0"/>
        <v>Mo</v>
      </c>
      <c r="C48" s="3">
        <f t="shared" si="1"/>
        <v>209</v>
      </c>
      <c r="D48" s="3">
        <f>IF(A48="","",COUNTIFS(Saisonpreise!$K$9:$K$38,"OK",Saisonpreise!$C$9:$C$38,"Jährlich",Saisonpreise!$J$9:$J$38,0,Saisonpreise!$H$9:$H$38,"&lt;="&amp;C48,Saisonpreise!$I$9:$I$38,"&gt;="&amp;C48)+COUNTIFS(Saisonpreise!$K$9:$K$38,"OK",Saisonpreise!$C$9:$C$38,"Jährlich",Saisonpreise!$J$9:$J$38,1,Saisonpreise!$H$9:$H$38,"&lt;="&amp;C48)+COUNTIFS(Saisonpreise!$K$9:$K$38,"OK",Saisonpreise!$C$9:$C$38,"Jährlich",Saisonpreise!$J$9:$J$38,1,Saisonpreise!$I$9:$I$38,"&gt;="&amp;C48))</f>
        <v>1</v>
      </c>
      <c r="E48" s="3">
        <f>IF(A48="","",COUNTIFS(Saisonpreise!$K$9:$K$38,"OK",Saisonpreise!$C$9:$C$38,"Einmalig",Saisonpreise!$D$9:$D$38,"&lt;="&amp;A48,Saisonpreise!$E$9:$E$38,"&gt;="&amp;A48))</f>
        <v>0</v>
      </c>
      <c r="F48" s="10">
        <f>IF(A48="","",IF(E48&gt;1,"",IF(E48=1,SUMIFS(Saisonpreise!$F$9:$F$38,Saisonpreise!$K$9:$K$38,"OK",Saisonpreise!$C$9:$C$38,"Einmalig",Saisonpreise!$D$9:$D$38,"&lt;="&amp;A48,Saisonpreise!$E$9:$E$38,"&gt;="&amp;A48),IF(D48&gt;1,"",IF(D48=0,Start!$E$26,SUMIFS(Saisonpreise!$F$9:$F$38,Saisonpreise!$K$9:$K$38,"OK",Saisonpreise!$C$9:$C$38,"Jährlich",Saisonpreise!$J$9:$J$38,0,Saisonpreise!$H$9:$H$38,"&lt;="&amp;C48,Saisonpreise!$I$9:$I$38,"&gt;="&amp;C48)+SUMIFS(Saisonpreise!$F$9:$F$38,Saisonpreise!$K$9:$K$38,"OK",Saisonpreise!$C$9:$C$38,"Jährlich",Saisonpreise!$J$9:$J$38,1,Saisonpreise!$H$9:$H$38,"&lt;="&amp;C48)+SUMIFS(Saisonpreise!$F$9:$F$38,Saisonpreise!$K$9:$K$38,"OK",Saisonpreise!$C$9:$C$38,"Jährlich",Saisonpreise!$J$9:$J$38,1,Saisonpreise!$I$9:$I$38,"&gt;="&amp;C48))))))</f>
        <v>85</v>
      </c>
      <c r="G48" s="3" t="str">
        <f t="shared" si="2"/>
        <v>Jährliche Saison</v>
      </c>
      <c r="H48" s="3" t="str">
        <f t="shared" si="3"/>
        <v>OK</v>
      </c>
    </row>
    <row r="49" spans="1:8" ht="31" customHeight="1">
      <c r="A49" s="12">
        <f>IF(DATE(Start!$E$28,1,1)+ROW()-9&lt;DATE(Start!$E$28+3,1,1),DATE(Start!$E$28,1,1)+ROW()-9,"")</f>
        <v>46063</v>
      </c>
      <c r="B49" s="3" t="str">
        <f t="shared" si="0"/>
        <v>Di</v>
      </c>
      <c r="C49" s="3">
        <f t="shared" si="1"/>
        <v>210</v>
      </c>
      <c r="D49" s="3">
        <f>IF(A49="","",COUNTIFS(Saisonpreise!$K$9:$K$38,"OK",Saisonpreise!$C$9:$C$38,"Jährlich",Saisonpreise!$J$9:$J$38,0,Saisonpreise!$H$9:$H$38,"&lt;="&amp;C49,Saisonpreise!$I$9:$I$38,"&gt;="&amp;C49)+COUNTIFS(Saisonpreise!$K$9:$K$38,"OK",Saisonpreise!$C$9:$C$38,"Jährlich",Saisonpreise!$J$9:$J$38,1,Saisonpreise!$H$9:$H$38,"&lt;="&amp;C49)+COUNTIFS(Saisonpreise!$K$9:$K$38,"OK",Saisonpreise!$C$9:$C$38,"Jährlich",Saisonpreise!$J$9:$J$38,1,Saisonpreise!$I$9:$I$38,"&gt;="&amp;C49))</f>
        <v>1</v>
      </c>
      <c r="E49" s="3">
        <f>IF(A49="","",COUNTIFS(Saisonpreise!$K$9:$K$38,"OK",Saisonpreise!$C$9:$C$38,"Einmalig",Saisonpreise!$D$9:$D$38,"&lt;="&amp;A49,Saisonpreise!$E$9:$E$38,"&gt;="&amp;A49))</f>
        <v>0</v>
      </c>
      <c r="F49" s="10">
        <f>IF(A49="","",IF(E49&gt;1,"",IF(E49=1,SUMIFS(Saisonpreise!$F$9:$F$38,Saisonpreise!$K$9:$K$38,"OK",Saisonpreise!$C$9:$C$38,"Einmalig",Saisonpreise!$D$9:$D$38,"&lt;="&amp;A49,Saisonpreise!$E$9:$E$38,"&gt;="&amp;A49),IF(D49&gt;1,"",IF(D49=0,Start!$E$26,SUMIFS(Saisonpreise!$F$9:$F$38,Saisonpreise!$K$9:$K$38,"OK",Saisonpreise!$C$9:$C$38,"Jährlich",Saisonpreise!$J$9:$J$38,0,Saisonpreise!$H$9:$H$38,"&lt;="&amp;C49,Saisonpreise!$I$9:$I$38,"&gt;="&amp;C49)+SUMIFS(Saisonpreise!$F$9:$F$38,Saisonpreise!$K$9:$K$38,"OK",Saisonpreise!$C$9:$C$38,"Jährlich",Saisonpreise!$J$9:$J$38,1,Saisonpreise!$H$9:$H$38,"&lt;="&amp;C49)+SUMIFS(Saisonpreise!$F$9:$F$38,Saisonpreise!$K$9:$K$38,"OK",Saisonpreise!$C$9:$C$38,"Jährlich",Saisonpreise!$J$9:$J$38,1,Saisonpreise!$I$9:$I$38,"&gt;="&amp;C49))))))</f>
        <v>85</v>
      </c>
      <c r="G49" s="3" t="str">
        <f t="shared" si="2"/>
        <v>Jährliche Saison</v>
      </c>
      <c r="H49" s="3" t="str">
        <f t="shared" si="3"/>
        <v>OK</v>
      </c>
    </row>
    <row r="50" spans="1:8" ht="31" customHeight="1">
      <c r="A50" s="12">
        <f>IF(DATE(Start!$E$28,1,1)+ROW()-9&lt;DATE(Start!$E$28+3,1,1),DATE(Start!$E$28,1,1)+ROW()-9,"")</f>
        <v>46064</v>
      </c>
      <c r="B50" s="3" t="str">
        <f t="shared" si="0"/>
        <v>Mi</v>
      </c>
      <c r="C50" s="3">
        <f t="shared" si="1"/>
        <v>211</v>
      </c>
      <c r="D50" s="3">
        <f>IF(A50="","",COUNTIFS(Saisonpreise!$K$9:$K$38,"OK",Saisonpreise!$C$9:$C$38,"Jährlich",Saisonpreise!$J$9:$J$38,0,Saisonpreise!$H$9:$H$38,"&lt;="&amp;C50,Saisonpreise!$I$9:$I$38,"&gt;="&amp;C50)+COUNTIFS(Saisonpreise!$K$9:$K$38,"OK",Saisonpreise!$C$9:$C$38,"Jährlich",Saisonpreise!$J$9:$J$38,1,Saisonpreise!$H$9:$H$38,"&lt;="&amp;C50)+COUNTIFS(Saisonpreise!$K$9:$K$38,"OK",Saisonpreise!$C$9:$C$38,"Jährlich",Saisonpreise!$J$9:$J$38,1,Saisonpreise!$I$9:$I$38,"&gt;="&amp;C50))</f>
        <v>1</v>
      </c>
      <c r="E50" s="3">
        <f>IF(A50="","",COUNTIFS(Saisonpreise!$K$9:$K$38,"OK",Saisonpreise!$C$9:$C$38,"Einmalig",Saisonpreise!$D$9:$D$38,"&lt;="&amp;A50,Saisonpreise!$E$9:$E$38,"&gt;="&amp;A50))</f>
        <v>0</v>
      </c>
      <c r="F50" s="10">
        <f>IF(A50="","",IF(E50&gt;1,"",IF(E50=1,SUMIFS(Saisonpreise!$F$9:$F$38,Saisonpreise!$K$9:$K$38,"OK",Saisonpreise!$C$9:$C$38,"Einmalig",Saisonpreise!$D$9:$D$38,"&lt;="&amp;A50,Saisonpreise!$E$9:$E$38,"&gt;="&amp;A50),IF(D50&gt;1,"",IF(D50=0,Start!$E$26,SUMIFS(Saisonpreise!$F$9:$F$38,Saisonpreise!$K$9:$K$38,"OK",Saisonpreise!$C$9:$C$38,"Jährlich",Saisonpreise!$J$9:$J$38,0,Saisonpreise!$H$9:$H$38,"&lt;="&amp;C50,Saisonpreise!$I$9:$I$38,"&gt;="&amp;C50)+SUMIFS(Saisonpreise!$F$9:$F$38,Saisonpreise!$K$9:$K$38,"OK",Saisonpreise!$C$9:$C$38,"Jährlich",Saisonpreise!$J$9:$J$38,1,Saisonpreise!$H$9:$H$38,"&lt;="&amp;C50)+SUMIFS(Saisonpreise!$F$9:$F$38,Saisonpreise!$K$9:$K$38,"OK",Saisonpreise!$C$9:$C$38,"Jährlich",Saisonpreise!$J$9:$J$38,1,Saisonpreise!$I$9:$I$38,"&gt;="&amp;C50))))))</f>
        <v>85</v>
      </c>
      <c r="G50" s="3" t="str">
        <f t="shared" si="2"/>
        <v>Jährliche Saison</v>
      </c>
      <c r="H50" s="3" t="str">
        <f t="shared" si="3"/>
        <v>OK</v>
      </c>
    </row>
    <row r="51" spans="1:8" ht="31" customHeight="1">
      <c r="A51" s="12">
        <f>IF(DATE(Start!$E$28,1,1)+ROW()-9&lt;DATE(Start!$E$28+3,1,1),DATE(Start!$E$28,1,1)+ROW()-9,"")</f>
        <v>46065</v>
      </c>
      <c r="B51" s="3" t="str">
        <f t="shared" si="0"/>
        <v>Do</v>
      </c>
      <c r="C51" s="3">
        <f t="shared" si="1"/>
        <v>212</v>
      </c>
      <c r="D51" s="3">
        <f>IF(A51="","",COUNTIFS(Saisonpreise!$K$9:$K$38,"OK",Saisonpreise!$C$9:$C$38,"Jährlich",Saisonpreise!$J$9:$J$38,0,Saisonpreise!$H$9:$H$38,"&lt;="&amp;C51,Saisonpreise!$I$9:$I$38,"&gt;="&amp;C51)+COUNTIFS(Saisonpreise!$K$9:$K$38,"OK",Saisonpreise!$C$9:$C$38,"Jährlich",Saisonpreise!$J$9:$J$38,1,Saisonpreise!$H$9:$H$38,"&lt;="&amp;C51)+COUNTIFS(Saisonpreise!$K$9:$K$38,"OK",Saisonpreise!$C$9:$C$38,"Jährlich",Saisonpreise!$J$9:$J$38,1,Saisonpreise!$I$9:$I$38,"&gt;="&amp;C51))</f>
        <v>1</v>
      </c>
      <c r="E51" s="3">
        <f>IF(A51="","",COUNTIFS(Saisonpreise!$K$9:$K$38,"OK",Saisonpreise!$C$9:$C$38,"Einmalig",Saisonpreise!$D$9:$D$38,"&lt;="&amp;A51,Saisonpreise!$E$9:$E$38,"&gt;="&amp;A51))</f>
        <v>0</v>
      </c>
      <c r="F51" s="10">
        <f>IF(A51="","",IF(E51&gt;1,"",IF(E51=1,SUMIFS(Saisonpreise!$F$9:$F$38,Saisonpreise!$K$9:$K$38,"OK",Saisonpreise!$C$9:$C$38,"Einmalig",Saisonpreise!$D$9:$D$38,"&lt;="&amp;A51,Saisonpreise!$E$9:$E$38,"&gt;="&amp;A51),IF(D51&gt;1,"",IF(D51=0,Start!$E$26,SUMIFS(Saisonpreise!$F$9:$F$38,Saisonpreise!$K$9:$K$38,"OK",Saisonpreise!$C$9:$C$38,"Jährlich",Saisonpreise!$J$9:$J$38,0,Saisonpreise!$H$9:$H$38,"&lt;="&amp;C51,Saisonpreise!$I$9:$I$38,"&gt;="&amp;C51)+SUMIFS(Saisonpreise!$F$9:$F$38,Saisonpreise!$K$9:$K$38,"OK",Saisonpreise!$C$9:$C$38,"Jährlich",Saisonpreise!$J$9:$J$38,1,Saisonpreise!$H$9:$H$38,"&lt;="&amp;C51)+SUMIFS(Saisonpreise!$F$9:$F$38,Saisonpreise!$K$9:$K$38,"OK",Saisonpreise!$C$9:$C$38,"Jährlich",Saisonpreise!$J$9:$J$38,1,Saisonpreise!$I$9:$I$38,"&gt;="&amp;C51))))))</f>
        <v>85</v>
      </c>
      <c r="G51" s="3" t="str">
        <f t="shared" si="2"/>
        <v>Jährliche Saison</v>
      </c>
      <c r="H51" s="3" t="str">
        <f t="shared" si="3"/>
        <v>OK</v>
      </c>
    </row>
    <row r="52" spans="1:8" ht="31" customHeight="1">
      <c r="A52" s="12">
        <f>IF(DATE(Start!$E$28,1,1)+ROW()-9&lt;DATE(Start!$E$28+3,1,1),DATE(Start!$E$28,1,1)+ROW()-9,"")</f>
        <v>46066</v>
      </c>
      <c r="B52" s="3" t="str">
        <f t="shared" si="0"/>
        <v>Fr</v>
      </c>
      <c r="C52" s="3">
        <f t="shared" si="1"/>
        <v>213</v>
      </c>
      <c r="D52" s="3">
        <f>IF(A52="","",COUNTIFS(Saisonpreise!$K$9:$K$38,"OK",Saisonpreise!$C$9:$C$38,"Jährlich",Saisonpreise!$J$9:$J$38,0,Saisonpreise!$H$9:$H$38,"&lt;="&amp;C52,Saisonpreise!$I$9:$I$38,"&gt;="&amp;C52)+COUNTIFS(Saisonpreise!$K$9:$K$38,"OK",Saisonpreise!$C$9:$C$38,"Jährlich",Saisonpreise!$J$9:$J$38,1,Saisonpreise!$H$9:$H$38,"&lt;="&amp;C52)+COUNTIFS(Saisonpreise!$K$9:$K$38,"OK",Saisonpreise!$C$9:$C$38,"Jährlich",Saisonpreise!$J$9:$J$38,1,Saisonpreise!$I$9:$I$38,"&gt;="&amp;C52))</f>
        <v>1</v>
      </c>
      <c r="E52" s="3">
        <f>IF(A52="","",COUNTIFS(Saisonpreise!$K$9:$K$38,"OK",Saisonpreise!$C$9:$C$38,"Einmalig",Saisonpreise!$D$9:$D$38,"&lt;="&amp;A52,Saisonpreise!$E$9:$E$38,"&gt;="&amp;A52))</f>
        <v>0</v>
      </c>
      <c r="F52" s="10">
        <f>IF(A52="","",IF(E52&gt;1,"",IF(E52=1,SUMIFS(Saisonpreise!$F$9:$F$38,Saisonpreise!$K$9:$K$38,"OK",Saisonpreise!$C$9:$C$38,"Einmalig",Saisonpreise!$D$9:$D$38,"&lt;="&amp;A52,Saisonpreise!$E$9:$E$38,"&gt;="&amp;A52),IF(D52&gt;1,"",IF(D52=0,Start!$E$26,SUMIFS(Saisonpreise!$F$9:$F$38,Saisonpreise!$K$9:$K$38,"OK",Saisonpreise!$C$9:$C$38,"Jährlich",Saisonpreise!$J$9:$J$38,0,Saisonpreise!$H$9:$H$38,"&lt;="&amp;C52,Saisonpreise!$I$9:$I$38,"&gt;="&amp;C52)+SUMIFS(Saisonpreise!$F$9:$F$38,Saisonpreise!$K$9:$K$38,"OK",Saisonpreise!$C$9:$C$38,"Jährlich",Saisonpreise!$J$9:$J$38,1,Saisonpreise!$H$9:$H$38,"&lt;="&amp;C52)+SUMIFS(Saisonpreise!$F$9:$F$38,Saisonpreise!$K$9:$K$38,"OK",Saisonpreise!$C$9:$C$38,"Jährlich",Saisonpreise!$J$9:$J$38,1,Saisonpreise!$I$9:$I$38,"&gt;="&amp;C52))))))</f>
        <v>85</v>
      </c>
      <c r="G52" s="3" t="str">
        <f t="shared" si="2"/>
        <v>Jährliche Saison</v>
      </c>
      <c r="H52" s="3" t="str">
        <f t="shared" si="3"/>
        <v>OK</v>
      </c>
    </row>
    <row r="53" spans="1:8" ht="31" customHeight="1">
      <c r="A53" s="12">
        <f>IF(DATE(Start!$E$28,1,1)+ROW()-9&lt;DATE(Start!$E$28+3,1,1),DATE(Start!$E$28,1,1)+ROW()-9,"")</f>
        <v>46067</v>
      </c>
      <c r="B53" s="3" t="str">
        <f t="shared" si="0"/>
        <v>Sa</v>
      </c>
      <c r="C53" s="3">
        <f t="shared" si="1"/>
        <v>214</v>
      </c>
      <c r="D53" s="3">
        <f>IF(A53="","",COUNTIFS(Saisonpreise!$K$9:$K$38,"OK",Saisonpreise!$C$9:$C$38,"Jährlich",Saisonpreise!$J$9:$J$38,0,Saisonpreise!$H$9:$H$38,"&lt;="&amp;C53,Saisonpreise!$I$9:$I$38,"&gt;="&amp;C53)+COUNTIFS(Saisonpreise!$K$9:$K$38,"OK",Saisonpreise!$C$9:$C$38,"Jährlich",Saisonpreise!$J$9:$J$38,1,Saisonpreise!$H$9:$H$38,"&lt;="&amp;C53)+COUNTIFS(Saisonpreise!$K$9:$K$38,"OK",Saisonpreise!$C$9:$C$38,"Jährlich",Saisonpreise!$J$9:$J$38,1,Saisonpreise!$I$9:$I$38,"&gt;="&amp;C53))</f>
        <v>1</v>
      </c>
      <c r="E53" s="3">
        <f>IF(A53="","",COUNTIFS(Saisonpreise!$K$9:$K$38,"OK",Saisonpreise!$C$9:$C$38,"Einmalig",Saisonpreise!$D$9:$D$38,"&lt;="&amp;A53,Saisonpreise!$E$9:$E$38,"&gt;="&amp;A53))</f>
        <v>0</v>
      </c>
      <c r="F53" s="10">
        <f>IF(A53="","",IF(E53&gt;1,"",IF(E53=1,SUMIFS(Saisonpreise!$F$9:$F$38,Saisonpreise!$K$9:$K$38,"OK",Saisonpreise!$C$9:$C$38,"Einmalig",Saisonpreise!$D$9:$D$38,"&lt;="&amp;A53,Saisonpreise!$E$9:$E$38,"&gt;="&amp;A53),IF(D53&gt;1,"",IF(D53=0,Start!$E$26,SUMIFS(Saisonpreise!$F$9:$F$38,Saisonpreise!$K$9:$K$38,"OK",Saisonpreise!$C$9:$C$38,"Jährlich",Saisonpreise!$J$9:$J$38,0,Saisonpreise!$H$9:$H$38,"&lt;="&amp;C53,Saisonpreise!$I$9:$I$38,"&gt;="&amp;C53)+SUMIFS(Saisonpreise!$F$9:$F$38,Saisonpreise!$K$9:$K$38,"OK",Saisonpreise!$C$9:$C$38,"Jährlich",Saisonpreise!$J$9:$J$38,1,Saisonpreise!$H$9:$H$38,"&lt;="&amp;C53)+SUMIFS(Saisonpreise!$F$9:$F$38,Saisonpreise!$K$9:$K$38,"OK",Saisonpreise!$C$9:$C$38,"Jährlich",Saisonpreise!$J$9:$J$38,1,Saisonpreise!$I$9:$I$38,"&gt;="&amp;C53))))))</f>
        <v>85</v>
      </c>
      <c r="G53" s="3" t="str">
        <f t="shared" si="2"/>
        <v>Jährliche Saison</v>
      </c>
      <c r="H53" s="3" t="str">
        <f t="shared" si="3"/>
        <v>OK</v>
      </c>
    </row>
    <row r="54" spans="1:8" ht="31" customHeight="1">
      <c r="A54" s="12">
        <f>IF(DATE(Start!$E$28,1,1)+ROW()-9&lt;DATE(Start!$E$28+3,1,1),DATE(Start!$E$28,1,1)+ROW()-9,"")</f>
        <v>46068</v>
      </c>
      <c r="B54" s="3" t="str">
        <f t="shared" si="0"/>
        <v>So</v>
      </c>
      <c r="C54" s="3">
        <f t="shared" si="1"/>
        <v>215</v>
      </c>
      <c r="D54" s="3">
        <f>IF(A54="","",COUNTIFS(Saisonpreise!$K$9:$K$38,"OK",Saisonpreise!$C$9:$C$38,"Jährlich",Saisonpreise!$J$9:$J$38,0,Saisonpreise!$H$9:$H$38,"&lt;="&amp;C54,Saisonpreise!$I$9:$I$38,"&gt;="&amp;C54)+COUNTIFS(Saisonpreise!$K$9:$K$38,"OK",Saisonpreise!$C$9:$C$38,"Jährlich",Saisonpreise!$J$9:$J$38,1,Saisonpreise!$H$9:$H$38,"&lt;="&amp;C54)+COUNTIFS(Saisonpreise!$K$9:$K$38,"OK",Saisonpreise!$C$9:$C$38,"Jährlich",Saisonpreise!$J$9:$J$38,1,Saisonpreise!$I$9:$I$38,"&gt;="&amp;C54))</f>
        <v>1</v>
      </c>
      <c r="E54" s="3">
        <f>IF(A54="","",COUNTIFS(Saisonpreise!$K$9:$K$38,"OK",Saisonpreise!$C$9:$C$38,"Einmalig",Saisonpreise!$D$9:$D$38,"&lt;="&amp;A54,Saisonpreise!$E$9:$E$38,"&gt;="&amp;A54))</f>
        <v>0</v>
      </c>
      <c r="F54" s="10">
        <f>IF(A54="","",IF(E54&gt;1,"",IF(E54=1,SUMIFS(Saisonpreise!$F$9:$F$38,Saisonpreise!$K$9:$K$38,"OK",Saisonpreise!$C$9:$C$38,"Einmalig",Saisonpreise!$D$9:$D$38,"&lt;="&amp;A54,Saisonpreise!$E$9:$E$38,"&gt;="&amp;A54),IF(D54&gt;1,"",IF(D54=0,Start!$E$26,SUMIFS(Saisonpreise!$F$9:$F$38,Saisonpreise!$K$9:$K$38,"OK",Saisonpreise!$C$9:$C$38,"Jährlich",Saisonpreise!$J$9:$J$38,0,Saisonpreise!$H$9:$H$38,"&lt;="&amp;C54,Saisonpreise!$I$9:$I$38,"&gt;="&amp;C54)+SUMIFS(Saisonpreise!$F$9:$F$38,Saisonpreise!$K$9:$K$38,"OK",Saisonpreise!$C$9:$C$38,"Jährlich",Saisonpreise!$J$9:$J$38,1,Saisonpreise!$H$9:$H$38,"&lt;="&amp;C54)+SUMIFS(Saisonpreise!$F$9:$F$38,Saisonpreise!$K$9:$K$38,"OK",Saisonpreise!$C$9:$C$38,"Jährlich",Saisonpreise!$J$9:$J$38,1,Saisonpreise!$I$9:$I$38,"&gt;="&amp;C54))))))</f>
        <v>85</v>
      </c>
      <c r="G54" s="3" t="str">
        <f t="shared" si="2"/>
        <v>Jährliche Saison</v>
      </c>
      <c r="H54" s="3" t="str">
        <f t="shared" si="3"/>
        <v>OK</v>
      </c>
    </row>
    <row r="55" spans="1:8" ht="31" customHeight="1">
      <c r="A55" s="12">
        <f>IF(DATE(Start!$E$28,1,1)+ROW()-9&lt;DATE(Start!$E$28+3,1,1),DATE(Start!$E$28,1,1)+ROW()-9,"")</f>
        <v>46069</v>
      </c>
      <c r="B55" s="3" t="str">
        <f t="shared" si="0"/>
        <v>Mo</v>
      </c>
      <c r="C55" s="3">
        <f t="shared" si="1"/>
        <v>216</v>
      </c>
      <c r="D55" s="3">
        <f>IF(A55="","",COUNTIFS(Saisonpreise!$K$9:$K$38,"OK",Saisonpreise!$C$9:$C$38,"Jährlich",Saisonpreise!$J$9:$J$38,0,Saisonpreise!$H$9:$H$38,"&lt;="&amp;C55,Saisonpreise!$I$9:$I$38,"&gt;="&amp;C55)+COUNTIFS(Saisonpreise!$K$9:$K$38,"OK",Saisonpreise!$C$9:$C$38,"Jährlich",Saisonpreise!$J$9:$J$38,1,Saisonpreise!$H$9:$H$38,"&lt;="&amp;C55)+COUNTIFS(Saisonpreise!$K$9:$K$38,"OK",Saisonpreise!$C$9:$C$38,"Jährlich",Saisonpreise!$J$9:$J$38,1,Saisonpreise!$I$9:$I$38,"&gt;="&amp;C55))</f>
        <v>1</v>
      </c>
      <c r="E55" s="3">
        <f>IF(A55="","",COUNTIFS(Saisonpreise!$K$9:$K$38,"OK",Saisonpreise!$C$9:$C$38,"Einmalig",Saisonpreise!$D$9:$D$38,"&lt;="&amp;A55,Saisonpreise!$E$9:$E$38,"&gt;="&amp;A55))</f>
        <v>0</v>
      </c>
      <c r="F55" s="10">
        <f>IF(A55="","",IF(E55&gt;1,"",IF(E55=1,SUMIFS(Saisonpreise!$F$9:$F$38,Saisonpreise!$K$9:$K$38,"OK",Saisonpreise!$C$9:$C$38,"Einmalig",Saisonpreise!$D$9:$D$38,"&lt;="&amp;A55,Saisonpreise!$E$9:$E$38,"&gt;="&amp;A55),IF(D55&gt;1,"",IF(D55=0,Start!$E$26,SUMIFS(Saisonpreise!$F$9:$F$38,Saisonpreise!$K$9:$K$38,"OK",Saisonpreise!$C$9:$C$38,"Jährlich",Saisonpreise!$J$9:$J$38,0,Saisonpreise!$H$9:$H$38,"&lt;="&amp;C55,Saisonpreise!$I$9:$I$38,"&gt;="&amp;C55)+SUMIFS(Saisonpreise!$F$9:$F$38,Saisonpreise!$K$9:$K$38,"OK",Saisonpreise!$C$9:$C$38,"Jährlich",Saisonpreise!$J$9:$J$38,1,Saisonpreise!$H$9:$H$38,"&lt;="&amp;C55)+SUMIFS(Saisonpreise!$F$9:$F$38,Saisonpreise!$K$9:$K$38,"OK",Saisonpreise!$C$9:$C$38,"Jährlich",Saisonpreise!$J$9:$J$38,1,Saisonpreise!$I$9:$I$38,"&gt;="&amp;C55))))))</f>
        <v>85</v>
      </c>
      <c r="G55" s="3" t="str">
        <f t="shared" si="2"/>
        <v>Jährliche Saison</v>
      </c>
      <c r="H55" s="3" t="str">
        <f t="shared" si="3"/>
        <v>OK</v>
      </c>
    </row>
    <row r="56" spans="1:8" ht="31" customHeight="1">
      <c r="A56" s="12">
        <f>IF(DATE(Start!$E$28,1,1)+ROW()-9&lt;DATE(Start!$E$28+3,1,1),DATE(Start!$E$28,1,1)+ROW()-9,"")</f>
        <v>46070</v>
      </c>
      <c r="B56" s="3" t="str">
        <f t="shared" si="0"/>
        <v>Di</v>
      </c>
      <c r="C56" s="3">
        <f t="shared" si="1"/>
        <v>217</v>
      </c>
      <c r="D56" s="3">
        <f>IF(A56="","",COUNTIFS(Saisonpreise!$K$9:$K$38,"OK",Saisonpreise!$C$9:$C$38,"Jährlich",Saisonpreise!$J$9:$J$38,0,Saisonpreise!$H$9:$H$38,"&lt;="&amp;C56,Saisonpreise!$I$9:$I$38,"&gt;="&amp;C56)+COUNTIFS(Saisonpreise!$K$9:$K$38,"OK",Saisonpreise!$C$9:$C$38,"Jährlich",Saisonpreise!$J$9:$J$38,1,Saisonpreise!$H$9:$H$38,"&lt;="&amp;C56)+COUNTIFS(Saisonpreise!$K$9:$K$38,"OK",Saisonpreise!$C$9:$C$38,"Jährlich",Saisonpreise!$J$9:$J$38,1,Saisonpreise!$I$9:$I$38,"&gt;="&amp;C56))</f>
        <v>1</v>
      </c>
      <c r="E56" s="3">
        <f>IF(A56="","",COUNTIFS(Saisonpreise!$K$9:$K$38,"OK",Saisonpreise!$C$9:$C$38,"Einmalig",Saisonpreise!$D$9:$D$38,"&lt;="&amp;A56,Saisonpreise!$E$9:$E$38,"&gt;="&amp;A56))</f>
        <v>0</v>
      </c>
      <c r="F56" s="10">
        <f>IF(A56="","",IF(E56&gt;1,"",IF(E56=1,SUMIFS(Saisonpreise!$F$9:$F$38,Saisonpreise!$K$9:$K$38,"OK",Saisonpreise!$C$9:$C$38,"Einmalig",Saisonpreise!$D$9:$D$38,"&lt;="&amp;A56,Saisonpreise!$E$9:$E$38,"&gt;="&amp;A56),IF(D56&gt;1,"",IF(D56=0,Start!$E$26,SUMIFS(Saisonpreise!$F$9:$F$38,Saisonpreise!$K$9:$K$38,"OK",Saisonpreise!$C$9:$C$38,"Jährlich",Saisonpreise!$J$9:$J$38,0,Saisonpreise!$H$9:$H$38,"&lt;="&amp;C56,Saisonpreise!$I$9:$I$38,"&gt;="&amp;C56)+SUMIFS(Saisonpreise!$F$9:$F$38,Saisonpreise!$K$9:$K$38,"OK",Saisonpreise!$C$9:$C$38,"Jährlich",Saisonpreise!$J$9:$J$38,1,Saisonpreise!$H$9:$H$38,"&lt;="&amp;C56)+SUMIFS(Saisonpreise!$F$9:$F$38,Saisonpreise!$K$9:$K$38,"OK",Saisonpreise!$C$9:$C$38,"Jährlich",Saisonpreise!$J$9:$J$38,1,Saisonpreise!$I$9:$I$38,"&gt;="&amp;C56))))))</f>
        <v>85</v>
      </c>
      <c r="G56" s="3" t="str">
        <f t="shared" si="2"/>
        <v>Jährliche Saison</v>
      </c>
      <c r="H56" s="3" t="str">
        <f t="shared" si="3"/>
        <v>OK</v>
      </c>
    </row>
    <row r="57" spans="1:8" ht="31" customHeight="1">
      <c r="A57" s="12">
        <f>IF(DATE(Start!$E$28,1,1)+ROW()-9&lt;DATE(Start!$E$28+3,1,1),DATE(Start!$E$28,1,1)+ROW()-9,"")</f>
        <v>46071</v>
      </c>
      <c r="B57" s="3" t="str">
        <f t="shared" si="0"/>
        <v>Mi</v>
      </c>
      <c r="C57" s="3">
        <f t="shared" si="1"/>
        <v>218</v>
      </c>
      <c r="D57" s="3">
        <f>IF(A57="","",COUNTIFS(Saisonpreise!$K$9:$K$38,"OK",Saisonpreise!$C$9:$C$38,"Jährlich",Saisonpreise!$J$9:$J$38,0,Saisonpreise!$H$9:$H$38,"&lt;="&amp;C57,Saisonpreise!$I$9:$I$38,"&gt;="&amp;C57)+COUNTIFS(Saisonpreise!$K$9:$K$38,"OK",Saisonpreise!$C$9:$C$38,"Jährlich",Saisonpreise!$J$9:$J$38,1,Saisonpreise!$H$9:$H$38,"&lt;="&amp;C57)+COUNTIFS(Saisonpreise!$K$9:$K$38,"OK",Saisonpreise!$C$9:$C$38,"Jährlich",Saisonpreise!$J$9:$J$38,1,Saisonpreise!$I$9:$I$38,"&gt;="&amp;C57))</f>
        <v>1</v>
      </c>
      <c r="E57" s="3">
        <f>IF(A57="","",COUNTIFS(Saisonpreise!$K$9:$K$38,"OK",Saisonpreise!$C$9:$C$38,"Einmalig",Saisonpreise!$D$9:$D$38,"&lt;="&amp;A57,Saisonpreise!$E$9:$E$38,"&gt;="&amp;A57))</f>
        <v>0</v>
      </c>
      <c r="F57" s="10">
        <f>IF(A57="","",IF(E57&gt;1,"",IF(E57=1,SUMIFS(Saisonpreise!$F$9:$F$38,Saisonpreise!$K$9:$K$38,"OK",Saisonpreise!$C$9:$C$38,"Einmalig",Saisonpreise!$D$9:$D$38,"&lt;="&amp;A57,Saisonpreise!$E$9:$E$38,"&gt;="&amp;A57),IF(D57&gt;1,"",IF(D57=0,Start!$E$26,SUMIFS(Saisonpreise!$F$9:$F$38,Saisonpreise!$K$9:$K$38,"OK",Saisonpreise!$C$9:$C$38,"Jährlich",Saisonpreise!$J$9:$J$38,0,Saisonpreise!$H$9:$H$38,"&lt;="&amp;C57,Saisonpreise!$I$9:$I$38,"&gt;="&amp;C57)+SUMIFS(Saisonpreise!$F$9:$F$38,Saisonpreise!$K$9:$K$38,"OK",Saisonpreise!$C$9:$C$38,"Jährlich",Saisonpreise!$J$9:$J$38,1,Saisonpreise!$H$9:$H$38,"&lt;="&amp;C57)+SUMIFS(Saisonpreise!$F$9:$F$38,Saisonpreise!$K$9:$K$38,"OK",Saisonpreise!$C$9:$C$38,"Jährlich",Saisonpreise!$J$9:$J$38,1,Saisonpreise!$I$9:$I$38,"&gt;="&amp;C57))))))</f>
        <v>85</v>
      </c>
      <c r="G57" s="3" t="str">
        <f t="shared" si="2"/>
        <v>Jährliche Saison</v>
      </c>
      <c r="H57" s="3" t="str">
        <f t="shared" si="3"/>
        <v>OK</v>
      </c>
    </row>
    <row r="58" spans="1:8" ht="31" customHeight="1">
      <c r="A58" s="12">
        <f>IF(DATE(Start!$E$28,1,1)+ROW()-9&lt;DATE(Start!$E$28+3,1,1),DATE(Start!$E$28,1,1)+ROW()-9,"")</f>
        <v>46072</v>
      </c>
      <c r="B58" s="3" t="str">
        <f t="shared" si="0"/>
        <v>Do</v>
      </c>
      <c r="C58" s="3">
        <f t="shared" si="1"/>
        <v>219</v>
      </c>
      <c r="D58" s="3">
        <f>IF(A58="","",COUNTIFS(Saisonpreise!$K$9:$K$38,"OK",Saisonpreise!$C$9:$C$38,"Jährlich",Saisonpreise!$J$9:$J$38,0,Saisonpreise!$H$9:$H$38,"&lt;="&amp;C58,Saisonpreise!$I$9:$I$38,"&gt;="&amp;C58)+COUNTIFS(Saisonpreise!$K$9:$K$38,"OK",Saisonpreise!$C$9:$C$38,"Jährlich",Saisonpreise!$J$9:$J$38,1,Saisonpreise!$H$9:$H$38,"&lt;="&amp;C58)+COUNTIFS(Saisonpreise!$K$9:$K$38,"OK",Saisonpreise!$C$9:$C$38,"Jährlich",Saisonpreise!$J$9:$J$38,1,Saisonpreise!$I$9:$I$38,"&gt;="&amp;C58))</f>
        <v>1</v>
      </c>
      <c r="E58" s="3">
        <f>IF(A58="","",COUNTIFS(Saisonpreise!$K$9:$K$38,"OK",Saisonpreise!$C$9:$C$38,"Einmalig",Saisonpreise!$D$9:$D$38,"&lt;="&amp;A58,Saisonpreise!$E$9:$E$38,"&gt;="&amp;A58))</f>
        <v>0</v>
      </c>
      <c r="F58" s="10">
        <f>IF(A58="","",IF(E58&gt;1,"",IF(E58=1,SUMIFS(Saisonpreise!$F$9:$F$38,Saisonpreise!$K$9:$K$38,"OK",Saisonpreise!$C$9:$C$38,"Einmalig",Saisonpreise!$D$9:$D$38,"&lt;="&amp;A58,Saisonpreise!$E$9:$E$38,"&gt;="&amp;A58),IF(D58&gt;1,"",IF(D58=0,Start!$E$26,SUMIFS(Saisonpreise!$F$9:$F$38,Saisonpreise!$K$9:$K$38,"OK",Saisonpreise!$C$9:$C$38,"Jährlich",Saisonpreise!$J$9:$J$38,0,Saisonpreise!$H$9:$H$38,"&lt;="&amp;C58,Saisonpreise!$I$9:$I$38,"&gt;="&amp;C58)+SUMIFS(Saisonpreise!$F$9:$F$38,Saisonpreise!$K$9:$K$38,"OK",Saisonpreise!$C$9:$C$38,"Jährlich",Saisonpreise!$J$9:$J$38,1,Saisonpreise!$H$9:$H$38,"&lt;="&amp;C58)+SUMIFS(Saisonpreise!$F$9:$F$38,Saisonpreise!$K$9:$K$38,"OK",Saisonpreise!$C$9:$C$38,"Jährlich",Saisonpreise!$J$9:$J$38,1,Saisonpreise!$I$9:$I$38,"&gt;="&amp;C58))))))</f>
        <v>85</v>
      </c>
      <c r="G58" s="3" t="str">
        <f t="shared" si="2"/>
        <v>Jährliche Saison</v>
      </c>
      <c r="H58" s="3" t="str">
        <f t="shared" si="3"/>
        <v>OK</v>
      </c>
    </row>
    <row r="59" spans="1:8" ht="31" customHeight="1">
      <c r="A59" s="12">
        <f>IF(DATE(Start!$E$28,1,1)+ROW()-9&lt;DATE(Start!$E$28+3,1,1),DATE(Start!$E$28,1,1)+ROW()-9,"")</f>
        <v>46073</v>
      </c>
      <c r="B59" s="3" t="str">
        <f t="shared" si="0"/>
        <v>Fr</v>
      </c>
      <c r="C59" s="3">
        <f t="shared" si="1"/>
        <v>220</v>
      </c>
      <c r="D59" s="3">
        <f>IF(A59="","",COUNTIFS(Saisonpreise!$K$9:$K$38,"OK",Saisonpreise!$C$9:$C$38,"Jährlich",Saisonpreise!$J$9:$J$38,0,Saisonpreise!$H$9:$H$38,"&lt;="&amp;C59,Saisonpreise!$I$9:$I$38,"&gt;="&amp;C59)+COUNTIFS(Saisonpreise!$K$9:$K$38,"OK",Saisonpreise!$C$9:$C$38,"Jährlich",Saisonpreise!$J$9:$J$38,1,Saisonpreise!$H$9:$H$38,"&lt;="&amp;C59)+COUNTIFS(Saisonpreise!$K$9:$K$38,"OK",Saisonpreise!$C$9:$C$38,"Jährlich",Saisonpreise!$J$9:$J$38,1,Saisonpreise!$I$9:$I$38,"&gt;="&amp;C59))</f>
        <v>1</v>
      </c>
      <c r="E59" s="3">
        <f>IF(A59="","",COUNTIFS(Saisonpreise!$K$9:$K$38,"OK",Saisonpreise!$C$9:$C$38,"Einmalig",Saisonpreise!$D$9:$D$38,"&lt;="&amp;A59,Saisonpreise!$E$9:$E$38,"&gt;="&amp;A59))</f>
        <v>0</v>
      </c>
      <c r="F59" s="10">
        <f>IF(A59="","",IF(E59&gt;1,"",IF(E59=1,SUMIFS(Saisonpreise!$F$9:$F$38,Saisonpreise!$K$9:$K$38,"OK",Saisonpreise!$C$9:$C$38,"Einmalig",Saisonpreise!$D$9:$D$38,"&lt;="&amp;A59,Saisonpreise!$E$9:$E$38,"&gt;="&amp;A59),IF(D59&gt;1,"",IF(D59=0,Start!$E$26,SUMIFS(Saisonpreise!$F$9:$F$38,Saisonpreise!$K$9:$K$38,"OK",Saisonpreise!$C$9:$C$38,"Jährlich",Saisonpreise!$J$9:$J$38,0,Saisonpreise!$H$9:$H$38,"&lt;="&amp;C59,Saisonpreise!$I$9:$I$38,"&gt;="&amp;C59)+SUMIFS(Saisonpreise!$F$9:$F$38,Saisonpreise!$K$9:$K$38,"OK",Saisonpreise!$C$9:$C$38,"Jährlich",Saisonpreise!$J$9:$J$38,1,Saisonpreise!$H$9:$H$38,"&lt;="&amp;C59)+SUMIFS(Saisonpreise!$F$9:$F$38,Saisonpreise!$K$9:$K$38,"OK",Saisonpreise!$C$9:$C$38,"Jährlich",Saisonpreise!$J$9:$J$38,1,Saisonpreise!$I$9:$I$38,"&gt;="&amp;C59))))))</f>
        <v>85</v>
      </c>
      <c r="G59" s="3" t="str">
        <f t="shared" si="2"/>
        <v>Jährliche Saison</v>
      </c>
      <c r="H59" s="3" t="str">
        <f t="shared" si="3"/>
        <v>OK</v>
      </c>
    </row>
    <row r="60" spans="1:8" ht="31" customHeight="1">
      <c r="A60" s="12">
        <f>IF(DATE(Start!$E$28,1,1)+ROW()-9&lt;DATE(Start!$E$28+3,1,1),DATE(Start!$E$28,1,1)+ROW()-9,"")</f>
        <v>46074</v>
      </c>
      <c r="B60" s="3" t="str">
        <f t="shared" si="0"/>
        <v>Sa</v>
      </c>
      <c r="C60" s="3">
        <f t="shared" si="1"/>
        <v>221</v>
      </c>
      <c r="D60" s="3">
        <f>IF(A60="","",COUNTIFS(Saisonpreise!$K$9:$K$38,"OK",Saisonpreise!$C$9:$C$38,"Jährlich",Saisonpreise!$J$9:$J$38,0,Saisonpreise!$H$9:$H$38,"&lt;="&amp;C60,Saisonpreise!$I$9:$I$38,"&gt;="&amp;C60)+COUNTIFS(Saisonpreise!$K$9:$K$38,"OK",Saisonpreise!$C$9:$C$38,"Jährlich",Saisonpreise!$J$9:$J$38,1,Saisonpreise!$H$9:$H$38,"&lt;="&amp;C60)+COUNTIFS(Saisonpreise!$K$9:$K$38,"OK",Saisonpreise!$C$9:$C$38,"Jährlich",Saisonpreise!$J$9:$J$38,1,Saisonpreise!$I$9:$I$38,"&gt;="&amp;C60))</f>
        <v>1</v>
      </c>
      <c r="E60" s="3">
        <f>IF(A60="","",COUNTIFS(Saisonpreise!$K$9:$K$38,"OK",Saisonpreise!$C$9:$C$38,"Einmalig",Saisonpreise!$D$9:$D$38,"&lt;="&amp;A60,Saisonpreise!$E$9:$E$38,"&gt;="&amp;A60))</f>
        <v>0</v>
      </c>
      <c r="F60" s="10">
        <f>IF(A60="","",IF(E60&gt;1,"",IF(E60=1,SUMIFS(Saisonpreise!$F$9:$F$38,Saisonpreise!$K$9:$K$38,"OK",Saisonpreise!$C$9:$C$38,"Einmalig",Saisonpreise!$D$9:$D$38,"&lt;="&amp;A60,Saisonpreise!$E$9:$E$38,"&gt;="&amp;A60),IF(D60&gt;1,"",IF(D60=0,Start!$E$26,SUMIFS(Saisonpreise!$F$9:$F$38,Saisonpreise!$K$9:$K$38,"OK",Saisonpreise!$C$9:$C$38,"Jährlich",Saisonpreise!$J$9:$J$38,0,Saisonpreise!$H$9:$H$38,"&lt;="&amp;C60,Saisonpreise!$I$9:$I$38,"&gt;="&amp;C60)+SUMIFS(Saisonpreise!$F$9:$F$38,Saisonpreise!$K$9:$K$38,"OK",Saisonpreise!$C$9:$C$38,"Jährlich",Saisonpreise!$J$9:$J$38,1,Saisonpreise!$H$9:$H$38,"&lt;="&amp;C60)+SUMIFS(Saisonpreise!$F$9:$F$38,Saisonpreise!$K$9:$K$38,"OK",Saisonpreise!$C$9:$C$38,"Jährlich",Saisonpreise!$J$9:$J$38,1,Saisonpreise!$I$9:$I$38,"&gt;="&amp;C60))))))</f>
        <v>85</v>
      </c>
      <c r="G60" s="3" t="str">
        <f t="shared" si="2"/>
        <v>Jährliche Saison</v>
      </c>
      <c r="H60" s="3" t="str">
        <f t="shared" si="3"/>
        <v>OK</v>
      </c>
    </row>
    <row r="61" spans="1:8" ht="31" customHeight="1">
      <c r="A61" s="12">
        <f>IF(DATE(Start!$E$28,1,1)+ROW()-9&lt;DATE(Start!$E$28+3,1,1),DATE(Start!$E$28,1,1)+ROW()-9,"")</f>
        <v>46075</v>
      </c>
      <c r="B61" s="3" t="str">
        <f t="shared" si="0"/>
        <v>So</v>
      </c>
      <c r="C61" s="3">
        <f t="shared" si="1"/>
        <v>222</v>
      </c>
      <c r="D61" s="3">
        <f>IF(A61="","",COUNTIFS(Saisonpreise!$K$9:$K$38,"OK",Saisonpreise!$C$9:$C$38,"Jährlich",Saisonpreise!$J$9:$J$38,0,Saisonpreise!$H$9:$H$38,"&lt;="&amp;C61,Saisonpreise!$I$9:$I$38,"&gt;="&amp;C61)+COUNTIFS(Saisonpreise!$K$9:$K$38,"OK",Saisonpreise!$C$9:$C$38,"Jährlich",Saisonpreise!$J$9:$J$38,1,Saisonpreise!$H$9:$H$38,"&lt;="&amp;C61)+COUNTIFS(Saisonpreise!$K$9:$K$38,"OK",Saisonpreise!$C$9:$C$38,"Jährlich",Saisonpreise!$J$9:$J$38,1,Saisonpreise!$I$9:$I$38,"&gt;="&amp;C61))</f>
        <v>1</v>
      </c>
      <c r="E61" s="3">
        <f>IF(A61="","",COUNTIFS(Saisonpreise!$K$9:$K$38,"OK",Saisonpreise!$C$9:$C$38,"Einmalig",Saisonpreise!$D$9:$D$38,"&lt;="&amp;A61,Saisonpreise!$E$9:$E$38,"&gt;="&amp;A61))</f>
        <v>0</v>
      </c>
      <c r="F61" s="10">
        <f>IF(A61="","",IF(E61&gt;1,"",IF(E61=1,SUMIFS(Saisonpreise!$F$9:$F$38,Saisonpreise!$K$9:$K$38,"OK",Saisonpreise!$C$9:$C$38,"Einmalig",Saisonpreise!$D$9:$D$38,"&lt;="&amp;A61,Saisonpreise!$E$9:$E$38,"&gt;="&amp;A61),IF(D61&gt;1,"",IF(D61=0,Start!$E$26,SUMIFS(Saisonpreise!$F$9:$F$38,Saisonpreise!$K$9:$K$38,"OK",Saisonpreise!$C$9:$C$38,"Jährlich",Saisonpreise!$J$9:$J$38,0,Saisonpreise!$H$9:$H$38,"&lt;="&amp;C61,Saisonpreise!$I$9:$I$38,"&gt;="&amp;C61)+SUMIFS(Saisonpreise!$F$9:$F$38,Saisonpreise!$K$9:$K$38,"OK",Saisonpreise!$C$9:$C$38,"Jährlich",Saisonpreise!$J$9:$J$38,1,Saisonpreise!$H$9:$H$38,"&lt;="&amp;C61)+SUMIFS(Saisonpreise!$F$9:$F$38,Saisonpreise!$K$9:$K$38,"OK",Saisonpreise!$C$9:$C$38,"Jährlich",Saisonpreise!$J$9:$J$38,1,Saisonpreise!$I$9:$I$38,"&gt;="&amp;C61))))))</f>
        <v>85</v>
      </c>
      <c r="G61" s="3" t="str">
        <f t="shared" si="2"/>
        <v>Jährliche Saison</v>
      </c>
      <c r="H61" s="3" t="str">
        <f t="shared" si="3"/>
        <v>OK</v>
      </c>
    </row>
    <row r="62" spans="1:8" ht="31" customHeight="1">
      <c r="A62" s="12">
        <f>IF(DATE(Start!$E$28,1,1)+ROW()-9&lt;DATE(Start!$E$28+3,1,1),DATE(Start!$E$28,1,1)+ROW()-9,"")</f>
        <v>46076</v>
      </c>
      <c r="B62" s="3" t="str">
        <f t="shared" si="0"/>
        <v>Mo</v>
      </c>
      <c r="C62" s="3">
        <f t="shared" si="1"/>
        <v>223</v>
      </c>
      <c r="D62" s="3">
        <f>IF(A62="","",COUNTIFS(Saisonpreise!$K$9:$K$38,"OK",Saisonpreise!$C$9:$C$38,"Jährlich",Saisonpreise!$J$9:$J$38,0,Saisonpreise!$H$9:$H$38,"&lt;="&amp;C62,Saisonpreise!$I$9:$I$38,"&gt;="&amp;C62)+COUNTIFS(Saisonpreise!$K$9:$K$38,"OK",Saisonpreise!$C$9:$C$38,"Jährlich",Saisonpreise!$J$9:$J$38,1,Saisonpreise!$H$9:$H$38,"&lt;="&amp;C62)+COUNTIFS(Saisonpreise!$K$9:$K$38,"OK",Saisonpreise!$C$9:$C$38,"Jährlich",Saisonpreise!$J$9:$J$38,1,Saisonpreise!$I$9:$I$38,"&gt;="&amp;C62))</f>
        <v>1</v>
      </c>
      <c r="E62" s="3">
        <f>IF(A62="","",COUNTIFS(Saisonpreise!$K$9:$K$38,"OK",Saisonpreise!$C$9:$C$38,"Einmalig",Saisonpreise!$D$9:$D$38,"&lt;="&amp;A62,Saisonpreise!$E$9:$E$38,"&gt;="&amp;A62))</f>
        <v>0</v>
      </c>
      <c r="F62" s="10">
        <f>IF(A62="","",IF(E62&gt;1,"",IF(E62=1,SUMIFS(Saisonpreise!$F$9:$F$38,Saisonpreise!$K$9:$K$38,"OK",Saisonpreise!$C$9:$C$38,"Einmalig",Saisonpreise!$D$9:$D$38,"&lt;="&amp;A62,Saisonpreise!$E$9:$E$38,"&gt;="&amp;A62),IF(D62&gt;1,"",IF(D62=0,Start!$E$26,SUMIFS(Saisonpreise!$F$9:$F$38,Saisonpreise!$K$9:$K$38,"OK",Saisonpreise!$C$9:$C$38,"Jährlich",Saisonpreise!$J$9:$J$38,0,Saisonpreise!$H$9:$H$38,"&lt;="&amp;C62,Saisonpreise!$I$9:$I$38,"&gt;="&amp;C62)+SUMIFS(Saisonpreise!$F$9:$F$38,Saisonpreise!$K$9:$K$38,"OK",Saisonpreise!$C$9:$C$38,"Jährlich",Saisonpreise!$J$9:$J$38,1,Saisonpreise!$H$9:$H$38,"&lt;="&amp;C62)+SUMIFS(Saisonpreise!$F$9:$F$38,Saisonpreise!$K$9:$K$38,"OK",Saisonpreise!$C$9:$C$38,"Jährlich",Saisonpreise!$J$9:$J$38,1,Saisonpreise!$I$9:$I$38,"&gt;="&amp;C62))))))</f>
        <v>85</v>
      </c>
      <c r="G62" s="3" t="str">
        <f t="shared" si="2"/>
        <v>Jährliche Saison</v>
      </c>
      <c r="H62" s="3" t="str">
        <f t="shared" si="3"/>
        <v>OK</v>
      </c>
    </row>
    <row r="63" spans="1:8" ht="31" customHeight="1">
      <c r="A63" s="12">
        <f>IF(DATE(Start!$E$28,1,1)+ROW()-9&lt;DATE(Start!$E$28+3,1,1),DATE(Start!$E$28,1,1)+ROW()-9,"")</f>
        <v>46077</v>
      </c>
      <c r="B63" s="3" t="str">
        <f t="shared" si="0"/>
        <v>Di</v>
      </c>
      <c r="C63" s="3">
        <f t="shared" si="1"/>
        <v>224</v>
      </c>
      <c r="D63" s="3">
        <f>IF(A63="","",COUNTIFS(Saisonpreise!$K$9:$K$38,"OK",Saisonpreise!$C$9:$C$38,"Jährlich",Saisonpreise!$J$9:$J$38,0,Saisonpreise!$H$9:$H$38,"&lt;="&amp;C63,Saisonpreise!$I$9:$I$38,"&gt;="&amp;C63)+COUNTIFS(Saisonpreise!$K$9:$K$38,"OK",Saisonpreise!$C$9:$C$38,"Jährlich",Saisonpreise!$J$9:$J$38,1,Saisonpreise!$H$9:$H$38,"&lt;="&amp;C63)+COUNTIFS(Saisonpreise!$K$9:$K$38,"OK",Saisonpreise!$C$9:$C$38,"Jährlich",Saisonpreise!$J$9:$J$38,1,Saisonpreise!$I$9:$I$38,"&gt;="&amp;C63))</f>
        <v>1</v>
      </c>
      <c r="E63" s="3">
        <f>IF(A63="","",COUNTIFS(Saisonpreise!$K$9:$K$38,"OK",Saisonpreise!$C$9:$C$38,"Einmalig",Saisonpreise!$D$9:$D$38,"&lt;="&amp;A63,Saisonpreise!$E$9:$E$38,"&gt;="&amp;A63))</f>
        <v>0</v>
      </c>
      <c r="F63" s="10">
        <f>IF(A63="","",IF(E63&gt;1,"",IF(E63=1,SUMIFS(Saisonpreise!$F$9:$F$38,Saisonpreise!$K$9:$K$38,"OK",Saisonpreise!$C$9:$C$38,"Einmalig",Saisonpreise!$D$9:$D$38,"&lt;="&amp;A63,Saisonpreise!$E$9:$E$38,"&gt;="&amp;A63),IF(D63&gt;1,"",IF(D63=0,Start!$E$26,SUMIFS(Saisonpreise!$F$9:$F$38,Saisonpreise!$K$9:$K$38,"OK",Saisonpreise!$C$9:$C$38,"Jährlich",Saisonpreise!$J$9:$J$38,0,Saisonpreise!$H$9:$H$38,"&lt;="&amp;C63,Saisonpreise!$I$9:$I$38,"&gt;="&amp;C63)+SUMIFS(Saisonpreise!$F$9:$F$38,Saisonpreise!$K$9:$K$38,"OK",Saisonpreise!$C$9:$C$38,"Jährlich",Saisonpreise!$J$9:$J$38,1,Saisonpreise!$H$9:$H$38,"&lt;="&amp;C63)+SUMIFS(Saisonpreise!$F$9:$F$38,Saisonpreise!$K$9:$K$38,"OK",Saisonpreise!$C$9:$C$38,"Jährlich",Saisonpreise!$J$9:$J$38,1,Saisonpreise!$I$9:$I$38,"&gt;="&amp;C63))))))</f>
        <v>85</v>
      </c>
      <c r="G63" s="3" t="str">
        <f t="shared" si="2"/>
        <v>Jährliche Saison</v>
      </c>
      <c r="H63" s="3" t="str">
        <f t="shared" si="3"/>
        <v>OK</v>
      </c>
    </row>
    <row r="64" spans="1:8" ht="31" customHeight="1">
      <c r="A64" s="12">
        <f>IF(DATE(Start!$E$28,1,1)+ROW()-9&lt;DATE(Start!$E$28+3,1,1),DATE(Start!$E$28,1,1)+ROW()-9,"")</f>
        <v>46078</v>
      </c>
      <c r="B64" s="3" t="str">
        <f t="shared" si="0"/>
        <v>Mi</v>
      </c>
      <c r="C64" s="3">
        <f t="shared" si="1"/>
        <v>225</v>
      </c>
      <c r="D64" s="3">
        <f>IF(A64="","",COUNTIFS(Saisonpreise!$K$9:$K$38,"OK",Saisonpreise!$C$9:$C$38,"Jährlich",Saisonpreise!$J$9:$J$38,0,Saisonpreise!$H$9:$H$38,"&lt;="&amp;C64,Saisonpreise!$I$9:$I$38,"&gt;="&amp;C64)+COUNTIFS(Saisonpreise!$K$9:$K$38,"OK",Saisonpreise!$C$9:$C$38,"Jährlich",Saisonpreise!$J$9:$J$38,1,Saisonpreise!$H$9:$H$38,"&lt;="&amp;C64)+COUNTIFS(Saisonpreise!$K$9:$K$38,"OK",Saisonpreise!$C$9:$C$38,"Jährlich",Saisonpreise!$J$9:$J$38,1,Saisonpreise!$I$9:$I$38,"&gt;="&amp;C64))</f>
        <v>1</v>
      </c>
      <c r="E64" s="3">
        <f>IF(A64="","",COUNTIFS(Saisonpreise!$K$9:$K$38,"OK",Saisonpreise!$C$9:$C$38,"Einmalig",Saisonpreise!$D$9:$D$38,"&lt;="&amp;A64,Saisonpreise!$E$9:$E$38,"&gt;="&amp;A64))</f>
        <v>0</v>
      </c>
      <c r="F64" s="10">
        <f>IF(A64="","",IF(E64&gt;1,"",IF(E64=1,SUMIFS(Saisonpreise!$F$9:$F$38,Saisonpreise!$K$9:$K$38,"OK",Saisonpreise!$C$9:$C$38,"Einmalig",Saisonpreise!$D$9:$D$38,"&lt;="&amp;A64,Saisonpreise!$E$9:$E$38,"&gt;="&amp;A64),IF(D64&gt;1,"",IF(D64=0,Start!$E$26,SUMIFS(Saisonpreise!$F$9:$F$38,Saisonpreise!$K$9:$K$38,"OK",Saisonpreise!$C$9:$C$38,"Jährlich",Saisonpreise!$J$9:$J$38,0,Saisonpreise!$H$9:$H$38,"&lt;="&amp;C64,Saisonpreise!$I$9:$I$38,"&gt;="&amp;C64)+SUMIFS(Saisonpreise!$F$9:$F$38,Saisonpreise!$K$9:$K$38,"OK",Saisonpreise!$C$9:$C$38,"Jährlich",Saisonpreise!$J$9:$J$38,1,Saisonpreise!$H$9:$H$38,"&lt;="&amp;C64)+SUMIFS(Saisonpreise!$F$9:$F$38,Saisonpreise!$K$9:$K$38,"OK",Saisonpreise!$C$9:$C$38,"Jährlich",Saisonpreise!$J$9:$J$38,1,Saisonpreise!$I$9:$I$38,"&gt;="&amp;C64))))))</f>
        <v>85</v>
      </c>
      <c r="G64" s="3" t="str">
        <f t="shared" si="2"/>
        <v>Jährliche Saison</v>
      </c>
      <c r="H64" s="3" t="str">
        <f t="shared" si="3"/>
        <v>OK</v>
      </c>
    </row>
    <row r="65" spans="1:8" ht="31" customHeight="1">
      <c r="A65" s="12">
        <f>IF(DATE(Start!$E$28,1,1)+ROW()-9&lt;DATE(Start!$E$28+3,1,1),DATE(Start!$E$28,1,1)+ROW()-9,"")</f>
        <v>46079</v>
      </c>
      <c r="B65" s="3" t="str">
        <f t="shared" si="0"/>
        <v>Do</v>
      </c>
      <c r="C65" s="3">
        <f t="shared" si="1"/>
        <v>226</v>
      </c>
      <c r="D65" s="3">
        <f>IF(A65="","",COUNTIFS(Saisonpreise!$K$9:$K$38,"OK",Saisonpreise!$C$9:$C$38,"Jährlich",Saisonpreise!$J$9:$J$38,0,Saisonpreise!$H$9:$H$38,"&lt;="&amp;C65,Saisonpreise!$I$9:$I$38,"&gt;="&amp;C65)+COUNTIFS(Saisonpreise!$K$9:$K$38,"OK",Saisonpreise!$C$9:$C$38,"Jährlich",Saisonpreise!$J$9:$J$38,1,Saisonpreise!$H$9:$H$38,"&lt;="&amp;C65)+COUNTIFS(Saisonpreise!$K$9:$K$38,"OK",Saisonpreise!$C$9:$C$38,"Jährlich",Saisonpreise!$J$9:$J$38,1,Saisonpreise!$I$9:$I$38,"&gt;="&amp;C65))</f>
        <v>1</v>
      </c>
      <c r="E65" s="3">
        <f>IF(A65="","",COUNTIFS(Saisonpreise!$K$9:$K$38,"OK",Saisonpreise!$C$9:$C$38,"Einmalig",Saisonpreise!$D$9:$D$38,"&lt;="&amp;A65,Saisonpreise!$E$9:$E$38,"&gt;="&amp;A65))</f>
        <v>0</v>
      </c>
      <c r="F65" s="10">
        <f>IF(A65="","",IF(E65&gt;1,"",IF(E65=1,SUMIFS(Saisonpreise!$F$9:$F$38,Saisonpreise!$K$9:$K$38,"OK",Saisonpreise!$C$9:$C$38,"Einmalig",Saisonpreise!$D$9:$D$38,"&lt;="&amp;A65,Saisonpreise!$E$9:$E$38,"&gt;="&amp;A65),IF(D65&gt;1,"",IF(D65=0,Start!$E$26,SUMIFS(Saisonpreise!$F$9:$F$38,Saisonpreise!$K$9:$K$38,"OK",Saisonpreise!$C$9:$C$38,"Jährlich",Saisonpreise!$J$9:$J$38,0,Saisonpreise!$H$9:$H$38,"&lt;="&amp;C65,Saisonpreise!$I$9:$I$38,"&gt;="&amp;C65)+SUMIFS(Saisonpreise!$F$9:$F$38,Saisonpreise!$K$9:$K$38,"OK",Saisonpreise!$C$9:$C$38,"Jährlich",Saisonpreise!$J$9:$J$38,1,Saisonpreise!$H$9:$H$38,"&lt;="&amp;C65)+SUMIFS(Saisonpreise!$F$9:$F$38,Saisonpreise!$K$9:$K$38,"OK",Saisonpreise!$C$9:$C$38,"Jährlich",Saisonpreise!$J$9:$J$38,1,Saisonpreise!$I$9:$I$38,"&gt;="&amp;C65))))))</f>
        <v>85</v>
      </c>
      <c r="G65" s="3" t="str">
        <f t="shared" si="2"/>
        <v>Jährliche Saison</v>
      </c>
      <c r="H65" s="3" t="str">
        <f t="shared" si="3"/>
        <v>OK</v>
      </c>
    </row>
    <row r="66" spans="1:8" ht="31" customHeight="1">
      <c r="A66" s="12">
        <f>IF(DATE(Start!$E$28,1,1)+ROW()-9&lt;DATE(Start!$E$28+3,1,1),DATE(Start!$E$28,1,1)+ROW()-9,"")</f>
        <v>46080</v>
      </c>
      <c r="B66" s="3" t="str">
        <f t="shared" si="0"/>
        <v>Fr</v>
      </c>
      <c r="C66" s="3">
        <f t="shared" si="1"/>
        <v>227</v>
      </c>
      <c r="D66" s="3">
        <f>IF(A66="","",COUNTIFS(Saisonpreise!$K$9:$K$38,"OK",Saisonpreise!$C$9:$C$38,"Jährlich",Saisonpreise!$J$9:$J$38,0,Saisonpreise!$H$9:$H$38,"&lt;="&amp;C66,Saisonpreise!$I$9:$I$38,"&gt;="&amp;C66)+COUNTIFS(Saisonpreise!$K$9:$K$38,"OK",Saisonpreise!$C$9:$C$38,"Jährlich",Saisonpreise!$J$9:$J$38,1,Saisonpreise!$H$9:$H$38,"&lt;="&amp;C66)+COUNTIFS(Saisonpreise!$K$9:$K$38,"OK",Saisonpreise!$C$9:$C$38,"Jährlich",Saisonpreise!$J$9:$J$38,1,Saisonpreise!$I$9:$I$38,"&gt;="&amp;C66))</f>
        <v>1</v>
      </c>
      <c r="E66" s="3">
        <f>IF(A66="","",COUNTIFS(Saisonpreise!$K$9:$K$38,"OK",Saisonpreise!$C$9:$C$38,"Einmalig",Saisonpreise!$D$9:$D$38,"&lt;="&amp;A66,Saisonpreise!$E$9:$E$38,"&gt;="&amp;A66))</f>
        <v>0</v>
      </c>
      <c r="F66" s="10">
        <f>IF(A66="","",IF(E66&gt;1,"",IF(E66=1,SUMIFS(Saisonpreise!$F$9:$F$38,Saisonpreise!$K$9:$K$38,"OK",Saisonpreise!$C$9:$C$38,"Einmalig",Saisonpreise!$D$9:$D$38,"&lt;="&amp;A66,Saisonpreise!$E$9:$E$38,"&gt;="&amp;A66),IF(D66&gt;1,"",IF(D66=0,Start!$E$26,SUMIFS(Saisonpreise!$F$9:$F$38,Saisonpreise!$K$9:$K$38,"OK",Saisonpreise!$C$9:$C$38,"Jährlich",Saisonpreise!$J$9:$J$38,0,Saisonpreise!$H$9:$H$38,"&lt;="&amp;C66,Saisonpreise!$I$9:$I$38,"&gt;="&amp;C66)+SUMIFS(Saisonpreise!$F$9:$F$38,Saisonpreise!$K$9:$K$38,"OK",Saisonpreise!$C$9:$C$38,"Jährlich",Saisonpreise!$J$9:$J$38,1,Saisonpreise!$H$9:$H$38,"&lt;="&amp;C66)+SUMIFS(Saisonpreise!$F$9:$F$38,Saisonpreise!$K$9:$K$38,"OK",Saisonpreise!$C$9:$C$38,"Jährlich",Saisonpreise!$J$9:$J$38,1,Saisonpreise!$I$9:$I$38,"&gt;="&amp;C66))))))</f>
        <v>85</v>
      </c>
      <c r="G66" s="3" t="str">
        <f t="shared" si="2"/>
        <v>Jährliche Saison</v>
      </c>
      <c r="H66" s="3" t="str">
        <f t="shared" si="3"/>
        <v>OK</v>
      </c>
    </row>
    <row r="67" spans="1:8" ht="31" customHeight="1">
      <c r="A67" s="12">
        <f>IF(DATE(Start!$E$28,1,1)+ROW()-9&lt;DATE(Start!$E$28+3,1,1),DATE(Start!$E$28,1,1)+ROW()-9,"")</f>
        <v>46081</v>
      </c>
      <c r="B67" s="3" t="str">
        <f t="shared" si="0"/>
        <v>Sa</v>
      </c>
      <c r="C67" s="3">
        <f t="shared" si="1"/>
        <v>228</v>
      </c>
      <c r="D67" s="3">
        <f>IF(A67="","",COUNTIFS(Saisonpreise!$K$9:$K$38,"OK",Saisonpreise!$C$9:$C$38,"Jährlich",Saisonpreise!$J$9:$J$38,0,Saisonpreise!$H$9:$H$38,"&lt;="&amp;C67,Saisonpreise!$I$9:$I$38,"&gt;="&amp;C67)+COUNTIFS(Saisonpreise!$K$9:$K$38,"OK",Saisonpreise!$C$9:$C$38,"Jährlich",Saisonpreise!$J$9:$J$38,1,Saisonpreise!$H$9:$H$38,"&lt;="&amp;C67)+COUNTIFS(Saisonpreise!$K$9:$K$38,"OK",Saisonpreise!$C$9:$C$38,"Jährlich",Saisonpreise!$J$9:$J$38,1,Saisonpreise!$I$9:$I$38,"&gt;="&amp;C67))</f>
        <v>1</v>
      </c>
      <c r="E67" s="3">
        <f>IF(A67="","",COUNTIFS(Saisonpreise!$K$9:$K$38,"OK",Saisonpreise!$C$9:$C$38,"Einmalig",Saisonpreise!$D$9:$D$38,"&lt;="&amp;A67,Saisonpreise!$E$9:$E$38,"&gt;="&amp;A67))</f>
        <v>0</v>
      </c>
      <c r="F67" s="10">
        <f>IF(A67="","",IF(E67&gt;1,"",IF(E67=1,SUMIFS(Saisonpreise!$F$9:$F$38,Saisonpreise!$K$9:$K$38,"OK",Saisonpreise!$C$9:$C$38,"Einmalig",Saisonpreise!$D$9:$D$38,"&lt;="&amp;A67,Saisonpreise!$E$9:$E$38,"&gt;="&amp;A67),IF(D67&gt;1,"",IF(D67=0,Start!$E$26,SUMIFS(Saisonpreise!$F$9:$F$38,Saisonpreise!$K$9:$K$38,"OK",Saisonpreise!$C$9:$C$38,"Jährlich",Saisonpreise!$J$9:$J$38,0,Saisonpreise!$H$9:$H$38,"&lt;="&amp;C67,Saisonpreise!$I$9:$I$38,"&gt;="&amp;C67)+SUMIFS(Saisonpreise!$F$9:$F$38,Saisonpreise!$K$9:$K$38,"OK",Saisonpreise!$C$9:$C$38,"Jährlich",Saisonpreise!$J$9:$J$38,1,Saisonpreise!$H$9:$H$38,"&lt;="&amp;C67)+SUMIFS(Saisonpreise!$F$9:$F$38,Saisonpreise!$K$9:$K$38,"OK",Saisonpreise!$C$9:$C$38,"Jährlich",Saisonpreise!$J$9:$J$38,1,Saisonpreise!$I$9:$I$38,"&gt;="&amp;C67))))))</f>
        <v>85</v>
      </c>
      <c r="G67" s="3" t="str">
        <f t="shared" si="2"/>
        <v>Jährliche Saison</v>
      </c>
      <c r="H67" s="3" t="str">
        <f t="shared" si="3"/>
        <v>OK</v>
      </c>
    </row>
    <row r="68" spans="1:8" ht="31" customHeight="1">
      <c r="A68" s="12">
        <f>IF(DATE(Start!$E$28,1,1)+ROW()-9&lt;DATE(Start!$E$28+3,1,1),DATE(Start!$E$28,1,1)+ROW()-9,"")</f>
        <v>46082</v>
      </c>
      <c r="B68" s="3" t="str">
        <f t="shared" si="0"/>
        <v>So</v>
      </c>
      <c r="C68" s="3">
        <f t="shared" si="1"/>
        <v>301</v>
      </c>
      <c r="D68" s="3">
        <f>IF(A68="","",COUNTIFS(Saisonpreise!$K$9:$K$38,"OK",Saisonpreise!$C$9:$C$38,"Jährlich",Saisonpreise!$J$9:$J$38,0,Saisonpreise!$H$9:$H$38,"&lt;="&amp;C68,Saisonpreise!$I$9:$I$38,"&gt;="&amp;C68)+COUNTIFS(Saisonpreise!$K$9:$K$38,"OK",Saisonpreise!$C$9:$C$38,"Jährlich",Saisonpreise!$J$9:$J$38,1,Saisonpreise!$H$9:$H$38,"&lt;="&amp;C68)+COUNTIFS(Saisonpreise!$K$9:$K$38,"OK",Saisonpreise!$C$9:$C$38,"Jährlich",Saisonpreise!$J$9:$J$38,1,Saisonpreise!$I$9:$I$38,"&gt;="&amp;C68))</f>
        <v>1</v>
      </c>
      <c r="E68" s="3">
        <f>IF(A68="","",COUNTIFS(Saisonpreise!$K$9:$K$38,"OK",Saisonpreise!$C$9:$C$38,"Einmalig",Saisonpreise!$D$9:$D$38,"&lt;="&amp;A68,Saisonpreise!$E$9:$E$38,"&gt;="&amp;A68))</f>
        <v>0</v>
      </c>
      <c r="F68" s="10">
        <f>IF(A68="","",IF(E68&gt;1,"",IF(E68=1,SUMIFS(Saisonpreise!$F$9:$F$38,Saisonpreise!$K$9:$K$38,"OK",Saisonpreise!$C$9:$C$38,"Einmalig",Saisonpreise!$D$9:$D$38,"&lt;="&amp;A68,Saisonpreise!$E$9:$E$38,"&gt;="&amp;A68),IF(D68&gt;1,"",IF(D68=0,Start!$E$26,SUMIFS(Saisonpreise!$F$9:$F$38,Saisonpreise!$K$9:$K$38,"OK",Saisonpreise!$C$9:$C$38,"Jährlich",Saisonpreise!$J$9:$J$38,0,Saisonpreise!$H$9:$H$38,"&lt;="&amp;C68,Saisonpreise!$I$9:$I$38,"&gt;="&amp;C68)+SUMIFS(Saisonpreise!$F$9:$F$38,Saisonpreise!$K$9:$K$38,"OK",Saisonpreise!$C$9:$C$38,"Jährlich",Saisonpreise!$J$9:$J$38,1,Saisonpreise!$H$9:$H$38,"&lt;="&amp;C68)+SUMIFS(Saisonpreise!$F$9:$F$38,Saisonpreise!$K$9:$K$38,"OK",Saisonpreise!$C$9:$C$38,"Jährlich",Saisonpreise!$J$9:$J$38,1,Saisonpreise!$I$9:$I$38,"&gt;="&amp;C68))))))</f>
        <v>85</v>
      </c>
      <c r="G68" s="3" t="str">
        <f t="shared" si="2"/>
        <v>Jährliche Saison</v>
      </c>
      <c r="H68" s="3" t="str">
        <f t="shared" si="3"/>
        <v>OK</v>
      </c>
    </row>
    <row r="69" spans="1:8" ht="31" customHeight="1">
      <c r="A69" s="12">
        <f>IF(DATE(Start!$E$28,1,1)+ROW()-9&lt;DATE(Start!$E$28+3,1,1),DATE(Start!$E$28,1,1)+ROW()-9,"")</f>
        <v>46083</v>
      </c>
      <c r="B69" s="3" t="str">
        <f t="shared" si="0"/>
        <v>Mo</v>
      </c>
      <c r="C69" s="3">
        <f t="shared" si="1"/>
        <v>302</v>
      </c>
      <c r="D69" s="3">
        <f>IF(A69="","",COUNTIFS(Saisonpreise!$K$9:$K$38,"OK",Saisonpreise!$C$9:$C$38,"Jährlich",Saisonpreise!$J$9:$J$38,0,Saisonpreise!$H$9:$H$38,"&lt;="&amp;C69,Saisonpreise!$I$9:$I$38,"&gt;="&amp;C69)+COUNTIFS(Saisonpreise!$K$9:$K$38,"OK",Saisonpreise!$C$9:$C$38,"Jährlich",Saisonpreise!$J$9:$J$38,1,Saisonpreise!$H$9:$H$38,"&lt;="&amp;C69)+COUNTIFS(Saisonpreise!$K$9:$K$38,"OK",Saisonpreise!$C$9:$C$38,"Jährlich",Saisonpreise!$J$9:$J$38,1,Saisonpreise!$I$9:$I$38,"&gt;="&amp;C69))</f>
        <v>1</v>
      </c>
      <c r="E69" s="3">
        <f>IF(A69="","",COUNTIFS(Saisonpreise!$K$9:$K$38,"OK",Saisonpreise!$C$9:$C$38,"Einmalig",Saisonpreise!$D$9:$D$38,"&lt;="&amp;A69,Saisonpreise!$E$9:$E$38,"&gt;="&amp;A69))</f>
        <v>0</v>
      </c>
      <c r="F69" s="10">
        <f>IF(A69="","",IF(E69&gt;1,"",IF(E69=1,SUMIFS(Saisonpreise!$F$9:$F$38,Saisonpreise!$K$9:$K$38,"OK",Saisonpreise!$C$9:$C$38,"Einmalig",Saisonpreise!$D$9:$D$38,"&lt;="&amp;A69,Saisonpreise!$E$9:$E$38,"&gt;="&amp;A69),IF(D69&gt;1,"",IF(D69=0,Start!$E$26,SUMIFS(Saisonpreise!$F$9:$F$38,Saisonpreise!$K$9:$K$38,"OK",Saisonpreise!$C$9:$C$38,"Jährlich",Saisonpreise!$J$9:$J$38,0,Saisonpreise!$H$9:$H$38,"&lt;="&amp;C69,Saisonpreise!$I$9:$I$38,"&gt;="&amp;C69)+SUMIFS(Saisonpreise!$F$9:$F$38,Saisonpreise!$K$9:$K$38,"OK",Saisonpreise!$C$9:$C$38,"Jährlich",Saisonpreise!$J$9:$J$38,1,Saisonpreise!$H$9:$H$38,"&lt;="&amp;C69)+SUMIFS(Saisonpreise!$F$9:$F$38,Saisonpreise!$K$9:$K$38,"OK",Saisonpreise!$C$9:$C$38,"Jährlich",Saisonpreise!$J$9:$J$38,1,Saisonpreise!$I$9:$I$38,"&gt;="&amp;C69))))))</f>
        <v>85</v>
      </c>
      <c r="G69" s="3" t="str">
        <f t="shared" si="2"/>
        <v>Jährliche Saison</v>
      </c>
      <c r="H69" s="3" t="str">
        <f t="shared" si="3"/>
        <v>OK</v>
      </c>
    </row>
    <row r="70" spans="1:8" ht="31" customHeight="1">
      <c r="A70" s="12">
        <f>IF(DATE(Start!$E$28,1,1)+ROW()-9&lt;DATE(Start!$E$28+3,1,1),DATE(Start!$E$28,1,1)+ROW()-9,"")</f>
        <v>46084</v>
      </c>
      <c r="B70" s="3" t="str">
        <f t="shared" si="0"/>
        <v>Di</v>
      </c>
      <c r="C70" s="3">
        <f t="shared" si="1"/>
        <v>303</v>
      </c>
      <c r="D70" s="3">
        <f>IF(A70="","",COUNTIFS(Saisonpreise!$K$9:$K$38,"OK",Saisonpreise!$C$9:$C$38,"Jährlich",Saisonpreise!$J$9:$J$38,0,Saisonpreise!$H$9:$H$38,"&lt;="&amp;C70,Saisonpreise!$I$9:$I$38,"&gt;="&amp;C70)+COUNTIFS(Saisonpreise!$K$9:$K$38,"OK",Saisonpreise!$C$9:$C$38,"Jährlich",Saisonpreise!$J$9:$J$38,1,Saisonpreise!$H$9:$H$38,"&lt;="&amp;C70)+COUNTIFS(Saisonpreise!$K$9:$K$38,"OK",Saisonpreise!$C$9:$C$38,"Jährlich",Saisonpreise!$J$9:$J$38,1,Saisonpreise!$I$9:$I$38,"&gt;="&amp;C70))</f>
        <v>1</v>
      </c>
      <c r="E70" s="3">
        <f>IF(A70="","",COUNTIFS(Saisonpreise!$K$9:$K$38,"OK",Saisonpreise!$C$9:$C$38,"Einmalig",Saisonpreise!$D$9:$D$38,"&lt;="&amp;A70,Saisonpreise!$E$9:$E$38,"&gt;="&amp;A70))</f>
        <v>0</v>
      </c>
      <c r="F70" s="10">
        <f>IF(A70="","",IF(E70&gt;1,"",IF(E70=1,SUMIFS(Saisonpreise!$F$9:$F$38,Saisonpreise!$K$9:$K$38,"OK",Saisonpreise!$C$9:$C$38,"Einmalig",Saisonpreise!$D$9:$D$38,"&lt;="&amp;A70,Saisonpreise!$E$9:$E$38,"&gt;="&amp;A70),IF(D70&gt;1,"",IF(D70=0,Start!$E$26,SUMIFS(Saisonpreise!$F$9:$F$38,Saisonpreise!$K$9:$K$38,"OK",Saisonpreise!$C$9:$C$38,"Jährlich",Saisonpreise!$J$9:$J$38,0,Saisonpreise!$H$9:$H$38,"&lt;="&amp;C70,Saisonpreise!$I$9:$I$38,"&gt;="&amp;C70)+SUMIFS(Saisonpreise!$F$9:$F$38,Saisonpreise!$K$9:$K$38,"OK",Saisonpreise!$C$9:$C$38,"Jährlich",Saisonpreise!$J$9:$J$38,1,Saisonpreise!$H$9:$H$38,"&lt;="&amp;C70)+SUMIFS(Saisonpreise!$F$9:$F$38,Saisonpreise!$K$9:$K$38,"OK",Saisonpreise!$C$9:$C$38,"Jährlich",Saisonpreise!$J$9:$J$38,1,Saisonpreise!$I$9:$I$38,"&gt;="&amp;C70))))))</f>
        <v>85</v>
      </c>
      <c r="G70" s="3" t="str">
        <f t="shared" si="2"/>
        <v>Jährliche Saison</v>
      </c>
      <c r="H70" s="3" t="str">
        <f t="shared" si="3"/>
        <v>OK</v>
      </c>
    </row>
    <row r="71" spans="1:8" ht="31" customHeight="1">
      <c r="A71" s="12">
        <f>IF(DATE(Start!$E$28,1,1)+ROW()-9&lt;DATE(Start!$E$28+3,1,1),DATE(Start!$E$28,1,1)+ROW()-9,"")</f>
        <v>46085</v>
      </c>
      <c r="B71" s="3" t="str">
        <f t="shared" si="0"/>
        <v>Mi</v>
      </c>
      <c r="C71" s="3">
        <f t="shared" si="1"/>
        <v>304</v>
      </c>
      <c r="D71" s="3">
        <f>IF(A71="","",COUNTIFS(Saisonpreise!$K$9:$K$38,"OK",Saisonpreise!$C$9:$C$38,"Jährlich",Saisonpreise!$J$9:$J$38,0,Saisonpreise!$H$9:$H$38,"&lt;="&amp;C71,Saisonpreise!$I$9:$I$38,"&gt;="&amp;C71)+COUNTIFS(Saisonpreise!$K$9:$K$38,"OK",Saisonpreise!$C$9:$C$38,"Jährlich",Saisonpreise!$J$9:$J$38,1,Saisonpreise!$H$9:$H$38,"&lt;="&amp;C71)+COUNTIFS(Saisonpreise!$K$9:$K$38,"OK",Saisonpreise!$C$9:$C$38,"Jährlich",Saisonpreise!$J$9:$J$38,1,Saisonpreise!$I$9:$I$38,"&gt;="&amp;C71))</f>
        <v>1</v>
      </c>
      <c r="E71" s="3">
        <f>IF(A71="","",COUNTIFS(Saisonpreise!$K$9:$K$38,"OK",Saisonpreise!$C$9:$C$38,"Einmalig",Saisonpreise!$D$9:$D$38,"&lt;="&amp;A71,Saisonpreise!$E$9:$E$38,"&gt;="&amp;A71))</f>
        <v>0</v>
      </c>
      <c r="F71" s="10">
        <f>IF(A71="","",IF(E71&gt;1,"",IF(E71=1,SUMIFS(Saisonpreise!$F$9:$F$38,Saisonpreise!$K$9:$K$38,"OK",Saisonpreise!$C$9:$C$38,"Einmalig",Saisonpreise!$D$9:$D$38,"&lt;="&amp;A71,Saisonpreise!$E$9:$E$38,"&gt;="&amp;A71),IF(D71&gt;1,"",IF(D71=0,Start!$E$26,SUMIFS(Saisonpreise!$F$9:$F$38,Saisonpreise!$K$9:$K$38,"OK",Saisonpreise!$C$9:$C$38,"Jährlich",Saisonpreise!$J$9:$J$38,0,Saisonpreise!$H$9:$H$38,"&lt;="&amp;C71,Saisonpreise!$I$9:$I$38,"&gt;="&amp;C71)+SUMIFS(Saisonpreise!$F$9:$F$38,Saisonpreise!$K$9:$K$38,"OK",Saisonpreise!$C$9:$C$38,"Jährlich",Saisonpreise!$J$9:$J$38,1,Saisonpreise!$H$9:$H$38,"&lt;="&amp;C71)+SUMIFS(Saisonpreise!$F$9:$F$38,Saisonpreise!$K$9:$K$38,"OK",Saisonpreise!$C$9:$C$38,"Jährlich",Saisonpreise!$J$9:$J$38,1,Saisonpreise!$I$9:$I$38,"&gt;="&amp;C71))))))</f>
        <v>85</v>
      </c>
      <c r="G71" s="3" t="str">
        <f t="shared" si="2"/>
        <v>Jährliche Saison</v>
      </c>
      <c r="H71" s="3" t="str">
        <f t="shared" si="3"/>
        <v>OK</v>
      </c>
    </row>
    <row r="72" spans="1:8" ht="31" customHeight="1">
      <c r="A72" s="12">
        <f>IF(DATE(Start!$E$28,1,1)+ROW()-9&lt;DATE(Start!$E$28+3,1,1),DATE(Start!$E$28,1,1)+ROW()-9,"")</f>
        <v>46086</v>
      </c>
      <c r="B72" s="3" t="str">
        <f t="shared" si="0"/>
        <v>Do</v>
      </c>
      <c r="C72" s="3">
        <f t="shared" si="1"/>
        <v>305</v>
      </c>
      <c r="D72" s="3">
        <f>IF(A72="","",COUNTIFS(Saisonpreise!$K$9:$K$38,"OK",Saisonpreise!$C$9:$C$38,"Jährlich",Saisonpreise!$J$9:$J$38,0,Saisonpreise!$H$9:$H$38,"&lt;="&amp;C72,Saisonpreise!$I$9:$I$38,"&gt;="&amp;C72)+COUNTIFS(Saisonpreise!$K$9:$K$38,"OK",Saisonpreise!$C$9:$C$38,"Jährlich",Saisonpreise!$J$9:$J$38,1,Saisonpreise!$H$9:$H$38,"&lt;="&amp;C72)+COUNTIFS(Saisonpreise!$K$9:$K$38,"OK",Saisonpreise!$C$9:$C$38,"Jährlich",Saisonpreise!$J$9:$J$38,1,Saisonpreise!$I$9:$I$38,"&gt;="&amp;C72))</f>
        <v>1</v>
      </c>
      <c r="E72" s="3">
        <f>IF(A72="","",COUNTIFS(Saisonpreise!$K$9:$K$38,"OK",Saisonpreise!$C$9:$C$38,"Einmalig",Saisonpreise!$D$9:$D$38,"&lt;="&amp;A72,Saisonpreise!$E$9:$E$38,"&gt;="&amp;A72))</f>
        <v>0</v>
      </c>
      <c r="F72" s="10">
        <f>IF(A72="","",IF(E72&gt;1,"",IF(E72=1,SUMIFS(Saisonpreise!$F$9:$F$38,Saisonpreise!$K$9:$K$38,"OK",Saisonpreise!$C$9:$C$38,"Einmalig",Saisonpreise!$D$9:$D$38,"&lt;="&amp;A72,Saisonpreise!$E$9:$E$38,"&gt;="&amp;A72),IF(D72&gt;1,"",IF(D72=0,Start!$E$26,SUMIFS(Saisonpreise!$F$9:$F$38,Saisonpreise!$K$9:$K$38,"OK",Saisonpreise!$C$9:$C$38,"Jährlich",Saisonpreise!$J$9:$J$38,0,Saisonpreise!$H$9:$H$38,"&lt;="&amp;C72,Saisonpreise!$I$9:$I$38,"&gt;="&amp;C72)+SUMIFS(Saisonpreise!$F$9:$F$38,Saisonpreise!$K$9:$K$38,"OK",Saisonpreise!$C$9:$C$38,"Jährlich",Saisonpreise!$J$9:$J$38,1,Saisonpreise!$H$9:$H$38,"&lt;="&amp;C72)+SUMIFS(Saisonpreise!$F$9:$F$38,Saisonpreise!$K$9:$K$38,"OK",Saisonpreise!$C$9:$C$38,"Jährlich",Saisonpreise!$J$9:$J$38,1,Saisonpreise!$I$9:$I$38,"&gt;="&amp;C72))))))</f>
        <v>85</v>
      </c>
      <c r="G72" s="3" t="str">
        <f t="shared" si="2"/>
        <v>Jährliche Saison</v>
      </c>
      <c r="H72" s="3" t="str">
        <f t="shared" si="3"/>
        <v>OK</v>
      </c>
    </row>
    <row r="73" spans="1:8" ht="31" customHeight="1">
      <c r="A73" s="12">
        <f>IF(DATE(Start!$E$28,1,1)+ROW()-9&lt;DATE(Start!$E$28+3,1,1),DATE(Start!$E$28,1,1)+ROW()-9,"")</f>
        <v>46087</v>
      </c>
      <c r="B73" s="3" t="str">
        <f t="shared" ref="B73:B136" si="4">IF(A73="","",CHOOSE(WEEKDAY(A73,2),"Mo","Di","Mi","Do","Fr","Sa","So"))</f>
        <v>Fr</v>
      </c>
      <c r="C73" s="3">
        <f t="shared" ref="C73:C136" si="5">IF(A73="","",MONTH(A73)*100+DAY(A73))</f>
        <v>306</v>
      </c>
      <c r="D73" s="3">
        <f>IF(A73="","",COUNTIFS(Saisonpreise!$K$9:$K$38,"OK",Saisonpreise!$C$9:$C$38,"Jährlich",Saisonpreise!$J$9:$J$38,0,Saisonpreise!$H$9:$H$38,"&lt;="&amp;C73,Saisonpreise!$I$9:$I$38,"&gt;="&amp;C73)+COUNTIFS(Saisonpreise!$K$9:$K$38,"OK",Saisonpreise!$C$9:$C$38,"Jährlich",Saisonpreise!$J$9:$J$38,1,Saisonpreise!$H$9:$H$38,"&lt;="&amp;C73)+COUNTIFS(Saisonpreise!$K$9:$K$38,"OK",Saisonpreise!$C$9:$C$38,"Jährlich",Saisonpreise!$J$9:$J$38,1,Saisonpreise!$I$9:$I$38,"&gt;="&amp;C73))</f>
        <v>1</v>
      </c>
      <c r="E73" s="3">
        <f>IF(A73="","",COUNTIFS(Saisonpreise!$K$9:$K$38,"OK",Saisonpreise!$C$9:$C$38,"Einmalig",Saisonpreise!$D$9:$D$38,"&lt;="&amp;A73,Saisonpreise!$E$9:$E$38,"&gt;="&amp;A73))</f>
        <v>0</v>
      </c>
      <c r="F73" s="10">
        <f>IF(A73="","",IF(E73&gt;1,"",IF(E73=1,SUMIFS(Saisonpreise!$F$9:$F$38,Saisonpreise!$K$9:$K$38,"OK",Saisonpreise!$C$9:$C$38,"Einmalig",Saisonpreise!$D$9:$D$38,"&lt;="&amp;A73,Saisonpreise!$E$9:$E$38,"&gt;="&amp;A73),IF(D73&gt;1,"",IF(D73=0,Start!$E$26,SUMIFS(Saisonpreise!$F$9:$F$38,Saisonpreise!$K$9:$K$38,"OK",Saisonpreise!$C$9:$C$38,"Jährlich",Saisonpreise!$J$9:$J$38,0,Saisonpreise!$H$9:$H$38,"&lt;="&amp;C73,Saisonpreise!$I$9:$I$38,"&gt;="&amp;C73)+SUMIFS(Saisonpreise!$F$9:$F$38,Saisonpreise!$K$9:$K$38,"OK",Saisonpreise!$C$9:$C$38,"Jährlich",Saisonpreise!$J$9:$J$38,1,Saisonpreise!$H$9:$H$38,"&lt;="&amp;C73)+SUMIFS(Saisonpreise!$F$9:$F$38,Saisonpreise!$K$9:$K$38,"OK",Saisonpreise!$C$9:$C$38,"Jährlich",Saisonpreise!$J$9:$J$38,1,Saisonpreise!$I$9:$I$38,"&gt;="&amp;C73))))))</f>
        <v>85</v>
      </c>
      <c r="G73" s="3" t="str">
        <f t="shared" ref="G73:G136" si="6">IF(A73="","",IF(OR(E73&gt;1,AND(E73=0,D73&gt;1)),"Preiskonflikt",IF(E73=1,"Einmalige Saison",IF(D73=1,"Jährliche Saison","Basispreis"))))</f>
        <v>Jährliche Saison</v>
      </c>
      <c r="H73" s="3" t="str">
        <f t="shared" ref="H73:H136" si="7">IF(A73="","",IF(G73="Preiskonflikt","Konflikt","OK"))</f>
        <v>OK</v>
      </c>
    </row>
    <row r="74" spans="1:8" ht="31" customHeight="1">
      <c r="A74" s="12">
        <f>IF(DATE(Start!$E$28,1,1)+ROW()-9&lt;DATE(Start!$E$28+3,1,1),DATE(Start!$E$28,1,1)+ROW()-9,"")</f>
        <v>46088</v>
      </c>
      <c r="B74" s="3" t="str">
        <f t="shared" si="4"/>
        <v>Sa</v>
      </c>
      <c r="C74" s="3">
        <f t="shared" si="5"/>
        <v>307</v>
      </c>
      <c r="D74" s="3">
        <f>IF(A74="","",COUNTIFS(Saisonpreise!$K$9:$K$38,"OK",Saisonpreise!$C$9:$C$38,"Jährlich",Saisonpreise!$J$9:$J$38,0,Saisonpreise!$H$9:$H$38,"&lt;="&amp;C74,Saisonpreise!$I$9:$I$38,"&gt;="&amp;C74)+COUNTIFS(Saisonpreise!$K$9:$K$38,"OK",Saisonpreise!$C$9:$C$38,"Jährlich",Saisonpreise!$J$9:$J$38,1,Saisonpreise!$H$9:$H$38,"&lt;="&amp;C74)+COUNTIFS(Saisonpreise!$K$9:$K$38,"OK",Saisonpreise!$C$9:$C$38,"Jährlich",Saisonpreise!$J$9:$J$38,1,Saisonpreise!$I$9:$I$38,"&gt;="&amp;C74))</f>
        <v>1</v>
      </c>
      <c r="E74" s="3">
        <f>IF(A74="","",COUNTIFS(Saisonpreise!$K$9:$K$38,"OK",Saisonpreise!$C$9:$C$38,"Einmalig",Saisonpreise!$D$9:$D$38,"&lt;="&amp;A74,Saisonpreise!$E$9:$E$38,"&gt;="&amp;A74))</f>
        <v>0</v>
      </c>
      <c r="F74" s="10">
        <f>IF(A74="","",IF(E74&gt;1,"",IF(E74=1,SUMIFS(Saisonpreise!$F$9:$F$38,Saisonpreise!$K$9:$K$38,"OK",Saisonpreise!$C$9:$C$38,"Einmalig",Saisonpreise!$D$9:$D$38,"&lt;="&amp;A74,Saisonpreise!$E$9:$E$38,"&gt;="&amp;A74),IF(D74&gt;1,"",IF(D74=0,Start!$E$26,SUMIFS(Saisonpreise!$F$9:$F$38,Saisonpreise!$K$9:$K$38,"OK",Saisonpreise!$C$9:$C$38,"Jährlich",Saisonpreise!$J$9:$J$38,0,Saisonpreise!$H$9:$H$38,"&lt;="&amp;C74,Saisonpreise!$I$9:$I$38,"&gt;="&amp;C74)+SUMIFS(Saisonpreise!$F$9:$F$38,Saisonpreise!$K$9:$K$38,"OK",Saisonpreise!$C$9:$C$38,"Jährlich",Saisonpreise!$J$9:$J$38,1,Saisonpreise!$H$9:$H$38,"&lt;="&amp;C74)+SUMIFS(Saisonpreise!$F$9:$F$38,Saisonpreise!$K$9:$K$38,"OK",Saisonpreise!$C$9:$C$38,"Jährlich",Saisonpreise!$J$9:$J$38,1,Saisonpreise!$I$9:$I$38,"&gt;="&amp;C74))))))</f>
        <v>85</v>
      </c>
      <c r="G74" s="3" t="str">
        <f t="shared" si="6"/>
        <v>Jährliche Saison</v>
      </c>
      <c r="H74" s="3" t="str">
        <f t="shared" si="7"/>
        <v>OK</v>
      </c>
    </row>
    <row r="75" spans="1:8" ht="31" customHeight="1">
      <c r="A75" s="12">
        <f>IF(DATE(Start!$E$28,1,1)+ROW()-9&lt;DATE(Start!$E$28+3,1,1),DATE(Start!$E$28,1,1)+ROW()-9,"")</f>
        <v>46089</v>
      </c>
      <c r="B75" s="3" t="str">
        <f t="shared" si="4"/>
        <v>So</v>
      </c>
      <c r="C75" s="3">
        <f t="shared" si="5"/>
        <v>308</v>
      </c>
      <c r="D75" s="3">
        <f>IF(A75="","",COUNTIFS(Saisonpreise!$K$9:$K$38,"OK",Saisonpreise!$C$9:$C$38,"Jährlich",Saisonpreise!$J$9:$J$38,0,Saisonpreise!$H$9:$H$38,"&lt;="&amp;C75,Saisonpreise!$I$9:$I$38,"&gt;="&amp;C75)+COUNTIFS(Saisonpreise!$K$9:$K$38,"OK",Saisonpreise!$C$9:$C$38,"Jährlich",Saisonpreise!$J$9:$J$38,1,Saisonpreise!$H$9:$H$38,"&lt;="&amp;C75)+COUNTIFS(Saisonpreise!$K$9:$K$38,"OK",Saisonpreise!$C$9:$C$38,"Jährlich",Saisonpreise!$J$9:$J$38,1,Saisonpreise!$I$9:$I$38,"&gt;="&amp;C75))</f>
        <v>1</v>
      </c>
      <c r="E75" s="3">
        <f>IF(A75="","",COUNTIFS(Saisonpreise!$K$9:$K$38,"OK",Saisonpreise!$C$9:$C$38,"Einmalig",Saisonpreise!$D$9:$D$38,"&lt;="&amp;A75,Saisonpreise!$E$9:$E$38,"&gt;="&amp;A75))</f>
        <v>0</v>
      </c>
      <c r="F75" s="10">
        <f>IF(A75="","",IF(E75&gt;1,"",IF(E75=1,SUMIFS(Saisonpreise!$F$9:$F$38,Saisonpreise!$K$9:$K$38,"OK",Saisonpreise!$C$9:$C$38,"Einmalig",Saisonpreise!$D$9:$D$38,"&lt;="&amp;A75,Saisonpreise!$E$9:$E$38,"&gt;="&amp;A75),IF(D75&gt;1,"",IF(D75=0,Start!$E$26,SUMIFS(Saisonpreise!$F$9:$F$38,Saisonpreise!$K$9:$K$38,"OK",Saisonpreise!$C$9:$C$38,"Jährlich",Saisonpreise!$J$9:$J$38,0,Saisonpreise!$H$9:$H$38,"&lt;="&amp;C75,Saisonpreise!$I$9:$I$38,"&gt;="&amp;C75)+SUMIFS(Saisonpreise!$F$9:$F$38,Saisonpreise!$K$9:$K$38,"OK",Saisonpreise!$C$9:$C$38,"Jährlich",Saisonpreise!$J$9:$J$38,1,Saisonpreise!$H$9:$H$38,"&lt;="&amp;C75)+SUMIFS(Saisonpreise!$F$9:$F$38,Saisonpreise!$K$9:$K$38,"OK",Saisonpreise!$C$9:$C$38,"Jährlich",Saisonpreise!$J$9:$J$38,1,Saisonpreise!$I$9:$I$38,"&gt;="&amp;C75))))))</f>
        <v>85</v>
      </c>
      <c r="G75" s="3" t="str">
        <f t="shared" si="6"/>
        <v>Jährliche Saison</v>
      </c>
      <c r="H75" s="3" t="str">
        <f t="shared" si="7"/>
        <v>OK</v>
      </c>
    </row>
    <row r="76" spans="1:8" ht="31" customHeight="1">
      <c r="A76" s="12">
        <f>IF(DATE(Start!$E$28,1,1)+ROW()-9&lt;DATE(Start!$E$28+3,1,1),DATE(Start!$E$28,1,1)+ROW()-9,"")</f>
        <v>46090</v>
      </c>
      <c r="B76" s="3" t="str">
        <f t="shared" si="4"/>
        <v>Mo</v>
      </c>
      <c r="C76" s="3">
        <f t="shared" si="5"/>
        <v>309</v>
      </c>
      <c r="D76" s="3">
        <f>IF(A76="","",COUNTIFS(Saisonpreise!$K$9:$K$38,"OK",Saisonpreise!$C$9:$C$38,"Jährlich",Saisonpreise!$J$9:$J$38,0,Saisonpreise!$H$9:$H$38,"&lt;="&amp;C76,Saisonpreise!$I$9:$I$38,"&gt;="&amp;C76)+COUNTIFS(Saisonpreise!$K$9:$K$38,"OK",Saisonpreise!$C$9:$C$38,"Jährlich",Saisonpreise!$J$9:$J$38,1,Saisonpreise!$H$9:$H$38,"&lt;="&amp;C76)+COUNTIFS(Saisonpreise!$K$9:$K$38,"OK",Saisonpreise!$C$9:$C$38,"Jährlich",Saisonpreise!$J$9:$J$38,1,Saisonpreise!$I$9:$I$38,"&gt;="&amp;C76))</f>
        <v>1</v>
      </c>
      <c r="E76" s="3">
        <f>IF(A76="","",COUNTIFS(Saisonpreise!$K$9:$K$38,"OK",Saisonpreise!$C$9:$C$38,"Einmalig",Saisonpreise!$D$9:$D$38,"&lt;="&amp;A76,Saisonpreise!$E$9:$E$38,"&gt;="&amp;A76))</f>
        <v>0</v>
      </c>
      <c r="F76" s="10">
        <f>IF(A76="","",IF(E76&gt;1,"",IF(E76=1,SUMIFS(Saisonpreise!$F$9:$F$38,Saisonpreise!$K$9:$K$38,"OK",Saisonpreise!$C$9:$C$38,"Einmalig",Saisonpreise!$D$9:$D$38,"&lt;="&amp;A76,Saisonpreise!$E$9:$E$38,"&gt;="&amp;A76),IF(D76&gt;1,"",IF(D76=0,Start!$E$26,SUMIFS(Saisonpreise!$F$9:$F$38,Saisonpreise!$K$9:$K$38,"OK",Saisonpreise!$C$9:$C$38,"Jährlich",Saisonpreise!$J$9:$J$38,0,Saisonpreise!$H$9:$H$38,"&lt;="&amp;C76,Saisonpreise!$I$9:$I$38,"&gt;="&amp;C76)+SUMIFS(Saisonpreise!$F$9:$F$38,Saisonpreise!$K$9:$K$38,"OK",Saisonpreise!$C$9:$C$38,"Jährlich",Saisonpreise!$J$9:$J$38,1,Saisonpreise!$H$9:$H$38,"&lt;="&amp;C76)+SUMIFS(Saisonpreise!$F$9:$F$38,Saisonpreise!$K$9:$K$38,"OK",Saisonpreise!$C$9:$C$38,"Jährlich",Saisonpreise!$J$9:$J$38,1,Saisonpreise!$I$9:$I$38,"&gt;="&amp;C76))))))</f>
        <v>85</v>
      </c>
      <c r="G76" s="3" t="str">
        <f t="shared" si="6"/>
        <v>Jährliche Saison</v>
      </c>
      <c r="H76" s="3" t="str">
        <f t="shared" si="7"/>
        <v>OK</v>
      </c>
    </row>
    <row r="77" spans="1:8" ht="31" customHeight="1">
      <c r="A77" s="12">
        <f>IF(DATE(Start!$E$28,1,1)+ROW()-9&lt;DATE(Start!$E$28+3,1,1),DATE(Start!$E$28,1,1)+ROW()-9,"")</f>
        <v>46091</v>
      </c>
      <c r="B77" s="3" t="str">
        <f t="shared" si="4"/>
        <v>Di</v>
      </c>
      <c r="C77" s="3">
        <f t="shared" si="5"/>
        <v>310</v>
      </c>
      <c r="D77" s="3">
        <f>IF(A77="","",COUNTIFS(Saisonpreise!$K$9:$K$38,"OK",Saisonpreise!$C$9:$C$38,"Jährlich",Saisonpreise!$J$9:$J$38,0,Saisonpreise!$H$9:$H$38,"&lt;="&amp;C77,Saisonpreise!$I$9:$I$38,"&gt;="&amp;C77)+COUNTIFS(Saisonpreise!$K$9:$K$38,"OK",Saisonpreise!$C$9:$C$38,"Jährlich",Saisonpreise!$J$9:$J$38,1,Saisonpreise!$H$9:$H$38,"&lt;="&amp;C77)+COUNTIFS(Saisonpreise!$K$9:$K$38,"OK",Saisonpreise!$C$9:$C$38,"Jährlich",Saisonpreise!$J$9:$J$38,1,Saisonpreise!$I$9:$I$38,"&gt;="&amp;C77))</f>
        <v>1</v>
      </c>
      <c r="E77" s="3">
        <f>IF(A77="","",COUNTIFS(Saisonpreise!$K$9:$K$38,"OK",Saisonpreise!$C$9:$C$38,"Einmalig",Saisonpreise!$D$9:$D$38,"&lt;="&amp;A77,Saisonpreise!$E$9:$E$38,"&gt;="&amp;A77))</f>
        <v>0</v>
      </c>
      <c r="F77" s="10">
        <f>IF(A77="","",IF(E77&gt;1,"",IF(E77=1,SUMIFS(Saisonpreise!$F$9:$F$38,Saisonpreise!$K$9:$K$38,"OK",Saisonpreise!$C$9:$C$38,"Einmalig",Saisonpreise!$D$9:$D$38,"&lt;="&amp;A77,Saisonpreise!$E$9:$E$38,"&gt;="&amp;A77),IF(D77&gt;1,"",IF(D77=0,Start!$E$26,SUMIFS(Saisonpreise!$F$9:$F$38,Saisonpreise!$K$9:$K$38,"OK",Saisonpreise!$C$9:$C$38,"Jährlich",Saisonpreise!$J$9:$J$38,0,Saisonpreise!$H$9:$H$38,"&lt;="&amp;C77,Saisonpreise!$I$9:$I$38,"&gt;="&amp;C77)+SUMIFS(Saisonpreise!$F$9:$F$38,Saisonpreise!$K$9:$K$38,"OK",Saisonpreise!$C$9:$C$38,"Jährlich",Saisonpreise!$J$9:$J$38,1,Saisonpreise!$H$9:$H$38,"&lt;="&amp;C77)+SUMIFS(Saisonpreise!$F$9:$F$38,Saisonpreise!$K$9:$K$38,"OK",Saisonpreise!$C$9:$C$38,"Jährlich",Saisonpreise!$J$9:$J$38,1,Saisonpreise!$I$9:$I$38,"&gt;="&amp;C77))))))</f>
        <v>85</v>
      </c>
      <c r="G77" s="3" t="str">
        <f t="shared" si="6"/>
        <v>Jährliche Saison</v>
      </c>
      <c r="H77" s="3" t="str">
        <f t="shared" si="7"/>
        <v>OK</v>
      </c>
    </row>
    <row r="78" spans="1:8" ht="31" customHeight="1">
      <c r="A78" s="12">
        <f>IF(DATE(Start!$E$28,1,1)+ROW()-9&lt;DATE(Start!$E$28+3,1,1),DATE(Start!$E$28,1,1)+ROW()-9,"")</f>
        <v>46092</v>
      </c>
      <c r="B78" s="3" t="str">
        <f t="shared" si="4"/>
        <v>Mi</v>
      </c>
      <c r="C78" s="3">
        <f t="shared" si="5"/>
        <v>311</v>
      </c>
      <c r="D78" s="3">
        <f>IF(A78="","",COUNTIFS(Saisonpreise!$K$9:$K$38,"OK",Saisonpreise!$C$9:$C$38,"Jährlich",Saisonpreise!$J$9:$J$38,0,Saisonpreise!$H$9:$H$38,"&lt;="&amp;C78,Saisonpreise!$I$9:$I$38,"&gt;="&amp;C78)+COUNTIFS(Saisonpreise!$K$9:$K$38,"OK",Saisonpreise!$C$9:$C$38,"Jährlich",Saisonpreise!$J$9:$J$38,1,Saisonpreise!$H$9:$H$38,"&lt;="&amp;C78)+COUNTIFS(Saisonpreise!$K$9:$K$38,"OK",Saisonpreise!$C$9:$C$38,"Jährlich",Saisonpreise!$J$9:$J$38,1,Saisonpreise!$I$9:$I$38,"&gt;="&amp;C78))</f>
        <v>1</v>
      </c>
      <c r="E78" s="3">
        <f>IF(A78="","",COUNTIFS(Saisonpreise!$K$9:$K$38,"OK",Saisonpreise!$C$9:$C$38,"Einmalig",Saisonpreise!$D$9:$D$38,"&lt;="&amp;A78,Saisonpreise!$E$9:$E$38,"&gt;="&amp;A78))</f>
        <v>0</v>
      </c>
      <c r="F78" s="10">
        <f>IF(A78="","",IF(E78&gt;1,"",IF(E78=1,SUMIFS(Saisonpreise!$F$9:$F$38,Saisonpreise!$K$9:$K$38,"OK",Saisonpreise!$C$9:$C$38,"Einmalig",Saisonpreise!$D$9:$D$38,"&lt;="&amp;A78,Saisonpreise!$E$9:$E$38,"&gt;="&amp;A78),IF(D78&gt;1,"",IF(D78=0,Start!$E$26,SUMIFS(Saisonpreise!$F$9:$F$38,Saisonpreise!$K$9:$K$38,"OK",Saisonpreise!$C$9:$C$38,"Jährlich",Saisonpreise!$J$9:$J$38,0,Saisonpreise!$H$9:$H$38,"&lt;="&amp;C78,Saisonpreise!$I$9:$I$38,"&gt;="&amp;C78)+SUMIFS(Saisonpreise!$F$9:$F$38,Saisonpreise!$K$9:$K$38,"OK",Saisonpreise!$C$9:$C$38,"Jährlich",Saisonpreise!$J$9:$J$38,1,Saisonpreise!$H$9:$H$38,"&lt;="&amp;C78)+SUMIFS(Saisonpreise!$F$9:$F$38,Saisonpreise!$K$9:$K$38,"OK",Saisonpreise!$C$9:$C$38,"Jährlich",Saisonpreise!$J$9:$J$38,1,Saisonpreise!$I$9:$I$38,"&gt;="&amp;C78))))))</f>
        <v>85</v>
      </c>
      <c r="G78" s="3" t="str">
        <f t="shared" si="6"/>
        <v>Jährliche Saison</v>
      </c>
      <c r="H78" s="3" t="str">
        <f t="shared" si="7"/>
        <v>OK</v>
      </c>
    </row>
    <row r="79" spans="1:8" ht="31" customHeight="1">
      <c r="A79" s="12">
        <f>IF(DATE(Start!$E$28,1,1)+ROW()-9&lt;DATE(Start!$E$28+3,1,1),DATE(Start!$E$28,1,1)+ROW()-9,"")</f>
        <v>46093</v>
      </c>
      <c r="B79" s="3" t="str">
        <f t="shared" si="4"/>
        <v>Do</v>
      </c>
      <c r="C79" s="3">
        <f t="shared" si="5"/>
        <v>312</v>
      </c>
      <c r="D79" s="3">
        <f>IF(A79="","",COUNTIFS(Saisonpreise!$K$9:$K$38,"OK",Saisonpreise!$C$9:$C$38,"Jährlich",Saisonpreise!$J$9:$J$38,0,Saisonpreise!$H$9:$H$38,"&lt;="&amp;C79,Saisonpreise!$I$9:$I$38,"&gt;="&amp;C79)+COUNTIFS(Saisonpreise!$K$9:$K$38,"OK",Saisonpreise!$C$9:$C$38,"Jährlich",Saisonpreise!$J$9:$J$38,1,Saisonpreise!$H$9:$H$38,"&lt;="&amp;C79)+COUNTIFS(Saisonpreise!$K$9:$K$38,"OK",Saisonpreise!$C$9:$C$38,"Jährlich",Saisonpreise!$J$9:$J$38,1,Saisonpreise!$I$9:$I$38,"&gt;="&amp;C79))</f>
        <v>1</v>
      </c>
      <c r="E79" s="3">
        <f>IF(A79="","",COUNTIFS(Saisonpreise!$K$9:$K$38,"OK",Saisonpreise!$C$9:$C$38,"Einmalig",Saisonpreise!$D$9:$D$38,"&lt;="&amp;A79,Saisonpreise!$E$9:$E$38,"&gt;="&amp;A79))</f>
        <v>0</v>
      </c>
      <c r="F79" s="10">
        <f>IF(A79="","",IF(E79&gt;1,"",IF(E79=1,SUMIFS(Saisonpreise!$F$9:$F$38,Saisonpreise!$K$9:$K$38,"OK",Saisonpreise!$C$9:$C$38,"Einmalig",Saisonpreise!$D$9:$D$38,"&lt;="&amp;A79,Saisonpreise!$E$9:$E$38,"&gt;="&amp;A79),IF(D79&gt;1,"",IF(D79=0,Start!$E$26,SUMIFS(Saisonpreise!$F$9:$F$38,Saisonpreise!$K$9:$K$38,"OK",Saisonpreise!$C$9:$C$38,"Jährlich",Saisonpreise!$J$9:$J$38,0,Saisonpreise!$H$9:$H$38,"&lt;="&amp;C79,Saisonpreise!$I$9:$I$38,"&gt;="&amp;C79)+SUMIFS(Saisonpreise!$F$9:$F$38,Saisonpreise!$K$9:$K$38,"OK",Saisonpreise!$C$9:$C$38,"Jährlich",Saisonpreise!$J$9:$J$38,1,Saisonpreise!$H$9:$H$38,"&lt;="&amp;C79)+SUMIFS(Saisonpreise!$F$9:$F$38,Saisonpreise!$K$9:$K$38,"OK",Saisonpreise!$C$9:$C$38,"Jährlich",Saisonpreise!$J$9:$J$38,1,Saisonpreise!$I$9:$I$38,"&gt;="&amp;C79))))))</f>
        <v>85</v>
      </c>
      <c r="G79" s="3" t="str">
        <f t="shared" si="6"/>
        <v>Jährliche Saison</v>
      </c>
      <c r="H79" s="3" t="str">
        <f t="shared" si="7"/>
        <v>OK</v>
      </c>
    </row>
    <row r="80" spans="1:8" ht="31" customHeight="1">
      <c r="A80" s="12">
        <f>IF(DATE(Start!$E$28,1,1)+ROW()-9&lt;DATE(Start!$E$28+3,1,1),DATE(Start!$E$28,1,1)+ROW()-9,"")</f>
        <v>46094</v>
      </c>
      <c r="B80" s="3" t="str">
        <f t="shared" si="4"/>
        <v>Fr</v>
      </c>
      <c r="C80" s="3">
        <f t="shared" si="5"/>
        <v>313</v>
      </c>
      <c r="D80" s="3">
        <f>IF(A80="","",COUNTIFS(Saisonpreise!$K$9:$K$38,"OK",Saisonpreise!$C$9:$C$38,"Jährlich",Saisonpreise!$J$9:$J$38,0,Saisonpreise!$H$9:$H$38,"&lt;="&amp;C80,Saisonpreise!$I$9:$I$38,"&gt;="&amp;C80)+COUNTIFS(Saisonpreise!$K$9:$K$38,"OK",Saisonpreise!$C$9:$C$38,"Jährlich",Saisonpreise!$J$9:$J$38,1,Saisonpreise!$H$9:$H$38,"&lt;="&amp;C80)+COUNTIFS(Saisonpreise!$K$9:$K$38,"OK",Saisonpreise!$C$9:$C$38,"Jährlich",Saisonpreise!$J$9:$J$38,1,Saisonpreise!$I$9:$I$38,"&gt;="&amp;C80))</f>
        <v>1</v>
      </c>
      <c r="E80" s="3">
        <f>IF(A80="","",COUNTIFS(Saisonpreise!$K$9:$K$38,"OK",Saisonpreise!$C$9:$C$38,"Einmalig",Saisonpreise!$D$9:$D$38,"&lt;="&amp;A80,Saisonpreise!$E$9:$E$38,"&gt;="&amp;A80))</f>
        <v>0</v>
      </c>
      <c r="F80" s="10">
        <f>IF(A80="","",IF(E80&gt;1,"",IF(E80=1,SUMIFS(Saisonpreise!$F$9:$F$38,Saisonpreise!$K$9:$K$38,"OK",Saisonpreise!$C$9:$C$38,"Einmalig",Saisonpreise!$D$9:$D$38,"&lt;="&amp;A80,Saisonpreise!$E$9:$E$38,"&gt;="&amp;A80),IF(D80&gt;1,"",IF(D80=0,Start!$E$26,SUMIFS(Saisonpreise!$F$9:$F$38,Saisonpreise!$K$9:$K$38,"OK",Saisonpreise!$C$9:$C$38,"Jährlich",Saisonpreise!$J$9:$J$38,0,Saisonpreise!$H$9:$H$38,"&lt;="&amp;C80,Saisonpreise!$I$9:$I$38,"&gt;="&amp;C80)+SUMIFS(Saisonpreise!$F$9:$F$38,Saisonpreise!$K$9:$K$38,"OK",Saisonpreise!$C$9:$C$38,"Jährlich",Saisonpreise!$J$9:$J$38,1,Saisonpreise!$H$9:$H$38,"&lt;="&amp;C80)+SUMIFS(Saisonpreise!$F$9:$F$38,Saisonpreise!$K$9:$K$38,"OK",Saisonpreise!$C$9:$C$38,"Jährlich",Saisonpreise!$J$9:$J$38,1,Saisonpreise!$I$9:$I$38,"&gt;="&amp;C80))))))</f>
        <v>85</v>
      </c>
      <c r="G80" s="3" t="str">
        <f t="shared" si="6"/>
        <v>Jährliche Saison</v>
      </c>
      <c r="H80" s="3" t="str">
        <f t="shared" si="7"/>
        <v>OK</v>
      </c>
    </row>
    <row r="81" spans="1:8" ht="31" customHeight="1">
      <c r="A81" s="12">
        <f>IF(DATE(Start!$E$28,1,1)+ROW()-9&lt;DATE(Start!$E$28+3,1,1),DATE(Start!$E$28,1,1)+ROW()-9,"")</f>
        <v>46095</v>
      </c>
      <c r="B81" s="3" t="str">
        <f t="shared" si="4"/>
        <v>Sa</v>
      </c>
      <c r="C81" s="3">
        <f t="shared" si="5"/>
        <v>314</v>
      </c>
      <c r="D81" s="3">
        <f>IF(A81="","",COUNTIFS(Saisonpreise!$K$9:$K$38,"OK",Saisonpreise!$C$9:$C$38,"Jährlich",Saisonpreise!$J$9:$J$38,0,Saisonpreise!$H$9:$H$38,"&lt;="&amp;C81,Saisonpreise!$I$9:$I$38,"&gt;="&amp;C81)+COUNTIFS(Saisonpreise!$K$9:$K$38,"OK",Saisonpreise!$C$9:$C$38,"Jährlich",Saisonpreise!$J$9:$J$38,1,Saisonpreise!$H$9:$H$38,"&lt;="&amp;C81)+COUNTIFS(Saisonpreise!$K$9:$K$38,"OK",Saisonpreise!$C$9:$C$38,"Jährlich",Saisonpreise!$J$9:$J$38,1,Saisonpreise!$I$9:$I$38,"&gt;="&amp;C81))</f>
        <v>1</v>
      </c>
      <c r="E81" s="3">
        <f>IF(A81="","",COUNTIFS(Saisonpreise!$K$9:$K$38,"OK",Saisonpreise!$C$9:$C$38,"Einmalig",Saisonpreise!$D$9:$D$38,"&lt;="&amp;A81,Saisonpreise!$E$9:$E$38,"&gt;="&amp;A81))</f>
        <v>0</v>
      </c>
      <c r="F81" s="10">
        <f>IF(A81="","",IF(E81&gt;1,"",IF(E81=1,SUMIFS(Saisonpreise!$F$9:$F$38,Saisonpreise!$K$9:$K$38,"OK",Saisonpreise!$C$9:$C$38,"Einmalig",Saisonpreise!$D$9:$D$38,"&lt;="&amp;A81,Saisonpreise!$E$9:$E$38,"&gt;="&amp;A81),IF(D81&gt;1,"",IF(D81=0,Start!$E$26,SUMIFS(Saisonpreise!$F$9:$F$38,Saisonpreise!$K$9:$K$38,"OK",Saisonpreise!$C$9:$C$38,"Jährlich",Saisonpreise!$J$9:$J$38,0,Saisonpreise!$H$9:$H$38,"&lt;="&amp;C81,Saisonpreise!$I$9:$I$38,"&gt;="&amp;C81)+SUMIFS(Saisonpreise!$F$9:$F$38,Saisonpreise!$K$9:$K$38,"OK",Saisonpreise!$C$9:$C$38,"Jährlich",Saisonpreise!$J$9:$J$38,1,Saisonpreise!$H$9:$H$38,"&lt;="&amp;C81)+SUMIFS(Saisonpreise!$F$9:$F$38,Saisonpreise!$K$9:$K$38,"OK",Saisonpreise!$C$9:$C$38,"Jährlich",Saisonpreise!$J$9:$J$38,1,Saisonpreise!$I$9:$I$38,"&gt;="&amp;C81))))))</f>
        <v>85</v>
      </c>
      <c r="G81" s="3" t="str">
        <f t="shared" si="6"/>
        <v>Jährliche Saison</v>
      </c>
      <c r="H81" s="3" t="str">
        <f t="shared" si="7"/>
        <v>OK</v>
      </c>
    </row>
    <row r="82" spans="1:8" ht="31" customHeight="1">
      <c r="A82" s="12">
        <f>IF(DATE(Start!$E$28,1,1)+ROW()-9&lt;DATE(Start!$E$28+3,1,1),DATE(Start!$E$28,1,1)+ROW()-9,"")</f>
        <v>46096</v>
      </c>
      <c r="B82" s="3" t="str">
        <f t="shared" si="4"/>
        <v>So</v>
      </c>
      <c r="C82" s="3">
        <f t="shared" si="5"/>
        <v>315</v>
      </c>
      <c r="D82" s="3">
        <f>IF(A82="","",COUNTIFS(Saisonpreise!$K$9:$K$38,"OK",Saisonpreise!$C$9:$C$38,"Jährlich",Saisonpreise!$J$9:$J$38,0,Saisonpreise!$H$9:$H$38,"&lt;="&amp;C82,Saisonpreise!$I$9:$I$38,"&gt;="&amp;C82)+COUNTIFS(Saisonpreise!$K$9:$K$38,"OK",Saisonpreise!$C$9:$C$38,"Jährlich",Saisonpreise!$J$9:$J$38,1,Saisonpreise!$H$9:$H$38,"&lt;="&amp;C82)+COUNTIFS(Saisonpreise!$K$9:$K$38,"OK",Saisonpreise!$C$9:$C$38,"Jährlich",Saisonpreise!$J$9:$J$38,1,Saisonpreise!$I$9:$I$38,"&gt;="&amp;C82))</f>
        <v>1</v>
      </c>
      <c r="E82" s="3">
        <f>IF(A82="","",COUNTIFS(Saisonpreise!$K$9:$K$38,"OK",Saisonpreise!$C$9:$C$38,"Einmalig",Saisonpreise!$D$9:$D$38,"&lt;="&amp;A82,Saisonpreise!$E$9:$E$38,"&gt;="&amp;A82))</f>
        <v>0</v>
      </c>
      <c r="F82" s="10">
        <f>IF(A82="","",IF(E82&gt;1,"",IF(E82=1,SUMIFS(Saisonpreise!$F$9:$F$38,Saisonpreise!$K$9:$K$38,"OK",Saisonpreise!$C$9:$C$38,"Einmalig",Saisonpreise!$D$9:$D$38,"&lt;="&amp;A82,Saisonpreise!$E$9:$E$38,"&gt;="&amp;A82),IF(D82&gt;1,"",IF(D82=0,Start!$E$26,SUMIFS(Saisonpreise!$F$9:$F$38,Saisonpreise!$K$9:$K$38,"OK",Saisonpreise!$C$9:$C$38,"Jährlich",Saisonpreise!$J$9:$J$38,0,Saisonpreise!$H$9:$H$38,"&lt;="&amp;C82,Saisonpreise!$I$9:$I$38,"&gt;="&amp;C82)+SUMIFS(Saisonpreise!$F$9:$F$38,Saisonpreise!$K$9:$K$38,"OK",Saisonpreise!$C$9:$C$38,"Jährlich",Saisonpreise!$J$9:$J$38,1,Saisonpreise!$H$9:$H$38,"&lt;="&amp;C82)+SUMIFS(Saisonpreise!$F$9:$F$38,Saisonpreise!$K$9:$K$38,"OK",Saisonpreise!$C$9:$C$38,"Jährlich",Saisonpreise!$J$9:$J$38,1,Saisonpreise!$I$9:$I$38,"&gt;="&amp;C82))))))</f>
        <v>85</v>
      </c>
      <c r="G82" s="3" t="str">
        <f t="shared" si="6"/>
        <v>Jährliche Saison</v>
      </c>
      <c r="H82" s="3" t="str">
        <f t="shared" si="7"/>
        <v>OK</v>
      </c>
    </row>
    <row r="83" spans="1:8" ht="31" customHeight="1">
      <c r="A83" s="12">
        <f>IF(DATE(Start!$E$28,1,1)+ROW()-9&lt;DATE(Start!$E$28+3,1,1),DATE(Start!$E$28,1,1)+ROW()-9,"")</f>
        <v>46097</v>
      </c>
      <c r="B83" s="3" t="str">
        <f t="shared" si="4"/>
        <v>Mo</v>
      </c>
      <c r="C83" s="3">
        <f t="shared" si="5"/>
        <v>316</v>
      </c>
      <c r="D83" s="3">
        <f>IF(A83="","",COUNTIFS(Saisonpreise!$K$9:$K$38,"OK",Saisonpreise!$C$9:$C$38,"Jährlich",Saisonpreise!$J$9:$J$38,0,Saisonpreise!$H$9:$H$38,"&lt;="&amp;C83,Saisonpreise!$I$9:$I$38,"&gt;="&amp;C83)+COUNTIFS(Saisonpreise!$K$9:$K$38,"OK",Saisonpreise!$C$9:$C$38,"Jährlich",Saisonpreise!$J$9:$J$38,1,Saisonpreise!$H$9:$H$38,"&lt;="&amp;C83)+COUNTIFS(Saisonpreise!$K$9:$K$38,"OK",Saisonpreise!$C$9:$C$38,"Jährlich",Saisonpreise!$J$9:$J$38,1,Saisonpreise!$I$9:$I$38,"&gt;="&amp;C83))</f>
        <v>1</v>
      </c>
      <c r="E83" s="3">
        <f>IF(A83="","",COUNTIFS(Saisonpreise!$K$9:$K$38,"OK",Saisonpreise!$C$9:$C$38,"Einmalig",Saisonpreise!$D$9:$D$38,"&lt;="&amp;A83,Saisonpreise!$E$9:$E$38,"&gt;="&amp;A83))</f>
        <v>0</v>
      </c>
      <c r="F83" s="10">
        <f>IF(A83="","",IF(E83&gt;1,"",IF(E83=1,SUMIFS(Saisonpreise!$F$9:$F$38,Saisonpreise!$K$9:$K$38,"OK",Saisonpreise!$C$9:$C$38,"Einmalig",Saisonpreise!$D$9:$D$38,"&lt;="&amp;A83,Saisonpreise!$E$9:$E$38,"&gt;="&amp;A83),IF(D83&gt;1,"",IF(D83=0,Start!$E$26,SUMIFS(Saisonpreise!$F$9:$F$38,Saisonpreise!$K$9:$K$38,"OK",Saisonpreise!$C$9:$C$38,"Jährlich",Saisonpreise!$J$9:$J$38,0,Saisonpreise!$H$9:$H$38,"&lt;="&amp;C83,Saisonpreise!$I$9:$I$38,"&gt;="&amp;C83)+SUMIFS(Saisonpreise!$F$9:$F$38,Saisonpreise!$K$9:$K$38,"OK",Saisonpreise!$C$9:$C$38,"Jährlich",Saisonpreise!$J$9:$J$38,1,Saisonpreise!$H$9:$H$38,"&lt;="&amp;C83)+SUMIFS(Saisonpreise!$F$9:$F$38,Saisonpreise!$K$9:$K$38,"OK",Saisonpreise!$C$9:$C$38,"Jährlich",Saisonpreise!$J$9:$J$38,1,Saisonpreise!$I$9:$I$38,"&gt;="&amp;C83))))))</f>
        <v>85</v>
      </c>
      <c r="G83" s="3" t="str">
        <f t="shared" si="6"/>
        <v>Jährliche Saison</v>
      </c>
      <c r="H83" s="3" t="str">
        <f t="shared" si="7"/>
        <v>OK</v>
      </c>
    </row>
    <row r="84" spans="1:8" ht="31" customHeight="1">
      <c r="A84" s="12">
        <f>IF(DATE(Start!$E$28,1,1)+ROW()-9&lt;DATE(Start!$E$28+3,1,1),DATE(Start!$E$28,1,1)+ROW()-9,"")</f>
        <v>46098</v>
      </c>
      <c r="B84" s="3" t="str">
        <f t="shared" si="4"/>
        <v>Di</v>
      </c>
      <c r="C84" s="3">
        <f t="shared" si="5"/>
        <v>317</v>
      </c>
      <c r="D84" s="3">
        <f>IF(A84="","",COUNTIFS(Saisonpreise!$K$9:$K$38,"OK",Saisonpreise!$C$9:$C$38,"Jährlich",Saisonpreise!$J$9:$J$38,0,Saisonpreise!$H$9:$H$38,"&lt;="&amp;C84,Saisonpreise!$I$9:$I$38,"&gt;="&amp;C84)+COUNTIFS(Saisonpreise!$K$9:$K$38,"OK",Saisonpreise!$C$9:$C$38,"Jährlich",Saisonpreise!$J$9:$J$38,1,Saisonpreise!$H$9:$H$38,"&lt;="&amp;C84)+COUNTIFS(Saisonpreise!$K$9:$K$38,"OK",Saisonpreise!$C$9:$C$38,"Jährlich",Saisonpreise!$J$9:$J$38,1,Saisonpreise!$I$9:$I$38,"&gt;="&amp;C84))</f>
        <v>1</v>
      </c>
      <c r="E84" s="3">
        <f>IF(A84="","",COUNTIFS(Saisonpreise!$K$9:$K$38,"OK",Saisonpreise!$C$9:$C$38,"Einmalig",Saisonpreise!$D$9:$D$38,"&lt;="&amp;A84,Saisonpreise!$E$9:$E$38,"&gt;="&amp;A84))</f>
        <v>0</v>
      </c>
      <c r="F84" s="10">
        <f>IF(A84="","",IF(E84&gt;1,"",IF(E84=1,SUMIFS(Saisonpreise!$F$9:$F$38,Saisonpreise!$K$9:$K$38,"OK",Saisonpreise!$C$9:$C$38,"Einmalig",Saisonpreise!$D$9:$D$38,"&lt;="&amp;A84,Saisonpreise!$E$9:$E$38,"&gt;="&amp;A84),IF(D84&gt;1,"",IF(D84=0,Start!$E$26,SUMIFS(Saisonpreise!$F$9:$F$38,Saisonpreise!$K$9:$K$38,"OK",Saisonpreise!$C$9:$C$38,"Jährlich",Saisonpreise!$J$9:$J$38,0,Saisonpreise!$H$9:$H$38,"&lt;="&amp;C84,Saisonpreise!$I$9:$I$38,"&gt;="&amp;C84)+SUMIFS(Saisonpreise!$F$9:$F$38,Saisonpreise!$K$9:$K$38,"OK",Saisonpreise!$C$9:$C$38,"Jährlich",Saisonpreise!$J$9:$J$38,1,Saisonpreise!$H$9:$H$38,"&lt;="&amp;C84)+SUMIFS(Saisonpreise!$F$9:$F$38,Saisonpreise!$K$9:$K$38,"OK",Saisonpreise!$C$9:$C$38,"Jährlich",Saisonpreise!$J$9:$J$38,1,Saisonpreise!$I$9:$I$38,"&gt;="&amp;C84))))))</f>
        <v>85</v>
      </c>
      <c r="G84" s="3" t="str">
        <f t="shared" si="6"/>
        <v>Jährliche Saison</v>
      </c>
      <c r="H84" s="3" t="str">
        <f t="shared" si="7"/>
        <v>OK</v>
      </c>
    </row>
    <row r="85" spans="1:8" ht="31" customHeight="1">
      <c r="A85" s="12">
        <f>IF(DATE(Start!$E$28,1,1)+ROW()-9&lt;DATE(Start!$E$28+3,1,1),DATE(Start!$E$28,1,1)+ROW()-9,"")</f>
        <v>46099</v>
      </c>
      <c r="B85" s="3" t="str">
        <f t="shared" si="4"/>
        <v>Mi</v>
      </c>
      <c r="C85" s="3">
        <f t="shared" si="5"/>
        <v>318</v>
      </c>
      <c r="D85" s="3">
        <f>IF(A85="","",COUNTIFS(Saisonpreise!$K$9:$K$38,"OK",Saisonpreise!$C$9:$C$38,"Jährlich",Saisonpreise!$J$9:$J$38,0,Saisonpreise!$H$9:$H$38,"&lt;="&amp;C85,Saisonpreise!$I$9:$I$38,"&gt;="&amp;C85)+COUNTIFS(Saisonpreise!$K$9:$K$38,"OK",Saisonpreise!$C$9:$C$38,"Jährlich",Saisonpreise!$J$9:$J$38,1,Saisonpreise!$H$9:$H$38,"&lt;="&amp;C85)+COUNTIFS(Saisonpreise!$K$9:$K$38,"OK",Saisonpreise!$C$9:$C$38,"Jährlich",Saisonpreise!$J$9:$J$38,1,Saisonpreise!$I$9:$I$38,"&gt;="&amp;C85))</f>
        <v>1</v>
      </c>
      <c r="E85" s="3">
        <f>IF(A85="","",COUNTIFS(Saisonpreise!$K$9:$K$38,"OK",Saisonpreise!$C$9:$C$38,"Einmalig",Saisonpreise!$D$9:$D$38,"&lt;="&amp;A85,Saisonpreise!$E$9:$E$38,"&gt;="&amp;A85))</f>
        <v>0</v>
      </c>
      <c r="F85" s="10">
        <f>IF(A85="","",IF(E85&gt;1,"",IF(E85=1,SUMIFS(Saisonpreise!$F$9:$F$38,Saisonpreise!$K$9:$K$38,"OK",Saisonpreise!$C$9:$C$38,"Einmalig",Saisonpreise!$D$9:$D$38,"&lt;="&amp;A85,Saisonpreise!$E$9:$E$38,"&gt;="&amp;A85),IF(D85&gt;1,"",IF(D85=0,Start!$E$26,SUMIFS(Saisonpreise!$F$9:$F$38,Saisonpreise!$K$9:$K$38,"OK",Saisonpreise!$C$9:$C$38,"Jährlich",Saisonpreise!$J$9:$J$38,0,Saisonpreise!$H$9:$H$38,"&lt;="&amp;C85,Saisonpreise!$I$9:$I$38,"&gt;="&amp;C85)+SUMIFS(Saisonpreise!$F$9:$F$38,Saisonpreise!$K$9:$K$38,"OK",Saisonpreise!$C$9:$C$38,"Jährlich",Saisonpreise!$J$9:$J$38,1,Saisonpreise!$H$9:$H$38,"&lt;="&amp;C85)+SUMIFS(Saisonpreise!$F$9:$F$38,Saisonpreise!$K$9:$K$38,"OK",Saisonpreise!$C$9:$C$38,"Jährlich",Saisonpreise!$J$9:$J$38,1,Saisonpreise!$I$9:$I$38,"&gt;="&amp;C85))))))</f>
        <v>85</v>
      </c>
      <c r="G85" s="3" t="str">
        <f t="shared" si="6"/>
        <v>Jährliche Saison</v>
      </c>
      <c r="H85" s="3" t="str">
        <f t="shared" si="7"/>
        <v>OK</v>
      </c>
    </row>
    <row r="86" spans="1:8" ht="31" customHeight="1">
      <c r="A86" s="12">
        <f>IF(DATE(Start!$E$28,1,1)+ROW()-9&lt;DATE(Start!$E$28+3,1,1),DATE(Start!$E$28,1,1)+ROW()-9,"")</f>
        <v>46100</v>
      </c>
      <c r="B86" s="3" t="str">
        <f t="shared" si="4"/>
        <v>Do</v>
      </c>
      <c r="C86" s="3">
        <f t="shared" si="5"/>
        <v>319</v>
      </c>
      <c r="D86" s="3">
        <f>IF(A86="","",COUNTIFS(Saisonpreise!$K$9:$K$38,"OK",Saisonpreise!$C$9:$C$38,"Jährlich",Saisonpreise!$J$9:$J$38,0,Saisonpreise!$H$9:$H$38,"&lt;="&amp;C86,Saisonpreise!$I$9:$I$38,"&gt;="&amp;C86)+COUNTIFS(Saisonpreise!$K$9:$K$38,"OK",Saisonpreise!$C$9:$C$38,"Jährlich",Saisonpreise!$J$9:$J$38,1,Saisonpreise!$H$9:$H$38,"&lt;="&amp;C86)+COUNTIFS(Saisonpreise!$K$9:$K$38,"OK",Saisonpreise!$C$9:$C$38,"Jährlich",Saisonpreise!$J$9:$J$38,1,Saisonpreise!$I$9:$I$38,"&gt;="&amp;C86))</f>
        <v>1</v>
      </c>
      <c r="E86" s="3">
        <f>IF(A86="","",COUNTIFS(Saisonpreise!$K$9:$K$38,"OK",Saisonpreise!$C$9:$C$38,"Einmalig",Saisonpreise!$D$9:$D$38,"&lt;="&amp;A86,Saisonpreise!$E$9:$E$38,"&gt;="&amp;A86))</f>
        <v>0</v>
      </c>
      <c r="F86" s="10">
        <f>IF(A86="","",IF(E86&gt;1,"",IF(E86=1,SUMIFS(Saisonpreise!$F$9:$F$38,Saisonpreise!$K$9:$K$38,"OK",Saisonpreise!$C$9:$C$38,"Einmalig",Saisonpreise!$D$9:$D$38,"&lt;="&amp;A86,Saisonpreise!$E$9:$E$38,"&gt;="&amp;A86),IF(D86&gt;1,"",IF(D86=0,Start!$E$26,SUMIFS(Saisonpreise!$F$9:$F$38,Saisonpreise!$K$9:$K$38,"OK",Saisonpreise!$C$9:$C$38,"Jährlich",Saisonpreise!$J$9:$J$38,0,Saisonpreise!$H$9:$H$38,"&lt;="&amp;C86,Saisonpreise!$I$9:$I$38,"&gt;="&amp;C86)+SUMIFS(Saisonpreise!$F$9:$F$38,Saisonpreise!$K$9:$K$38,"OK",Saisonpreise!$C$9:$C$38,"Jährlich",Saisonpreise!$J$9:$J$38,1,Saisonpreise!$H$9:$H$38,"&lt;="&amp;C86)+SUMIFS(Saisonpreise!$F$9:$F$38,Saisonpreise!$K$9:$K$38,"OK",Saisonpreise!$C$9:$C$38,"Jährlich",Saisonpreise!$J$9:$J$38,1,Saisonpreise!$I$9:$I$38,"&gt;="&amp;C86))))))</f>
        <v>85</v>
      </c>
      <c r="G86" s="3" t="str">
        <f t="shared" si="6"/>
        <v>Jährliche Saison</v>
      </c>
      <c r="H86" s="3" t="str">
        <f t="shared" si="7"/>
        <v>OK</v>
      </c>
    </row>
    <row r="87" spans="1:8" ht="31" customHeight="1">
      <c r="A87" s="12">
        <f>IF(DATE(Start!$E$28,1,1)+ROW()-9&lt;DATE(Start!$E$28+3,1,1),DATE(Start!$E$28,1,1)+ROW()-9,"")</f>
        <v>46101</v>
      </c>
      <c r="B87" s="3" t="str">
        <f t="shared" si="4"/>
        <v>Fr</v>
      </c>
      <c r="C87" s="3">
        <f t="shared" si="5"/>
        <v>320</v>
      </c>
      <c r="D87" s="3">
        <f>IF(A87="","",COUNTIFS(Saisonpreise!$K$9:$K$38,"OK",Saisonpreise!$C$9:$C$38,"Jährlich",Saisonpreise!$J$9:$J$38,0,Saisonpreise!$H$9:$H$38,"&lt;="&amp;C87,Saisonpreise!$I$9:$I$38,"&gt;="&amp;C87)+COUNTIFS(Saisonpreise!$K$9:$K$38,"OK",Saisonpreise!$C$9:$C$38,"Jährlich",Saisonpreise!$J$9:$J$38,1,Saisonpreise!$H$9:$H$38,"&lt;="&amp;C87)+COUNTIFS(Saisonpreise!$K$9:$K$38,"OK",Saisonpreise!$C$9:$C$38,"Jährlich",Saisonpreise!$J$9:$J$38,1,Saisonpreise!$I$9:$I$38,"&gt;="&amp;C87))</f>
        <v>1</v>
      </c>
      <c r="E87" s="3">
        <f>IF(A87="","",COUNTIFS(Saisonpreise!$K$9:$K$38,"OK",Saisonpreise!$C$9:$C$38,"Einmalig",Saisonpreise!$D$9:$D$38,"&lt;="&amp;A87,Saisonpreise!$E$9:$E$38,"&gt;="&amp;A87))</f>
        <v>0</v>
      </c>
      <c r="F87" s="10">
        <f>IF(A87="","",IF(E87&gt;1,"",IF(E87=1,SUMIFS(Saisonpreise!$F$9:$F$38,Saisonpreise!$K$9:$K$38,"OK",Saisonpreise!$C$9:$C$38,"Einmalig",Saisonpreise!$D$9:$D$38,"&lt;="&amp;A87,Saisonpreise!$E$9:$E$38,"&gt;="&amp;A87),IF(D87&gt;1,"",IF(D87=0,Start!$E$26,SUMIFS(Saisonpreise!$F$9:$F$38,Saisonpreise!$K$9:$K$38,"OK",Saisonpreise!$C$9:$C$38,"Jährlich",Saisonpreise!$J$9:$J$38,0,Saisonpreise!$H$9:$H$38,"&lt;="&amp;C87,Saisonpreise!$I$9:$I$38,"&gt;="&amp;C87)+SUMIFS(Saisonpreise!$F$9:$F$38,Saisonpreise!$K$9:$K$38,"OK",Saisonpreise!$C$9:$C$38,"Jährlich",Saisonpreise!$J$9:$J$38,1,Saisonpreise!$H$9:$H$38,"&lt;="&amp;C87)+SUMIFS(Saisonpreise!$F$9:$F$38,Saisonpreise!$K$9:$K$38,"OK",Saisonpreise!$C$9:$C$38,"Jährlich",Saisonpreise!$J$9:$J$38,1,Saisonpreise!$I$9:$I$38,"&gt;="&amp;C87))))))</f>
        <v>85</v>
      </c>
      <c r="G87" s="3" t="str">
        <f t="shared" si="6"/>
        <v>Jährliche Saison</v>
      </c>
      <c r="H87" s="3" t="str">
        <f t="shared" si="7"/>
        <v>OK</v>
      </c>
    </row>
    <row r="88" spans="1:8" ht="31" customHeight="1">
      <c r="A88" s="12">
        <f>IF(DATE(Start!$E$28,1,1)+ROW()-9&lt;DATE(Start!$E$28+3,1,1),DATE(Start!$E$28,1,1)+ROW()-9,"")</f>
        <v>46102</v>
      </c>
      <c r="B88" s="3" t="str">
        <f t="shared" si="4"/>
        <v>Sa</v>
      </c>
      <c r="C88" s="3">
        <f t="shared" si="5"/>
        <v>321</v>
      </c>
      <c r="D88" s="3">
        <f>IF(A88="","",COUNTIFS(Saisonpreise!$K$9:$K$38,"OK",Saisonpreise!$C$9:$C$38,"Jährlich",Saisonpreise!$J$9:$J$38,0,Saisonpreise!$H$9:$H$38,"&lt;="&amp;C88,Saisonpreise!$I$9:$I$38,"&gt;="&amp;C88)+COUNTIFS(Saisonpreise!$K$9:$K$38,"OK",Saisonpreise!$C$9:$C$38,"Jährlich",Saisonpreise!$J$9:$J$38,1,Saisonpreise!$H$9:$H$38,"&lt;="&amp;C88)+COUNTIFS(Saisonpreise!$K$9:$K$38,"OK",Saisonpreise!$C$9:$C$38,"Jährlich",Saisonpreise!$J$9:$J$38,1,Saisonpreise!$I$9:$I$38,"&gt;="&amp;C88))</f>
        <v>1</v>
      </c>
      <c r="E88" s="3">
        <f>IF(A88="","",COUNTIFS(Saisonpreise!$K$9:$K$38,"OK",Saisonpreise!$C$9:$C$38,"Einmalig",Saisonpreise!$D$9:$D$38,"&lt;="&amp;A88,Saisonpreise!$E$9:$E$38,"&gt;="&amp;A88))</f>
        <v>0</v>
      </c>
      <c r="F88" s="10">
        <f>IF(A88="","",IF(E88&gt;1,"",IF(E88=1,SUMIFS(Saisonpreise!$F$9:$F$38,Saisonpreise!$K$9:$K$38,"OK",Saisonpreise!$C$9:$C$38,"Einmalig",Saisonpreise!$D$9:$D$38,"&lt;="&amp;A88,Saisonpreise!$E$9:$E$38,"&gt;="&amp;A88),IF(D88&gt;1,"",IF(D88=0,Start!$E$26,SUMIFS(Saisonpreise!$F$9:$F$38,Saisonpreise!$K$9:$K$38,"OK",Saisonpreise!$C$9:$C$38,"Jährlich",Saisonpreise!$J$9:$J$38,0,Saisonpreise!$H$9:$H$38,"&lt;="&amp;C88,Saisonpreise!$I$9:$I$38,"&gt;="&amp;C88)+SUMIFS(Saisonpreise!$F$9:$F$38,Saisonpreise!$K$9:$K$38,"OK",Saisonpreise!$C$9:$C$38,"Jährlich",Saisonpreise!$J$9:$J$38,1,Saisonpreise!$H$9:$H$38,"&lt;="&amp;C88)+SUMIFS(Saisonpreise!$F$9:$F$38,Saisonpreise!$K$9:$K$38,"OK",Saisonpreise!$C$9:$C$38,"Jährlich",Saisonpreise!$J$9:$J$38,1,Saisonpreise!$I$9:$I$38,"&gt;="&amp;C88))))))</f>
        <v>85</v>
      </c>
      <c r="G88" s="3" t="str">
        <f t="shared" si="6"/>
        <v>Jährliche Saison</v>
      </c>
      <c r="H88" s="3" t="str">
        <f t="shared" si="7"/>
        <v>OK</v>
      </c>
    </row>
    <row r="89" spans="1:8" ht="31" customHeight="1">
      <c r="A89" s="12">
        <f>IF(DATE(Start!$E$28,1,1)+ROW()-9&lt;DATE(Start!$E$28+3,1,1),DATE(Start!$E$28,1,1)+ROW()-9,"")</f>
        <v>46103</v>
      </c>
      <c r="B89" s="3" t="str">
        <f t="shared" si="4"/>
        <v>So</v>
      </c>
      <c r="C89" s="3">
        <f t="shared" si="5"/>
        <v>322</v>
      </c>
      <c r="D89" s="3">
        <f>IF(A89="","",COUNTIFS(Saisonpreise!$K$9:$K$38,"OK",Saisonpreise!$C$9:$C$38,"Jährlich",Saisonpreise!$J$9:$J$38,0,Saisonpreise!$H$9:$H$38,"&lt;="&amp;C89,Saisonpreise!$I$9:$I$38,"&gt;="&amp;C89)+COUNTIFS(Saisonpreise!$K$9:$K$38,"OK",Saisonpreise!$C$9:$C$38,"Jährlich",Saisonpreise!$J$9:$J$38,1,Saisonpreise!$H$9:$H$38,"&lt;="&amp;C89)+COUNTIFS(Saisonpreise!$K$9:$K$38,"OK",Saisonpreise!$C$9:$C$38,"Jährlich",Saisonpreise!$J$9:$J$38,1,Saisonpreise!$I$9:$I$38,"&gt;="&amp;C89))</f>
        <v>1</v>
      </c>
      <c r="E89" s="3">
        <f>IF(A89="","",COUNTIFS(Saisonpreise!$K$9:$K$38,"OK",Saisonpreise!$C$9:$C$38,"Einmalig",Saisonpreise!$D$9:$D$38,"&lt;="&amp;A89,Saisonpreise!$E$9:$E$38,"&gt;="&amp;A89))</f>
        <v>0</v>
      </c>
      <c r="F89" s="10">
        <f>IF(A89="","",IF(E89&gt;1,"",IF(E89=1,SUMIFS(Saisonpreise!$F$9:$F$38,Saisonpreise!$K$9:$K$38,"OK",Saisonpreise!$C$9:$C$38,"Einmalig",Saisonpreise!$D$9:$D$38,"&lt;="&amp;A89,Saisonpreise!$E$9:$E$38,"&gt;="&amp;A89),IF(D89&gt;1,"",IF(D89=0,Start!$E$26,SUMIFS(Saisonpreise!$F$9:$F$38,Saisonpreise!$K$9:$K$38,"OK",Saisonpreise!$C$9:$C$38,"Jährlich",Saisonpreise!$J$9:$J$38,0,Saisonpreise!$H$9:$H$38,"&lt;="&amp;C89,Saisonpreise!$I$9:$I$38,"&gt;="&amp;C89)+SUMIFS(Saisonpreise!$F$9:$F$38,Saisonpreise!$K$9:$K$38,"OK",Saisonpreise!$C$9:$C$38,"Jährlich",Saisonpreise!$J$9:$J$38,1,Saisonpreise!$H$9:$H$38,"&lt;="&amp;C89)+SUMIFS(Saisonpreise!$F$9:$F$38,Saisonpreise!$K$9:$K$38,"OK",Saisonpreise!$C$9:$C$38,"Jährlich",Saisonpreise!$J$9:$J$38,1,Saisonpreise!$I$9:$I$38,"&gt;="&amp;C89))))))</f>
        <v>85</v>
      </c>
      <c r="G89" s="3" t="str">
        <f t="shared" si="6"/>
        <v>Jährliche Saison</v>
      </c>
      <c r="H89" s="3" t="str">
        <f t="shared" si="7"/>
        <v>OK</v>
      </c>
    </row>
    <row r="90" spans="1:8" ht="31" customHeight="1">
      <c r="A90" s="12">
        <f>IF(DATE(Start!$E$28,1,1)+ROW()-9&lt;DATE(Start!$E$28+3,1,1),DATE(Start!$E$28,1,1)+ROW()-9,"")</f>
        <v>46104</v>
      </c>
      <c r="B90" s="3" t="str">
        <f t="shared" si="4"/>
        <v>Mo</v>
      </c>
      <c r="C90" s="3">
        <f t="shared" si="5"/>
        <v>323</v>
      </c>
      <c r="D90" s="3">
        <f>IF(A90="","",COUNTIFS(Saisonpreise!$K$9:$K$38,"OK",Saisonpreise!$C$9:$C$38,"Jährlich",Saisonpreise!$J$9:$J$38,0,Saisonpreise!$H$9:$H$38,"&lt;="&amp;C90,Saisonpreise!$I$9:$I$38,"&gt;="&amp;C90)+COUNTIFS(Saisonpreise!$K$9:$K$38,"OK",Saisonpreise!$C$9:$C$38,"Jährlich",Saisonpreise!$J$9:$J$38,1,Saisonpreise!$H$9:$H$38,"&lt;="&amp;C90)+COUNTIFS(Saisonpreise!$K$9:$K$38,"OK",Saisonpreise!$C$9:$C$38,"Jährlich",Saisonpreise!$J$9:$J$38,1,Saisonpreise!$I$9:$I$38,"&gt;="&amp;C90))</f>
        <v>1</v>
      </c>
      <c r="E90" s="3">
        <f>IF(A90="","",COUNTIFS(Saisonpreise!$K$9:$K$38,"OK",Saisonpreise!$C$9:$C$38,"Einmalig",Saisonpreise!$D$9:$D$38,"&lt;="&amp;A90,Saisonpreise!$E$9:$E$38,"&gt;="&amp;A90))</f>
        <v>0</v>
      </c>
      <c r="F90" s="10">
        <f>IF(A90="","",IF(E90&gt;1,"",IF(E90=1,SUMIFS(Saisonpreise!$F$9:$F$38,Saisonpreise!$K$9:$K$38,"OK",Saisonpreise!$C$9:$C$38,"Einmalig",Saisonpreise!$D$9:$D$38,"&lt;="&amp;A90,Saisonpreise!$E$9:$E$38,"&gt;="&amp;A90),IF(D90&gt;1,"",IF(D90=0,Start!$E$26,SUMIFS(Saisonpreise!$F$9:$F$38,Saisonpreise!$K$9:$K$38,"OK",Saisonpreise!$C$9:$C$38,"Jährlich",Saisonpreise!$J$9:$J$38,0,Saisonpreise!$H$9:$H$38,"&lt;="&amp;C90,Saisonpreise!$I$9:$I$38,"&gt;="&amp;C90)+SUMIFS(Saisonpreise!$F$9:$F$38,Saisonpreise!$K$9:$K$38,"OK",Saisonpreise!$C$9:$C$38,"Jährlich",Saisonpreise!$J$9:$J$38,1,Saisonpreise!$H$9:$H$38,"&lt;="&amp;C90)+SUMIFS(Saisonpreise!$F$9:$F$38,Saisonpreise!$K$9:$K$38,"OK",Saisonpreise!$C$9:$C$38,"Jährlich",Saisonpreise!$J$9:$J$38,1,Saisonpreise!$I$9:$I$38,"&gt;="&amp;C90))))))</f>
        <v>85</v>
      </c>
      <c r="G90" s="3" t="str">
        <f t="shared" si="6"/>
        <v>Jährliche Saison</v>
      </c>
      <c r="H90" s="3" t="str">
        <f t="shared" si="7"/>
        <v>OK</v>
      </c>
    </row>
    <row r="91" spans="1:8" ht="31" customHeight="1">
      <c r="A91" s="12">
        <f>IF(DATE(Start!$E$28,1,1)+ROW()-9&lt;DATE(Start!$E$28+3,1,1),DATE(Start!$E$28,1,1)+ROW()-9,"")</f>
        <v>46105</v>
      </c>
      <c r="B91" s="3" t="str">
        <f t="shared" si="4"/>
        <v>Di</v>
      </c>
      <c r="C91" s="3">
        <f t="shared" si="5"/>
        <v>324</v>
      </c>
      <c r="D91" s="3">
        <f>IF(A91="","",COUNTIFS(Saisonpreise!$K$9:$K$38,"OK",Saisonpreise!$C$9:$C$38,"Jährlich",Saisonpreise!$J$9:$J$38,0,Saisonpreise!$H$9:$H$38,"&lt;="&amp;C91,Saisonpreise!$I$9:$I$38,"&gt;="&amp;C91)+COUNTIFS(Saisonpreise!$K$9:$K$38,"OK",Saisonpreise!$C$9:$C$38,"Jährlich",Saisonpreise!$J$9:$J$38,1,Saisonpreise!$H$9:$H$38,"&lt;="&amp;C91)+COUNTIFS(Saisonpreise!$K$9:$K$38,"OK",Saisonpreise!$C$9:$C$38,"Jährlich",Saisonpreise!$J$9:$J$38,1,Saisonpreise!$I$9:$I$38,"&gt;="&amp;C91))</f>
        <v>1</v>
      </c>
      <c r="E91" s="3">
        <f>IF(A91="","",COUNTIFS(Saisonpreise!$K$9:$K$38,"OK",Saisonpreise!$C$9:$C$38,"Einmalig",Saisonpreise!$D$9:$D$38,"&lt;="&amp;A91,Saisonpreise!$E$9:$E$38,"&gt;="&amp;A91))</f>
        <v>0</v>
      </c>
      <c r="F91" s="10">
        <f>IF(A91="","",IF(E91&gt;1,"",IF(E91=1,SUMIFS(Saisonpreise!$F$9:$F$38,Saisonpreise!$K$9:$K$38,"OK",Saisonpreise!$C$9:$C$38,"Einmalig",Saisonpreise!$D$9:$D$38,"&lt;="&amp;A91,Saisonpreise!$E$9:$E$38,"&gt;="&amp;A91),IF(D91&gt;1,"",IF(D91=0,Start!$E$26,SUMIFS(Saisonpreise!$F$9:$F$38,Saisonpreise!$K$9:$K$38,"OK",Saisonpreise!$C$9:$C$38,"Jährlich",Saisonpreise!$J$9:$J$38,0,Saisonpreise!$H$9:$H$38,"&lt;="&amp;C91,Saisonpreise!$I$9:$I$38,"&gt;="&amp;C91)+SUMIFS(Saisonpreise!$F$9:$F$38,Saisonpreise!$K$9:$K$38,"OK",Saisonpreise!$C$9:$C$38,"Jährlich",Saisonpreise!$J$9:$J$38,1,Saisonpreise!$H$9:$H$38,"&lt;="&amp;C91)+SUMIFS(Saisonpreise!$F$9:$F$38,Saisonpreise!$K$9:$K$38,"OK",Saisonpreise!$C$9:$C$38,"Jährlich",Saisonpreise!$J$9:$J$38,1,Saisonpreise!$I$9:$I$38,"&gt;="&amp;C91))))))</f>
        <v>85</v>
      </c>
      <c r="G91" s="3" t="str">
        <f t="shared" si="6"/>
        <v>Jährliche Saison</v>
      </c>
      <c r="H91" s="3" t="str">
        <f t="shared" si="7"/>
        <v>OK</v>
      </c>
    </row>
    <row r="92" spans="1:8" ht="31" customHeight="1">
      <c r="A92" s="12">
        <f>IF(DATE(Start!$E$28,1,1)+ROW()-9&lt;DATE(Start!$E$28+3,1,1),DATE(Start!$E$28,1,1)+ROW()-9,"")</f>
        <v>46106</v>
      </c>
      <c r="B92" s="3" t="str">
        <f t="shared" si="4"/>
        <v>Mi</v>
      </c>
      <c r="C92" s="3">
        <f t="shared" si="5"/>
        <v>325</v>
      </c>
      <c r="D92" s="3">
        <f>IF(A92="","",COUNTIFS(Saisonpreise!$K$9:$K$38,"OK",Saisonpreise!$C$9:$C$38,"Jährlich",Saisonpreise!$J$9:$J$38,0,Saisonpreise!$H$9:$H$38,"&lt;="&amp;C92,Saisonpreise!$I$9:$I$38,"&gt;="&amp;C92)+COUNTIFS(Saisonpreise!$K$9:$K$38,"OK",Saisonpreise!$C$9:$C$38,"Jährlich",Saisonpreise!$J$9:$J$38,1,Saisonpreise!$H$9:$H$38,"&lt;="&amp;C92)+COUNTIFS(Saisonpreise!$K$9:$K$38,"OK",Saisonpreise!$C$9:$C$38,"Jährlich",Saisonpreise!$J$9:$J$38,1,Saisonpreise!$I$9:$I$38,"&gt;="&amp;C92))</f>
        <v>1</v>
      </c>
      <c r="E92" s="3">
        <f>IF(A92="","",COUNTIFS(Saisonpreise!$K$9:$K$38,"OK",Saisonpreise!$C$9:$C$38,"Einmalig",Saisonpreise!$D$9:$D$38,"&lt;="&amp;A92,Saisonpreise!$E$9:$E$38,"&gt;="&amp;A92))</f>
        <v>0</v>
      </c>
      <c r="F92" s="10">
        <f>IF(A92="","",IF(E92&gt;1,"",IF(E92=1,SUMIFS(Saisonpreise!$F$9:$F$38,Saisonpreise!$K$9:$K$38,"OK",Saisonpreise!$C$9:$C$38,"Einmalig",Saisonpreise!$D$9:$D$38,"&lt;="&amp;A92,Saisonpreise!$E$9:$E$38,"&gt;="&amp;A92),IF(D92&gt;1,"",IF(D92=0,Start!$E$26,SUMIFS(Saisonpreise!$F$9:$F$38,Saisonpreise!$K$9:$K$38,"OK",Saisonpreise!$C$9:$C$38,"Jährlich",Saisonpreise!$J$9:$J$38,0,Saisonpreise!$H$9:$H$38,"&lt;="&amp;C92,Saisonpreise!$I$9:$I$38,"&gt;="&amp;C92)+SUMIFS(Saisonpreise!$F$9:$F$38,Saisonpreise!$K$9:$K$38,"OK",Saisonpreise!$C$9:$C$38,"Jährlich",Saisonpreise!$J$9:$J$38,1,Saisonpreise!$H$9:$H$38,"&lt;="&amp;C92)+SUMIFS(Saisonpreise!$F$9:$F$38,Saisonpreise!$K$9:$K$38,"OK",Saisonpreise!$C$9:$C$38,"Jährlich",Saisonpreise!$J$9:$J$38,1,Saisonpreise!$I$9:$I$38,"&gt;="&amp;C92))))))</f>
        <v>85</v>
      </c>
      <c r="G92" s="3" t="str">
        <f t="shared" si="6"/>
        <v>Jährliche Saison</v>
      </c>
      <c r="H92" s="3" t="str">
        <f t="shared" si="7"/>
        <v>OK</v>
      </c>
    </row>
    <row r="93" spans="1:8" ht="31" customHeight="1">
      <c r="A93" s="12">
        <f>IF(DATE(Start!$E$28,1,1)+ROW()-9&lt;DATE(Start!$E$28+3,1,1),DATE(Start!$E$28,1,1)+ROW()-9,"")</f>
        <v>46107</v>
      </c>
      <c r="B93" s="3" t="str">
        <f t="shared" si="4"/>
        <v>Do</v>
      </c>
      <c r="C93" s="3">
        <f t="shared" si="5"/>
        <v>326</v>
      </c>
      <c r="D93" s="3">
        <f>IF(A93="","",COUNTIFS(Saisonpreise!$K$9:$K$38,"OK",Saisonpreise!$C$9:$C$38,"Jährlich",Saisonpreise!$J$9:$J$38,0,Saisonpreise!$H$9:$H$38,"&lt;="&amp;C93,Saisonpreise!$I$9:$I$38,"&gt;="&amp;C93)+COUNTIFS(Saisonpreise!$K$9:$K$38,"OK",Saisonpreise!$C$9:$C$38,"Jährlich",Saisonpreise!$J$9:$J$38,1,Saisonpreise!$H$9:$H$38,"&lt;="&amp;C93)+COUNTIFS(Saisonpreise!$K$9:$K$38,"OK",Saisonpreise!$C$9:$C$38,"Jährlich",Saisonpreise!$J$9:$J$38,1,Saisonpreise!$I$9:$I$38,"&gt;="&amp;C93))</f>
        <v>1</v>
      </c>
      <c r="E93" s="3">
        <f>IF(A93="","",COUNTIFS(Saisonpreise!$K$9:$K$38,"OK",Saisonpreise!$C$9:$C$38,"Einmalig",Saisonpreise!$D$9:$D$38,"&lt;="&amp;A93,Saisonpreise!$E$9:$E$38,"&gt;="&amp;A93))</f>
        <v>0</v>
      </c>
      <c r="F93" s="10">
        <f>IF(A93="","",IF(E93&gt;1,"",IF(E93=1,SUMIFS(Saisonpreise!$F$9:$F$38,Saisonpreise!$K$9:$K$38,"OK",Saisonpreise!$C$9:$C$38,"Einmalig",Saisonpreise!$D$9:$D$38,"&lt;="&amp;A93,Saisonpreise!$E$9:$E$38,"&gt;="&amp;A93),IF(D93&gt;1,"",IF(D93=0,Start!$E$26,SUMIFS(Saisonpreise!$F$9:$F$38,Saisonpreise!$K$9:$K$38,"OK",Saisonpreise!$C$9:$C$38,"Jährlich",Saisonpreise!$J$9:$J$38,0,Saisonpreise!$H$9:$H$38,"&lt;="&amp;C93,Saisonpreise!$I$9:$I$38,"&gt;="&amp;C93)+SUMIFS(Saisonpreise!$F$9:$F$38,Saisonpreise!$K$9:$K$38,"OK",Saisonpreise!$C$9:$C$38,"Jährlich",Saisonpreise!$J$9:$J$38,1,Saisonpreise!$H$9:$H$38,"&lt;="&amp;C93)+SUMIFS(Saisonpreise!$F$9:$F$38,Saisonpreise!$K$9:$K$38,"OK",Saisonpreise!$C$9:$C$38,"Jährlich",Saisonpreise!$J$9:$J$38,1,Saisonpreise!$I$9:$I$38,"&gt;="&amp;C93))))))</f>
        <v>85</v>
      </c>
      <c r="G93" s="3" t="str">
        <f t="shared" si="6"/>
        <v>Jährliche Saison</v>
      </c>
      <c r="H93" s="3" t="str">
        <f t="shared" si="7"/>
        <v>OK</v>
      </c>
    </row>
    <row r="94" spans="1:8" ht="31" customHeight="1">
      <c r="A94" s="12">
        <f>IF(DATE(Start!$E$28,1,1)+ROW()-9&lt;DATE(Start!$E$28+3,1,1),DATE(Start!$E$28,1,1)+ROW()-9,"")</f>
        <v>46108</v>
      </c>
      <c r="B94" s="3" t="str">
        <f t="shared" si="4"/>
        <v>Fr</v>
      </c>
      <c r="C94" s="3">
        <f t="shared" si="5"/>
        <v>327</v>
      </c>
      <c r="D94" s="3">
        <f>IF(A94="","",COUNTIFS(Saisonpreise!$K$9:$K$38,"OK",Saisonpreise!$C$9:$C$38,"Jährlich",Saisonpreise!$J$9:$J$38,0,Saisonpreise!$H$9:$H$38,"&lt;="&amp;C94,Saisonpreise!$I$9:$I$38,"&gt;="&amp;C94)+COUNTIFS(Saisonpreise!$K$9:$K$38,"OK",Saisonpreise!$C$9:$C$38,"Jährlich",Saisonpreise!$J$9:$J$38,1,Saisonpreise!$H$9:$H$38,"&lt;="&amp;C94)+COUNTIFS(Saisonpreise!$K$9:$K$38,"OK",Saisonpreise!$C$9:$C$38,"Jährlich",Saisonpreise!$J$9:$J$38,1,Saisonpreise!$I$9:$I$38,"&gt;="&amp;C94))</f>
        <v>1</v>
      </c>
      <c r="E94" s="3">
        <f>IF(A94="","",COUNTIFS(Saisonpreise!$K$9:$K$38,"OK",Saisonpreise!$C$9:$C$38,"Einmalig",Saisonpreise!$D$9:$D$38,"&lt;="&amp;A94,Saisonpreise!$E$9:$E$38,"&gt;="&amp;A94))</f>
        <v>0</v>
      </c>
      <c r="F94" s="10">
        <f>IF(A94="","",IF(E94&gt;1,"",IF(E94=1,SUMIFS(Saisonpreise!$F$9:$F$38,Saisonpreise!$K$9:$K$38,"OK",Saisonpreise!$C$9:$C$38,"Einmalig",Saisonpreise!$D$9:$D$38,"&lt;="&amp;A94,Saisonpreise!$E$9:$E$38,"&gt;="&amp;A94),IF(D94&gt;1,"",IF(D94=0,Start!$E$26,SUMIFS(Saisonpreise!$F$9:$F$38,Saisonpreise!$K$9:$K$38,"OK",Saisonpreise!$C$9:$C$38,"Jährlich",Saisonpreise!$J$9:$J$38,0,Saisonpreise!$H$9:$H$38,"&lt;="&amp;C94,Saisonpreise!$I$9:$I$38,"&gt;="&amp;C94)+SUMIFS(Saisonpreise!$F$9:$F$38,Saisonpreise!$K$9:$K$38,"OK",Saisonpreise!$C$9:$C$38,"Jährlich",Saisonpreise!$J$9:$J$38,1,Saisonpreise!$H$9:$H$38,"&lt;="&amp;C94)+SUMIFS(Saisonpreise!$F$9:$F$38,Saisonpreise!$K$9:$K$38,"OK",Saisonpreise!$C$9:$C$38,"Jährlich",Saisonpreise!$J$9:$J$38,1,Saisonpreise!$I$9:$I$38,"&gt;="&amp;C94))))))</f>
        <v>85</v>
      </c>
      <c r="G94" s="3" t="str">
        <f t="shared" si="6"/>
        <v>Jährliche Saison</v>
      </c>
      <c r="H94" s="3" t="str">
        <f t="shared" si="7"/>
        <v>OK</v>
      </c>
    </row>
    <row r="95" spans="1:8" ht="31" customHeight="1">
      <c r="A95" s="12">
        <f>IF(DATE(Start!$E$28,1,1)+ROW()-9&lt;DATE(Start!$E$28+3,1,1),DATE(Start!$E$28,1,1)+ROW()-9,"")</f>
        <v>46109</v>
      </c>
      <c r="B95" s="3" t="str">
        <f t="shared" si="4"/>
        <v>Sa</v>
      </c>
      <c r="C95" s="3">
        <f t="shared" si="5"/>
        <v>328</v>
      </c>
      <c r="D95" s="3">
        <f>IF(A95="","",COUNTIFS(Saisonpreise!$K$9:$K$38,"OK",Saisonpreise!$C$9:$C$38,"Jährlich",Saisonpreise!$J$9:$J$38,0,Saisonpreise!$H$9:$H$38,"&lt;="&amp;C95,Saisonpreise!$I$9:$I$38,"&gt;="&amp;C95)+COUNTIFS(Saisonpreise!$K$9:$K$38,"OK",Saisonpreise!$C$9:$C$38,"Jährlich",Saisonpreise!$J$9:$J$38,1,Saisonpreise!$H$9:$H$38,"&lt;="&amp;C95)+COUNTIFS(Saisonpreise!$K$9:$K$38,"OK",Saisonpreise!$C$9:$C$38,"Jährlich",Saisonpreise!$J$9:$J$38,1,Saisonpreise!$I$9:$I$38,"&gt;="&amp;C95))</f>
        <v>1</v>
      </c>
      <c r="E95" s="3">
        <f>IF(A95="","",COUNTIFS(Saisonpreise!$K$9:$K$38,"OK",Saisonpreise!$C$9:$C$38,"Einmalig",Saisonpreise!$D$9:$D$38,"&lt;="&amp;A95,Saisonpreise!$E$9:$E$38,"&gt;="&amp;A95))</f>
        <v>0</v>
      </c>
      <c r="F95" s="10">
        <f>IF(A95="","",IF(E95&gt;1,"",IF(E95=1,SUMIFS(Saisonpreise!$F$9:$F$38,Saisonpreise!$K$9:$K$38,"OK",Saisonpreise!$C$9:$C$38,"Einmalig",Saisonpreise!$D$9:$D$38,"&lt;="&amp;A95,Saisonpreise!$E$9:$E$38,"&gt;="&amp;A95),IF(D95&gt;1,"",IF(D95=0,Start!$E$26,SUMIFS(Saisonpreise!$F$9:$F$38,Saisonpreise!$K$9:$K$38,"OK",Saisonpreise!$C$9:$C$38,"Jährlich",Saisonpreise!$J$9:$J$38,0,Saisonpreise!$H$9:$H$38,"&lt;="&amp;C95,Saisonpreise!$I$9:$I$38,"&gt;="&amp;C95)+SUMIFS(Saisonpreise!$F$9:$F$38,Saisonpreise!$K$9:$K$38,"OK",Saisonpreise!$C$9:$C$38,"Jährlich",Saisonpreise!$J$9:$J$38,1,Saisonpreise!$H$9:$H$38,"&lt;="&amp;C95)+SUMIFS(Saisonpreise!$F$9:$F$38,Saisonpreise!$K$9:$K$38,"OK",Saisonpreise!$C$9:$C$38,"Jährlich",Saisonpreise!$J$9:$J$38,1,Saisonpreise!$I$9:$I$38,"&gt;="&amp;C95))))))</f>
        <v>85</v>
      </c>
      <c r="G95" s="3" t="str">
        <f t="shared" si="6"/>
        <v>Jährliche Saison</v>
      </c>
      <c r="H95" s="3" t="str">
        <f t="shared" si="7"/>
        <v>OK</v>
      </c>
    </row>
    <row r="96" spans="1:8" ht="31" customHeight="1">
      <c r="A96" s="12">
        <f>IF(DATE(Start!$E$28,1,1)+ROW()-9&lt;DATE(Start!$E$28+3,1,1),DATE(Start!$E$28,1,1)+ROW()-9,"")</f>
        <v>46110</v>
      </c>
      <c r="B96" s="3" t="str">
        <f t="shared" si="4"/>
        <v>So</v>
      </c>
      <c r="C96" s="3">
        <f t="shared" si="5"/>
        <v>329</v>
      </c>
      <c r="D96" s="3">
        <f>IF(A96="","",COUNTIFS(Saisonpreise!$K$9:$K$38,"OK",Saisonpreise!$C$9:$C$38,"Jährlich",Saisonpreise!$J$9:$J$38,0,Saisonpreise!$H$9:$H$38,"&lt;="&amp;C96,Saisonpreise!$I$9:$I$38,"&gt;="&amp;C96)+COUNTIFS(Saisonpreise!$K$9:$K$38,"OK",Saisonpreise!$C$9:$C$38,"Jährlich",Saisonpreise!$J$9:$J$38,1,Saisonpreise!$H$9:$H$38,"&lt;="&amp;C96)+COUNTIFS(Saisonpreise!$K$9:$K$38,"OK",Saisonpreise!$C$9:$C$38,"Jährlich",Saisonpreise!$J$9:$J$38,1,Saisonpreise!$I$9:$I$38,"&gt;="&amp;C96))</f>
        <v>1</v>
      </c>
      <c r="E96" s="3">
        <f>IF(A96="","",COUNTIFS(Saisonpreise!$K$9:$K$38,"OK",Saisonpreise!$C$9:$C$38,"Einmalig",Saisonpreise!$D$9:$D$38,"&lt;="&amp;A96,Saisonpreise!$E$9:$E$38,"&gt;="&amp;A96))</f>
        <v>0</v>
      </c>
      <c r="F96" s="10">
        <f>IF(A96="","",IF(E96&gt;1,"",IF(E96=1,SUMIFS(Saisonpreise!$F$9:$F$38,Saisonpreise!$K$9:$K$38,"OK",Saisonpreise!$C$9:$C$38,"Einmalig",Saisonpreise!$D$9:$D$38,"&lt;="&amp;A96,Saisonpreise!$E$9:$E$38,"&gt;="&amp;A96),IF(D96&gt;1,"",IF(D96=0,Start!$E$26,SUMIFS(Saisonpreise!$F$9:$F$38,Saisonpreise!$K$9:$K$38,"OK",Saisonpreise!$C$9:$C$38,"Jährlich",Saisonpreise!$J$9:$J$38,0,Saisonpreise!$H$9:$H$38,"&lt;="&amp;C96,Saisonpreise!$I$9:$I$38,"&gt;="&amp;C96)+SUMIFS(Saisonpreise!$F$9:$F$38,Saisonpreise!$K$9:$K$38,"OK",Saisonpreise!$C$9:$C$38,"Jährlich",Saisonpreise!$J$9:$J$38,1,Saisonpreise!$H$9:$H$38,"&lt;="&amp;C96)+SUMIFS(Saisonpreise!$F$9:$F$38,Saisonpreise!$K$9:$K$38,"OK",Saisonpreise!$C$9:$C$38,"Jährlich",Saisonpreise!$J$9:$J$38,1,Saisonpreise!$I$9:$I$38,"&gt;="&amp;C96))))))</f>
        <v>85</v>
      </c>
      <c r="G96" s="3" t="str">
        <f t="shared" si="6"/>
        <v>Jährliche Saison</v>
      </c>
      <c r="H96" s="3" t="str">
        <f t="shared" si="7"/>
        <v>OK</v>
      </c>
    </row>
    <row r="97" spans="1:8" ht="31" customHeight="1">
      <c r="A97" s="12">
        <f>IF(DATE(Start!$E$28,1,1)+ROW()-9&lt;DATE(Start!$E$28+3,1,1),DATE(Start!$E$28,1,1)+ROW()-9,"")</f>
        <v>46111</v>
      </c>
      <c r="B97" s="3" t="str">
        <f t="shared" si="4"/>
        <v>Mo</v>
      </c>
      <c r="C97" s="3">
        <f t="shared" si="5"/>
        <v>330</v>
      </c>
      <c r="D97" s="3">
        <f>IF(A97="","",COUNTIFS(Saisonpreise!$K$9:$K$38,"OK",Saisonpreise!$C$9:$C$38,"Jährlich",Saisonpreise!$J$9:$J$38,0,Saisonpreise!$H$9:$H$38,"&lt;="&amp;C97,Saisonpreise!$I$9:$I$38,"&gt;="&amp;C97)+COUNTIFS(Saisonpreise!$K$9:$K$38,"OK",Saisonpreise!$C$9:$C$38,"Jährlich",Saisonpreise!$J$9:$J$38,1,Saisonpreise!$H$9:$H$38,"&lt;="&amp;C97)+COUNTIFS(Saisonpreise!$K$9:$K$38,"OK",Saisonpreise!$C$9:$C$38,"Jährlich",Saisonpreise!$J$9:$J$38,1,Saisonpreise!$I$9:$I$38,"&gt;="&amp;C97))</f>
        <v>1</v>
      </c>
      <c r="E97" s="3">
        <f>IF(A97="","",COUNTIFS(Saisonpreise!$K$9:$K$38,"OK",Saisonpreise!$C$9:$C$38,"Einmalig",Saisonpreise!$D$9:$D$38,"&lt;="&amp;A97,Saisonpreise!$E$9:$E$38,"&gt;="&amp;A97))</f>
        <v>0</v>
      </c>
      <c r="F97" s="10">
        <f>IF(A97="","",IF(E97&gt;1,"",IF(E97=1,SUMIFS(Saisonpreise!$F$9:$F$38,Saisonpreise!$K$9:$K$38,"OK",Saisonpreise!$C$9:$C$38,"Einmalig",Saisonpreise!$D$9:$D$38,"&lt;="&amp;A97,Saisonpreise!$E$9:$E$38,"&gt;="&amp;A97),IF(D97&gt;1,"",IF(D97=0,Start!$E$26,SUMIFS(Saisonpreise!$F$9:$F$38,Saisonpreise!$K$9:$K$38,"OK",Saisonpreise!$C$9:$C$38,"Jährlich",Saisonpreise!$J$9:$J$38,0,Saisonpreise!$H$9:$H$38,"&lt;="&amp;C97,Saisonpreise!$I$9:$I$38,"&gt;="&amp;C97)+SUMIFS(Saisonpreise!$F$9:$F$38,Saisonpreise!$K$9:$K$38,"OK",Saisonpreise!$C$9:$C$38,"Jährlich",Saisonpreise!$J$9:$J$38,1,Saisonpreise!$H$9:$H$38,"&lt;="&amp;C97)+SUMIFS(Saisonpreise!$F$9:$F$38,Saisonpreise!$K$9:$K$38,"OK",Saisonpreise!$C$9:$C$38,"Jährlich",Saisonpreise!$J$9:$J$38,1,Saisonpreise!$I$9:$I$38,"&gt;="&amp;C97))))))</f>
        <v>85</v>
      </c>
      <c r="G97" s="3" t="str">
        <f t="shared" si="6"/>
        <v>Jährliche Saison</v>
      </c>
      <c r="H97" s="3" t="str">
        <f t="shared" si="7"/>
        <v>OK</v>
      </c>
    </row>
    <row r="98" spans="1:8" ht="31" customHeight="1">
      <c r="A98" s="12">
        <f>IF(DATE(Start!$E$28,1,1)+ROW()-9&lt;DATE(Start!$E$28+3,1,1),DATE(Start!$E$28,1,1)+ROW()-9,"")</f>
        <v>46112</v>
      </c>
      <c r="B98" s="3" t="str">
        <f t="shared" si="4"/>
        <v>Di</v>
      </c>
      <c r="C98" s="3">
        <f t="shared" si="5"/>
        <v>331</v>
      </c>
      <c r="D98" s="3">
        <f>IF(A98="","",COUNTIFS(Saisonpreise!$K$9:$K$38,"OK",Saisonpreise!$C$9:$C$38,"Jährlich",Saisonpreise!$J$9:$J$38,0,Saisonpreise!$H$9:$H$38,"&lt;="&amp;C98,Saisonpreise!$I$9:$I$38,"&gt;="&amp;C98)+COUNTIFS(Saisonpreise!$K$9:$K$38,"OK",Saisonpreise!$C$9:$C$38,"Jährlich",Saisonpreise!$J$9:$J$38,1,Saisonpreise!$H$9:$H$38,"&lt;="&amp;C98)+COUNTIFS(Saisonpreise!$K$9:$K$38,"OK",Saisonpreise!$C$9:$C$38,"Jährlich",Saisonpreise!$J$9:$J$38,1,Saisonpreise!$I$9:$I$38,"&gt;="&amp;C98))</f>
        <v>1</v>
      </c>
      <c r="E98" s="3">
        <f>IF(A98="","",COUNTIFS(Saisonpreise!$K$9:$K$38,"OK",Saisonpreise!$C$9:$C$38,"Einmalig",Saisonpreise!$D$9:$D$38,"&lt;="&amp;A98,Saisonpreise!$E$9:$E$38,"&gt;="&amp;A98))</f>
        <v>0</v>
      </c>
      <c r="F98" s="10">
        <f>IF(A98="","",IF(E98&gt;1,"",IF(E98=1,SUMIFS(Saisonpreise!$F$9:$F$38,Saisonpreise!$K$9:$K$38,"OK",Saisonpreise!$C$9:$C$38,"Einmalig",Saisonpreise!$D$9:$D$38,"&lt;="&amp;A98,Saisonpreise!$E$9:$E$38,"&gt;="&amp;A98),IF(D98&gt;1,"",IF(D98=0,Start!$E$26,SUMIFS(Saisonpreise!$F$9:$F$38,Saisonpreise!$K$9:$K$38,"OK",Saisonpreise!$C$9:$C$38,"Jährlich",Saisonpreise!$J$9:$J$38,0,Saisonpreise!$H$9:$H$38,"&lt;="&amp;C98,Saisonpreise!$I$9:$I$38,"&gt;="&amp;C98)+SUMIFS(Saisonpreise!$F$9:$F$38,Saisonpreise!$K$9:$K$38,"OK",Saisonpreise!$C$9:$C$38,"Jährlich",Saisonpreise!$J$9:$J$38,1,Saisonpreise!$H$9:$H$38,"&lt;="&amp;C98)+SUMIFS(Saisonpreise!$F$9:$F$38,Saisonpreise!$K$9:$K$38,"OK",Saisonpreise!$C$9:$C$38,"Jährlich",Saisonpreise!$J$9:$J$38,1,Saisonpreise!$I$9:$I$38,"&gt;="&amp;C98))))))</f>
        <v>85</v>
      </c>
      <c r="G98" s="3" t="str">
        <f t="shared" si="6"/>
        <v>Jährliche Saison</v>
      </c>
      <c r="H98" s="3" t="str">
        <f t="shared" si="7"/>
        <v>OK</v>
      </c>
    </row>
    <row r="99" spans="1:8" ht="31" customHeight="1">
      <c r="A99" s="12">
        <f>IF(DATE(Start!$E$28,1,1)+ROW()-9&lt;DATE(Start!$E$28+3,1,1),DATE(Start!$E$28,1,1)+ROW()-9,"")</f>
        <v>46113</v>
      </c>
      <c r="B99" s="3" t="str">
        <f t="shared" si="4"/>
        <v>Mi</v>
      </c>
      <c r="C99" s="3">
        <f t="shared" si="5"/>
        <v>401</v>
      </c>
      <c r="D99" s="3">
        <f>IF(A99="","",COUNTIFS(Saisonpreise!$K$9:$K$38,"OK",Saisonpreise!$C$9:$C$38,"Jährlich",Saisonpreise!$J$9:$J$38,0,Saisonpreise!$H$9:$H$38,"&lt;="&amp;C99,Saisonpreise!$I$9:$I$38,"&gt;="&amp;C99)+COUNTIFS(Saisonpreise!$K$9:$K$38,"OK",Saisonpreise!$C$9:$C$38,"Jährlich",Saisonpreise!$J$9:$J$38,1,Saisonpreise!$H$9:$H$38,"&lt;="&amp;C99)+COUNTIFS(Saisonpreise!$K$9:$K$38,"OK",Saisonpreise!$C$9:$C$38,"Jährlich",Saisonpreise!$J$9:$J$38,1,Saisonpreise!$I$9:$I$38,"&gt;="&amp;C99))</f>
        <v>1</v>
      </c>
      <c r="E99" s="3">
        <f>IF(A99="","",COUNTIFS(Saisonpreise!$K$9:$K$38,"OK",Saisonpreise!$C$9:$C$38,"Einmalig",Saisonpreise!$D$9:$D$38,"&lt;="&amp;A99,Saisonpreise!$E$9:$E$38,"&gt;="&amp;A99))</f>
        <v>0</v>
      </c>
      <c r="F99" s="10">
        <f>IF(A99="","",IF(E99&gt;1,"",IF(E99=1,SUMIFS(Saisonpreise!$F$9:$F$38,Saisonpreise!$K$9:$K$38,"OK",Saisonpreise!$C$9:$C$38,"Einmalig",Saisonpreise!$D$9:$D$38,"&lt;="&amp;A99,Saisonpreise!$E$9:$E$38,"&gt;="&amp;A99),IF(D99&gt;1,"",IF(D99=0,Start!$E$26,SUMIFS(Saisonpreise!$F$9:$F$38,Saisonpreise!$K$9:$K$38,"OK",Saisonpreise!$C$9:$C$38,"Jährlich",Saisonpreise!$J$9:$J$38,0,Saisonpreise!$H$9:$H$38,"&lt;="&amp;C99,Saisonpreise!$I$9:$I$38,"&gt;="&amp;C99)+SUMIFS(Saisonpreise!$F$9:$F$38,Saisonpreise!$K$9:$K$38,"OK",Saisonpreise!$C$9:$C$38,"Jährlich",Saisonpreise!$J$9:$J$38,1,Saisonpreise!$H$9:$H$38,"&lt;="&amp;C99)+SUMIFS(Saisonpreise!$F$9:$F$38,Saisonpreise!$K$9:$K$38,"OK",Saisonpreise!$C$9:$C$38,"Jährlich",Saisonpreise!$J$9:$J$38,1,Saisonpreise!$I$9:$I$38,"&gt;="&amp;C99))))))</f>
        <v>105</v>
      </c>
      <c r="G99" s="3" t="str">
        <f t="shared" si="6"/>
        <v>Jährliche Saison</v>
      </c>
      <c r="H99" s="3" t="str">
        <f t="shared" si="7"/>
        <v>OK</v>
      </c>
    </row>
    <row r="100" spans="1:8" ht="31" customHeight="1">
      <c r="A100" s="12">
        <f>IF(DATE(Start!$E$28,1,1)+ROW()-9&lt;DATE(Start!$E$28+3,1,1),DATE(Start!$E$28,1,1)+ROW()-9,"")</f>
        <v>46114</v>
      </c>
      <c r="B100" s="3" t="str">
        <f t="shared" si="4"/>
        <v>Do</v>
      </c>
      <c r="C100" s="3">
        <f t="shared" si="5"/>
        <v>402</v>
      </c>
      <c r="D100" s="3">
        <f>IF(A100="","",COUNTIFS(Saisonpreise!$K$9:$K$38,"OK",Saisonpreise!$C$9:$C$38,"Jährlich",Saisonpreise!$J$9:$J$38,0,Saisonpreise!$H$9:$H$38,"&lt;="&amp;C100,Saisonpreise!$I$9:$I$38,"&gt;="&amp;C100)+COUNTIFS(Saisonpreise!$K$9:$K$38,"OK",Saisonpreise!$C$9:$C$38,"Jährlich",Saisonpreise!$J$9:$J$38,1,Saisonpreise!$H$9:$H$38,"&lt;="&amp;C100)+COUNTIFS(Saisonpreise!$K$9:$K$38,"OK",Saisonpreise!$C$9:$C$38,"Jährlich",Saisonpreise!$J$9:$J$38,1,Saisonpreise!$I$9:$I$38,"&gt;="&amp;C100))</f>
        <v>1</v>
      </c>
      <c r="E100" s="3">
        <f>IF(A100="","",COUNTIFS(Saisonpreise!$K$9:$K$38,"OK",Saisonpreise!$C$9:$C$38,"Einmalig",Saisonpreise!$D$9:$D$38,"&lt;="&amp;A100,Saisonpreise!$E$9:$E$38,"&gt;="&amp;A100))</f>
        <v>0</v>
      </c>
      <c r="F100" s="10">
        <f>IF(A100="","",IF(E100&gt;1,"",IF(E100=1,SUMIFS(Saisonpreise!$F$9:$F$38,Saisonpreise!$K$9:$K$38,"OK",Saisonpreise!$C$9:$C$38,"Einmalig",Saisonpreise!$D$9:$D$38,"&lt;="&amp;A100,Saisonpreise!$E$9:$E$38,"&gt;="&amp;A100),IF(D100&gt;1,"",IF(D100=0,Start!$E$26,SUMIFS(Saisonpreise!$F$9:$F$38,Saisonpreise!$K$9:$K$38,"OK",Saisonpreise!$C$9:$C$38,"Jährlich",Saisonpreise!$J$9:$J$38,0,Saisonpreise!$H$9:$H$38,"&lt;="&amp;C100,Saisonpreise!$I$9:$I$38,"&gt;="&amp;C100)+SUMIFS(Saisonpreise!$F$9:$F$38,Saisonpreise!$K$9:$K$38,"OK",Saisonpreise!$C$9:$C$38,"Jährlich",Saisonpreise!$J$9:$J$38,1,Saisonpreise!$H$9:$H$38,"&lt;="&amp;C100)+SUMIFS(Saisonpreise!$F$9:$F$38,Saisonpreise!$K$9:$K$38,"OK",Saisonpreise!$C$9:$C$38,"Jährlich",Saisonpreise!$J$9:$J$38,1,Saisonpreise!$I$9:$I$38,"&gt;="&amp;C100))))))</f>
        <v>105</v>
      </c>
      <c r="G100" s="3" t="str">
        <f t="shared" si="6"/>
        <v>Jährliche Saison</v>
      </c>
      <c r="H100" s="3" t="str">
        <f t="shared" si="7"/>
        <v>OK</v>
      </c>
    </row>
    <row r="101" spans="1:8" ht="31" customHeight="1">
      <c r="A101" s="12">
        <f>IF(DATE(Start!$E$28,1,1)+ROW()-9&lt;DATE(Start!$E$28+3,1,1),DATE(Start!$E$28,1,1)+ROW()-9,"")</f>
        <v>46115</v>
      </c>
      <c r="B101" s="3" t="str">
        <f t="shared" si="4"/>
        <v>Fr</v>
      </c>
      <c r="C101" s="3">
        <f t="shared" si="5"/>
        <v>403</v>
      </c>
      <c r="D101" s="3">
        <f>IF(A101="","",COUNTIFS(Saisonpreise!$K$9:$K$38,"OK",Saisonpreise!$C$9:$C$38,"Jährlich",Saisonpreise!$J$9:$J$38,0,Saisonpreise!$H$9:$H$38,"&lt;="&amp;C101,Saisonpreise!$I$9:$I$38,"&gt;="&amp;C101)+COUNTIFS(Saisonpreise!$K$9:$K$38,"OK",Saisonpreise!$C$9:$C$38,"Jährlich",Saisonpreise!$J$9:$J$38,1,Saisonpreise!$H$9:$H$38,"&lt;="&amp;C101)+COUNTIFS(Saisonpreise!$K$9:$K$38,"OK",Saisonpreise!$C$9:$C$38,"Jährlich",Saisonpreise!$J$9:$J$38,1,Saisonpreise!$I$9:$I$38,"&gt;="&amp;C101))</f>
        <v>1</v>
      </c>
      <c r="E101" s="3">
        <f>IF(A101="","",COUNTIFS(Saisonpreise!$K$9:$K$38,"OK",Saisonpreise!$C$9:$C$38,"Einmalig",Saisonpreise!$D$9:$D$38,"&lt;="&amp;A101,Saisonpreise!$E$9:$E$38,"&gt;="&amp;A101))</f>
        <v>0</v>
      </c>
      <c r="F101" s="10">
        <f>IF(A101="","",IF(E101&gt;1,"",IF(E101=1,SUMIFS(Saisonpreise!$F$9:$F$38,Saisonpreise!$K$9:$K$38,"OK",Saisonpreise!$C$9:$C$38,"Einmalig",Saisonpreise!$D$9:$D$38,"&lt;="&amp;A101,Saisonpreise!$E$9:$E$38,"&gt;="&amp;A101),IF(D101&gt;1,"",IF(D101=0,Start!$E$26,SUMIFS(Saisonpreise!$F$9:$F$38,Saisonpreise!$K$9:$K$38,"OK",Saisonpreise!$C$9:$C$38,"Jährlich",Saisonpreise!$J$9:$J$38,0,Saisonpreise!$H$9:$H$38,"&lt;="&amp;C101,Saisonpreise!$I$9:$I$38,"&gt;="&amp;C101)+SUMIFS(Saisonpreise!$F$9:$F$38,Saisonpreise!$K$9:$K$38,"OK",Saisonpreise!$C$9:$C$38,"Jährlich",Saisonpreise!$J$9:$J$38,1,Saisonpreise!$H$9:$H$38,"&lt;="&amp;C101)+SUMIFS(Saisonpreise!$F$9:$F$38,Saisonpreise!$K$9:$K$38,"OK",Saisonpreise!$C$9:$C$38,"Jährlich",Saisonpreise!$J$9:$J$38,1,Saisonpreise!$I$9:$I$38,"&gt;="&amp;C101))))))</f>
        <v>105</v>
      </c>
      <c r="G101" s="3" t="str">
        <f t="shared" si="6"/>
        <v>Jährliche Saison</v>
      </c>
      <c r="H101" s="3" t="str">
        <f t="shared" si="7"/>
        <v>OK</v>
      </c>
    </row>
    <row r="102" spans="1:8" ht="31" customHeight="1">
      <c r="A102" s="12">
        <f>IF(DATE(Start!$E$28,1,1)+ROW()-9&lt;DATE(Start!$E$28+3,1,1),DATE(Start!$E$28,1,1)+ROW()-9,"")</f>
        <v>46116</v>
      </c>
      <c r="B102" s="3" t="str">
        <f t="shared" si="4"/>
        <v>Sa</v>
      </c>
      <c r="C102" s="3">
        <f t="shared" si="5"/>
        <v>404</v>
      </c>
      <c r="D102" s="3">
        <f>IF(A102="","",COUNTIFS(Saisonpreise!$K$9:$K$38,"OK",Saisonpreise!$C$9:$C$38,"Jährlich",Saisonpreise!$J$9:$J$38,0,Saisonpreise!$H$9:$H$38,"&lt;="&amp;C102,Saisonpreise!$I$9:$I$38,"&gt;="&amp;C102)+COUNTIFS(Saisonpreise!$K$9:$K$38,"OK",Saisonpreise!$C$9:$C$38,"Jährlich",Saisonpreise!$J$9:$J$38,1,Saisonpreise!$H$9:$H$38,"&lt;="&amp;C102)+COUNTIFS(Saisonpreise!$K$9:$K$38,"OK",Saisonpreise!$C$9:$C$38,"Jährlich",Saisonpreise!$J$9:$J$38,1,Saisonpreise!$I$9:$I$38,"&gt;="&amp;C102))</f>
        <v>1</v>
      </c>
      <c r="E102" s="3">
        <f>IF(A102="","",COUNTIFS(Saisonpreise!$K$9:$K$38,"OK",Saisonpreise!$C$9:$C$38,"Einmalig",Saisonpreise!$D$9:$D$38,"&lt;="&amp;A102,Saisonpreise!$E$9:$E$38,"&gt;="&amp;A102))</f>
        <v>0</v>
      </c>
      <c r="F102" s="10">
        <f>IF(A102="","",IF(E102&gt;1,"",IF(E102=1,SUMIFS(Saisonpreise!$F$9:$F$38,Saisonpreise!$K$9:$K$38,"OK",Saisonpreise!$C$9:$C$38,"Einmalig",Saisonpreise!$D$9:$D$38,"&lt;="&amp;A102,Saisonpreise!$E$9:$E$38,"&gt;="&amp;A102),IF(D102&gt;1,"",IF(D102=0,Start!$E$26,SUMIFS(Saisonpreise!$F$9:$F$38,Saisonpreise!$K$9:$K$38,"OK",Saisonpreise!$C$9:$C$38,"Jährlich",Saisonpreise!$J$9:$J$38,0,Saisonpreise!$H$9:$H$38,"&lt;="&amp;C102,Saisonpreise!$I$9:$I$38,"&gt;="&amp;C102)+SUMIFS(Saisonpreise!$F$9:$F$38,Saisonpreise!$K$9:$K$38,"OK",Saisonpreise!$C$9:$C$38,"Jährlich",Saisonpreise!$J$9:$J$38,1,Saisonpreise!$H$9:$H$38,"&lt;="&amp;C102)+SUMIFS(Saisonpreise!$F$9:$F$38,Saisonpreise!$K$9:$K$38,"OK",Saisonpreise!$C$9:$C$38,"Jährlich",Saisonpreise!$J$9:$J$38,1,Saisonpreise!$I$9:$I$38,"&gt;="&amp;C102))))))</f>
        <v>105</v>
      </c>
      <c r="G102" s="3" t="str">
        <f t="shared" si="6"/>
        <v>Jährliche Saison</v>
      </c>
      <c r="H102" s="3" t="str">
        <f t="shared" si="7"/>
        <v>OK</v>
      </c>
    </row>
    <row r="103" spans="1:8" ht="31" customHeight="1">
      <c r="A103" s="12">
        <f>IF(DATE(Start!$E$28,1,1)+ROW()-9&lt;DATE(Start!$E$28+3,1,1),DATE(Start!$E$28,1,1)+ROW()-9,"")</f>
        <v>46117</v>
      </c>
      <c r="B103" s="3" t="str">
        <f t="shared" si="4"/>
        <v>So</v>
      </c>
      <c r="C103" s="3">
        <f t="shared" si="5"/>
        <v>405</v>
      </c>
      <c r="D103" s="3">
        <f>IF(A103="","",COUNTIFS(Saisonpreise!$K$9:$K$38,"OK",Saisonpreise!$C$9:$C$38,"Jährlich",Saisonpreise!$J$9:$J$38,0,Saisonpreise!$H$9:$H$38,"&lt;="&amp;C103,Saisonpreise!$I$9:$I$38,"&gt;="&amp;C103)+COUNTIFS(Saisonpreise!$K$9:$K$38,"OK",Saisonpreise!$C$9:$C$38,"Jährlich",Saisonpreise!$J$9:$J$38,1,Saisonpreise!$H$9:$H$38,"&lt;="&amp;C103)+COUNTIFS(Saisonpreise!$K$9:$K$38,"OK",Saisonpreise!$C$9:$C$38,"Jährlich",Saisonpreise!$J$9:$J$38,1,Saisonpreise!$I$9:$I$38,"&gt;="&amp;C103))</f>
        <v>1</v>
      </c>
      <c r="E103" s="3">
        <f>IF(A103="","",COUNTIFS(Saisonpreise!$K$9:$K$38,"OK",Saisonpreise!$C$9:$C$38,"Einmalig",Saisonpreise!$D$9:$D$38,"&lt;="&amp;A103,Saisonpreise!$E$9:$E$38,"&gt;="&amp;A103))</f>
        <v>0</v>
      </c>
      <c r="F103" s="10">
        <f>IF(A103="","",IF(E103&gt;1,"",IF(E103=1,SUMIFS(Saisonpreise!$F$9:$F$38,Saisonpreise!$K$9:$K$38,"OK",Saisonpreise!$C$9:$C$38,"Einmalig",Saisonpreise!$D$9:$D$38,"&lt;="&amp;A103,Saisonpreise!$E$9:$E$38,"&gt;="&amp;A103),IF(D103&gt;1,"",IF(D103=0,Start!$E$26,SUMIFS(Saisonpreise!$F$9:$F$38,Saisonpreise!$K$9:$K$38,"OK",Saisonpreise!$C$9:$C$38,"Jährlich",Saisonpreise!$J$9:$J$38,0,Saisonpreise!$H$9:$H$38,"&lt;="&amp;C103,Saisonpreise!$I$9:$I$38,"&gt;="&amp;C103)+SUMIFS(Saisonpreise!$F$9:$F$38,Saisonpreise!$K$9:$K$38,"OK",Saisonpreise!$C$9:$C$38,"Jährlich",Saisonpreise!$J$9:$J$38,1,Saisonpreise!$H$9:$H$38,"&lt;="&amp;C103)+SUMIFS(Saisonpreise!$F$9:$F$38,Saisonpreise!$K$9:$K$38,"OK",Saisonpreise!$C$9:$C$38,"Jährlich",Saisonpreise!$J$9:$J$38,1,Saisonpreise!$I$9:$I$38,"&gt;="&amp;C103))))))</f>
        <v>105</v>
      </c>
      <c r="G103" s="3" t="str">
        <f t="shared" si="6"/>
        <v>Jährliche Saison</v>
      </c>
      <c r="H103" s="3" t="str">
        <f t="shared" si="7"/>
        <v>OK</v>
      </c>
    </row>
    <row r="104" spans="1:8" ht="31" customHeight="1">
      <c r="A104" s="12">
        <f>IF(DATE(Start!$E$28,1,1)+ROW()-9&lt;DATE(Start!$E$28+3,1,1),DATE(Start!$E$28,1,1)+ROW()-9,"")</f>
        <v>46118</v>
      </c>
      <c r="B104" s="3" t="str">
        <f t="shared" si="4"/>
        <v>Mo</v>
      </c>
      <c r="C104" s="3">
        <f t="shared" si="5"/>
        <v>406</v>
      </c>
      <c r="D104" s="3">
        <f>IF(A104="","",COUNTIFS(Saisonpreise!$K$9:$K$38,"OK",Saisonpreise!$C$9:$C$38,"Jährlich",Saisonpreise!$J$9:$J$38,0,Saisonpreise!$H$9:$H$38,"&lt;="&amp;C104,Saisonpreise!$I$9:$I$38,"&gt;="&amp;C104)+COUNTIFS(Saisonpreise!$K$9:$K$38,"OK",Saisonpreise!$C$9:$C$38,"Jährlich",Saisonpreise!$J$9:$J$38,1,Saisonpreise!$H$9:$H$38,"&lt;="&amp;C104)+COUNTIFS(Saisonpreise!$K$9:$K$38,"OK",Saisonpreise!$C$9:$C$38,"Jährlich",Saisonpreise!$J$9:$J$38,1,Saisonpreise!$I$9:$I$38,"&gt;="&amp;C104))</f>
        <v>1</v>
      </c>
      <c r="E104" s="3">
        <f>IF(A104="","",COUNTIFS(Saisonpreise!$K$9:$K$38,"OK",Saisonpreise!$C$9:$C$38,"Einmalig",Saisonpreise!$D$9:$D$38,"&lt;="&amp;A104,Saisonpreise!$E$9:$E$38,"&gt;="&amp;A104))</f>
        <v>0</v>
      </c>
      <c r="F104" s="10">
        <f>IF(A104="","",IF(E104&gt;1,"",IF(E104=1,SUMIFS(Saisonpreise!$F$9:$F$38,Saisonpreise!$K$9:$K$38,"OK",Saisonpreise!$C$9:$C$38,"Einmalig",Saisonpreise!$D$9:$D$38,"&lt;="&amp;A104,Saisonpreise!$E$9:$E$38,"&gt;="&amp;A104),IF(D104&gt;1,"",IF(D104=0,Start!$E$26,SUMIFS(Saisonpreise!$F$9:$F$38,Saisonpreise!$K$9:$K$38,"OK",Saisonpreise!$C$9:$C$38,"Jährlich",Saisonpreise!$J$9:$J$38,0,Saisonpreise!$H$9:$H$38,"&lt;="&amp;C104,Saisonpreise!$I$9:$I$38,"&gt;="&amp;C104)+SUMIFS(Saisonpreise!$F$9:$F$38,Saisonpreise!$K$9:$K$38,"OK",Saisonpreise!$C$9:$C$38,"Jährlich",Saisonpreise!$J$9:$J$38,1,Saisonpreise!$H$9:$H$38,"&lt;="&amp;C104)+SUMIFS(Saisonpreise!$F$9:$F$38,Saisonpreise!$K$9:$K$38,"OK",Saisonpreise!$C$9:$C$38,"Jährlich",Saisonpreise!$J$9:$J$38,1,Saisonpreise!$I$9:$I$38,"&gt;="&amp;C104))))))</f>
        <v>105</v>
      </c>
      <c r="G104" s="3" t="str">
        <f t="shared" si="6"/>
        <v>Jährliche Saison</v>
      </c>
      <c r="H104" s="3" t="str">
        <f t="shared" si="7"/>
        <v>OK</v>
      </c>
    </row>
    <row r="105" spans="1:8" ht="31" customHeight="1">
      <c r="A105" s="12">
        <f>IF(DATE(Start!$E$28,1,1)+ROW()-9&lt;DATE(Start!$E$28+3,1,1),DATE(Start!$E$28,1,1)+ROW()-9,"")</f>
        <v>46119</v>
      </c>
      <c r="B105" s="3" t="str">
        <f t="shared" si="4"/>
        <v>Di</v>
      </c>
      <c r="C105" s="3">
        <f t="shared" si="5"/>
        <v>407</v>
      </c>
      <c r="D105" s="3">
        <f>IF(A105="","",COUNTIFS(Saisonpreise!$K$9:$K$38,"OK",Saisonpreise!$C$9:$C$38,"Jährlich",Saisonpreise!$J$9:$J$38,0,Saisonpreise!$H$9:$H$38,"&lt;="&amp;C105,Saisonpreise!$I$9:$I$38,"&gt;="&amp;C105)+COUNTIFS(Saisonpreise!$K$9:$K$38,"OK",Saisonpreise!$C$9:$C$38,"Jährlich",Saisonpreise!$J$9:$J$38,1,Saisonpreise!$H$9:$H$38,"&lt;="&amp;C105)+COUNTIFS(Saisonpreise!$K$9:$K$38,"OK",Saisonpreise!$C$9:$C$38,"Jährlich",Saisonpreise!$J$9:$J$38,1,Saisonpreise!$I$9:$I$38,"&gt;="&amp;C105))</f>
        <v>1</v>
      </c>
      <c r="E105" s="3">
        <f>IF(A105="","",COUNTIFS(Saisonpreise!$K$9:$K$38,"OK",Saisonpreise!$C$9:$C$38,"Einmalig",Saisonpreise!$D$9:$D$38,"&lt;="&amp;A105,Saisonpreise!$E$9:$E$38,"&gt;="&amp;A105))</f>
        <v>0</v>
      </c>
      <c r="F105" s="10">
        <f>IF(A105="","",IF(E105&gt;1,"",IF(E105=1,SUMIFS(Saisonpreise!$F$9:$F$38,Saisonpreise!$K$9:$K$38,"OK",Saisonpreise!$C$9:$C$38,"Einmalig",Saisonpreise!$D$9:$D$38,"&lt;="&amp;A105,Saisonpreise!$E$9:$E$38,"&gt;="&amp;A105),IF(D105&gt;1,"",IF(D105=0,Start!$E$26,SUMIFS(Saisonpreise!$F$9:$F$38,Saisonpreise!$K$9:$K$38,"OK",Saisonpreise!$C$9:$C$38,"Jährlich",Saisonpreise!$J$9:$J$38,0,Saisonpreise!$H$9:$H$38,"&lt;="&amp;C105,Saisonpreise!$I$9:$I$38,"&gt;="&amp;C105)+SUMIFS(Saisonpreise!$F$9:$F$38,Saisonpreise!$K$9:$K$38,"OK",Saisonpreise!$C$9:$C$38,"Jährlich",Saisonpreise!$J$9:$J$38,1,Saisonpreise!$H$9:$H$38,"&lt;="&amp;C105)+SUMIFS(Saisonpreise!$F$9:$F$38,Saisonpreise!$K$9:$K$38,"OK",Saisonpreise!$C$9:$C$38,"Jährlich",Saisonpreise!$J$9:$J$38,1,Saisonpreise!$I$9:$I$38,"&gt;="&amp;C105))))))</f>
        <v>105</v>
      </c>
      <c r="G105" s="3" t="str">
        <f t="shared" si="6"/>
        <v>Jährliche Saison</v>
      </c>
      <c r="H105" s="3" t="str">
        <f t="shared" si="7"/>
        <v>OK</v>
      </c>
    </row>
    <row r="106" spans="1:8" ht="31" customHeight="1">
      <c r="A106" s="12">
        <f>IF(DATE(Start!$E$28,1,1)+ROW()-9&lt;DATE(Start!$E$28+3,1,1),DATE(Start!$E$28,1,1)+ROW()-9,"")</f>
        <v>46120</v>
      </c>
      <c r="B106" s="3" t="str">
        <f t="shared" si="4"/>
        <v>Mi</v>
      </c>
      <c r="C106" s="3">
        <f t="shared" si="5"/>
        <v>408</v>
      </c>
      <c r="D106" s="3">
        <f>IF(A106="","",COUNTIFS(Saisonpreise!$K$9:$K$38,"OK",Saisonpreise!$C$9:$C$38,"Jährlich",Saisonpreise!$J$9:$J$38,0,Saisonpreise!$H$9:$H$38,"&lt;="&amp;C106,Saisonpreise!$I$9:$I$38,"&gt;="&amp;C106)+COUNTIFS(Saisonpreise!$K$9:$K$38,"OK",Saisonpreise!$C$9:$C$38,"Jährlich",Saisonpreise!$J$9:$J$38,1,Saisonpreise!$H$9:$H$38,"&lt;="&amp;C106)+COUNTIFS(Saisonpreise!$K$9:$K$38,"OK",Saisonpreise!$C$9:$C$38,"Jährlich",Saisonpreise!$J$9:$J$38,1,Saisonpreise!$I$9:$I$38,"&gt;="&amp;C106))</f>
        <v>1</v>
      </c>
      <c r="E106" s="3">
        <f>IF(A106="","",COUNTIFS(Saisonpreise!$K$9:$K$38,"OK",Saisonpreise!$C$9:$C$38,"Einmalig",Saisonpreise!$D$9:$D$38,"&lt;="&amp;A106,Saisonpreise!$E$9:$E$38,"&gt;="&amp;A106))</f>
        <v>0</v>
      </c>
      <c r="F106" s="10">
        <f>IF(A106="","",IF(E106&gt;1,"",IF(E106=1,SUMIFS(Saisonpreise!$F$9:$F$38,Saisonpreise!$K$9:$K$38,"OK",Saisonpreise!$C$9:$C$38,"Einmalig",Saisonpreise!$D$9:$D$38,"&lt;="&amp;A106,Saisonpreise!$E$9:$E$38,"&gt;="&amp;A106),IF(D106&gt;1,"",IF(D106=0,Start!$E$26,SUMIFS(Saisonpreise!$F$9:$F$38,Saisonpreise!$K$9:$K$38,"OK",Saisonpreise!$C$9:$C$38,"Jährlich",Saisonpreise!$J$9:$J$38,0,Saisonpreise!$H$9:$H$38,"&lt;="&amp;C106,Saisonpreise!$I$9:$I$38,"&gt;="&amp;C106)+SUMIFS(Saisonpreise!$F$9:$F$38,Saisonpreise!$K$9:$K$38,"OK",Saisonpreise!$C$9:$C$38,"Jährlich",Saisonpreise!$J$9:$J$38,1,Saisonpreise!$H$9:$H$38,"&lt;="&amp;C106)+SUMIFS(Saisonpreise!$F$9:$F$38,Saisonpreise!$K$9:$K$38,"OK",Saisonpreise!$C$9:$C$38,"Jährlich",Saisonpreise!$J$9:$J$38,1,Saisonpreise!$I$9:$I$38,"&gt;="&amp;C106))))))</f>
        <v>105</v>
      </c>
      <c r="G106" s="3" t="str">
        <f t="shared" si="6"/>
        <v>Jährliche Saison</v>
      </c>
      <c r="H106" s="3" t="str">
        <f t="shared" si="7"/>
        <v>OK</v>
      </c>
    </row>
    <row r="107" spans="1:8" ht="31" customHeight="1">
      <c r="A107" s="12">
        <f>IF(DATE(Start!$E$28,1,1)+ROW()-9&lt;DATE(Start!$E$28+3,1,1),DATE(Start!$E$28,1,1)+ROW()-9,"")</f>
        <v>46121</v>
      </c>
      <c r="B107" s="3" t="str">
        <f t="shared" si="4"/>
        <v>Do</v>
      </c>
      <c r="C107" s="3">
        <f t="shared" si="5"/>
        <v>409</v>
      </c>
      <c r="D107" s="3">
        <f>IF(A107="","",COUNTIFS(Saisonpreise!$K$9:$K$38,"OK",Saisonpreise!$C$9:$C$38,"Jährlich",Saisonpreise!$J$9:$J$38,0,Saisonpreise!$H$9:$H$38,"&lt;="&amp;C107,Saisonpreise!$I$9:$I$38,"&gt;="&amp;C107)+COUNTIFS(Saisonpreise!$K$9:$K$38,"OK",Saisonpreise!$C$9:$C$38,"Jährlich",Saisonpreise!$J$9:$J$38,1,Saisonpreise!$H$9:$H$38,"&lt;="&amp;C107)+COUNTIFS(Saisonpreise!$K$9:$K$38,"OK",Saisonpreise!$C$9:$C$38,"Jährlich",Saisonpreise!$J$9:$J$38,1,Saisonpreise!$I$9:$I$38,"&gt;="&amp;C107))</f>
        <v>1</v>
      </c>
      <c r="E107" s="3">
        <f>IF(A107="","",COUNTIFS(Saisonpreise!$K$9:$K$38,"OK",Saisonpreise!$C$9:$C$38,"Einmalig",Saisonpreise!$D$9:$D$38,"&lt;="&amp;A107,Saisonpreise!$E$9:$E$38,"&gt;="&amp;A107))</f>
        <v>0</v>
      </c>
      <c r="F107" s="10">
        <f>IF(A107="","",IF(E107&gt;1,"",IF(E107=1,SUMIFS(Saisonpreise!$F$9:$F$38,Saisonpreise!$K$9:$K$38,"OK",Saisonpreise!$C$9:$C$38,"Einmalig",Saisonpreise!$D$9:$D$38,"&lt;="&amp;A107,Saisonpreise!$E$9:$E$38,"&gt;="&amp;A107),IF(D107&gt;1,"",IF(D107=0,Start!$E$26,SUMIFS(Saisonpreise!$F$9:$F$38,Saisonpreise!$K$9:$K$38,"OK",Saisonpreise!$C$9:$C$38,"Jährlich",Saisonpreise!$J$9:$J$38,0,Saisonpreise!$H$9:$H$38,"&lt;="&amp;C107,Saisonpreise!$I$9:$I$38,"&gt;="&amp;C107)+SUMIFS(Saisonpreise!$F$9:$F$38,Saisonpreise!$K$9:$K$38,"OK",Saisonpreise!$C$9:$C$38,"Jährlich",Saisonpreise!$J$9:$J$38,1,Saisonpreise!$H$9:$H$38,"&lt;="&amp;C107)+SUMIFS(Saisonpreise!$F$9:$F$38,Saisonpreise!$K$9:$K$38,"OK",Saisonpreise!$C$9:$C$38,"Jährlich",Saisonpreise!$J$9:$J$38,1,Saisonpreise!$I$9:$I$38,"&gt;="&amp;C107))))))</f>
        <v>105</v>
      </c>
      <c r="G107" s="3" t="str">
        <f t="shared" si="6"/>
        <v>Jährliche Saison</v>
      </c>
      <c r="H107" s="3" t="str">
        <f t="shared" si="7"/>
        <v>OK</v>
      </c>
    </row>
    <row r="108" spans="1:8" ht="31" customHeight="1">
      <c r="A108" s="12">
        <f>IF(DATE(Start!$E$28,1,1)+ROW()-9&lt;DATE(Start!$E$28+3,1,1),DATE(Start!$E$28,1,1)+ROW()-9,"")</f>
        <v>46122</v>
      </c>
      <c r="B108" s="3" t="str">
        <f t="shared" si="4"/>
        <v>Fr</v>
      </c>
      <c r="C108" s="3">
        <f t="shared" si="5"/>
        <v>410</v>
      </c>
      <c r="D108" s="3">
        <f>IF(A108="","",COUNTIFS(Saisonpreise!$K$9:$K$38,"OK",Saisonpreise!$C$9:$C$38,"Jährlich",Saisonpreise!$J$9:$J$38,0,Saisonpreise!$H$9:$H$38,"&lt;="&amp;C108,Saisonpreise!$I$9:$I$38,"&gt;="&amp;C108)+COUNTIFS(Saisonpreise!$K$9:$K$38,"OK",Saisonpreise!$C$9:$C$38,"Jährlich",Saisonpreise!$J$9:$J$38,1,Saisonpreise!$H$9:$H$38,"&lt;="&amp;C108)+COUNTIFS(Saisonpreise!$K$9:$K$38,"OK",Saisonpreise!$C$9:$C$38,"Jährlich",Saisonpreise!$J$9:$J$38,1,Saisonpreise!$I$9:$I$38,"&gt;="&amp;C108))</f>
        <v>1</v>
      </c>
      <c r="E108" s="3">
        <f>IF(A108="","",COUNTIFS(Saisonpreise!$K$9:$K$38,"OK",Saisonpreise!$C$9:$C$38,"Einmalig",Saisonpreise!$D$9:$D$38,"&lt;="&amp;A108,Saisonpreise!$E$9:$E$38,"&gt;="&amp;A108))</f>
        <v>0</v>
      </c>
      <c r="F108" s="10">
        <f>IF(A108="","",IF(E108&gt;1,"",IF(E108=1,SUMIFS(Saisonpreise!$F$9:$F$38,Saisonpreise!$K$9:$K$38,"OK",Saisonpreise!$C$9:$C$38,"Einmalig",Saisonpreise!$D$9:$D$38,"&lt;="&amp;A108,Saisonpreise!$E$9:$E$38,"&gt;="&amp;A108),IF(D108&gt;1,"",IF(D108=0,Start!$E$26,SUMIFS(Saisonpreise!$F$9:$F$38,Saisonpreise!$K$9:$K$38,"OK",Saisonpreise!$C$9:$C$38,"Jährlich",Saisonpreise!$J$9:$J$38,0,Saisonpreise!$H$9:$H$38,"&lt;="&amp;C108,Saisonpreise!$I$9:$I$38,"&gt;="&amp;C108)+SUMIFS(Saisonpreise!$F$9:$F$38,Saisonpreise!$K$9:$K$38,"OK",Saisonpreise!$C$9:$C$38,"Jährlich",Saisonpreise!$J$9:$J$38,1,Saisonpreise!$H$9:$H$38,"&lt;="&amp;C108)+SUMIFS(Saisonpreise!$F$9:$F$38,Saisonpreise!$K$9:$K$38,"OK",Saisonpreise!$C$9:$C$38,"Jährlich",Saisonpreise!$J$9:$J$38,1,Saisonpreise!$I$9:$I$38,"&gt;="&amp;C108))))))</f>
        <v>105</v>
      </c>
      <c r="G108" s="3" t="str">
        <f t="shared" si="6"/>
        <v>Jährliche Saison</v>
      </c>
      <c r="H108" s="3" t="str">
        <f t="shared" si="7"/>
        <v>OK</v>
      </c>
    </row>
    <row r="109" spans="1:8" ht="31" customHeight="1">
      <c r="A109" s="12">
        <f>IF(DATE(Start!$E$28,1,1)+ROW()-9&lt;DATE(Start!$E$28+3,1,1),DATE(Start!$E$28,1,1)+ROW()-9,"")</f>
        <v>46123</v>
      </c>
      <c r="B109" s="3" t="str">
        <f t="shared" si="4"/>
        <v>Sa</v>
      </c>
      <c r="C109" s="3">
        <f t="shared" si="5"/>
        <v>411</v>
      </c>
      <c r="D109" s="3">
        <f>IF(A109="","",COUNTIFS(Saisonpreise!$K$9:$K$38,"OK",Saisonpreise!$C$9:$C$38,"Jährlich",Saisonpreise!$J$9:$J$38,0,Saisonpreise!$H$9:$H$38,"&lt;="&amp;C109,Saisonpreise!$I$9:$I$38,"&gt;="&amp;C109)+COUNTIFS(Saisonpreise!$K$9:$K$38,"OK",Saisonpreise!$C$9:$C$38,"Jährlich",Saisonpreise!$J$9:$J$38,1,Saisonpreise!$H$9:$H$38,"&lt;="&amp;C109)+COUNTIFS(Saisonpreise!$K$9:$K$38,"OK",Saisonpreise!$C$9:$C$38,"Jährlich",Saisonpreise!$J$9:$J$38,1,Saisonpreise!$I$9:$I$38,"&gt;="&amp;C109))</f>
        <v>1</v>
      </c>
      <c r="E109" s="3">
        <f>IF(A109="","",COUNTIFS(Saisonpreise!$K$9:$K$38,"OK",Saisonpreise!$C$9:$C$38,"Einmalig",Saisonpreise!$D$9:$D$38,"&lt;="&amp;A109,Saisonpreise!$E$9:$E$38,"&gt;="&amp;A109))</f>
        <v>0</v>
      </c>
      <c r="F109" s="10">
        <f>IF(A109="","",IF(E109&gt;1,"",IF(E109=1,SUMIFS(Saisonpreise!$F$9:$F$38,Saisonpreise!$K$9:$K$38,"OK",Saisonpreise!$C$9:$C$38,"Einmalig",Saisonpreise!$D$9:$D$38,"&lt;="&amp;A109,Saisonpreise!$E$9:$E$38,"&gt;="&amp;A109),IF(D109&gt;1,"",IF(D109=0,Start!$E$26,SUMIFS(Saisonpreise!$F$9:$F$38,Saisonpreise!$K$9:$K$38,"OK",Saisonpreise!$C$9:$C$38,"Jährlich",Saisonpreise!$J$9:$J$38,0,Saisonpreise!$H$9:$H$38,"&lt;="&amp;C109,Saisonpreise!$I$9:$I$38,"&gt;="&amp;C109)+SUMIFS(Saisonpreise!$F$9:$F$38,Saisonpreise!$K$9:$K$38,"OK",Saisonpreise!$C$9:$C$38,"Jährlich",Saisonpreise!$J$9:$J$38,1,Saisonpreise!$H$9:$H$38,"&lt;="&amp;C109)+SUMIFS(Saisonpreise!$F$9:$F$38,Saisonpreise!$K$9:$K$38,"OK",Saisonpreise!$C$9:$C$38,"Jährlich",Saisonpreise!$J$9:$J$38,1,Saisonpreise!$I$9:$I$38,"&gt;="&amp;C109))))))</f>
        <v>105</v>
      </c>
      <c r="G109" s="3" t="str">
        <f t="shared" si="6"/>
        <v>Jährliche Saison</v>
      </c>
      <c r="H109" s="3" t="str">
        <f t="shared" si="7"/>
        <v>OK</v>
      </c>
    </row>
    <row r="110" spans="1:8" ht="31" customHeight="1">
      <c r="A110" s="12">
        <f>IF(DATE(Start!$E$28,1,1)+ROW()-9&lt;DATE(Start!$E$28+3,1,1),DATE(Start!$E$28,1,1)+ROW()-9,"")</f>
        <v>46124</v>
      </c>
      <c r="B110" s="3" t="str">
        <f t="shared" si="4"/>
        <v>So</v>
      </c>
      <c r="C110" s="3">
        <f t="shared" si="5"/>
        <v>412</v>
      </c>
      <c r="D110" s="3">
        <f>IF(A110="","",COUNTIFS(Saisonpreise!$K$9:$K$38,"OK",Saisonpreise!$C$9:$C$38,"Jährlich",Saisonpreise!$J$9:$J$38,0,Saisonpreise!$H$9:$H$38,"&lt;="&amp;C110,Saisonpreise!$I$9:$I$38,"&gt;="&amp;C110)+COUNTIFS(Saisonpreise!$K$9:$K$38,"OK",Saisonpreise!$C$9:$C$38,"Jährlich",Saisonpreise!$J$9:$J$38,1,Saisonpreise!$H$9:$H$38,"&lt;="&amp;C110)+COUNTIFS(Saisonpreise!$K$9:$K$38,"OK",Saisonpreise!$C$9:$C$38,"Jährlich",Saisonpreise!$J$9:$J$38,1,Saisonpreise!$I$9:$I$38,"&gt;="&amp;C110))</f>
        <v>1</v>
      </c>
      <c r="E110" s="3">
        <f>IF(A110="","",COUNTIFS(Saisonpreise!$K$9:$K$38,"OK",Saisonpreise!$C$9:$C$38,"Einmalig",Saisonpreise!$D$9:$D$38,"&lt;="&amp;A110,Saisonpreise!$E$9:$E$38,"&gt;="&amp;A110))</f>
        <v>0</v>
      </c>
      <c r="F110" s="10">
        <f>IF(A110="","",IF(E110&gt;1,"",IF(E110=1,SUMIFS(Saisonpreise!$F$9:$F$38,Saisonpreise!$K$9:$K$38,"OK",Saisonpreise!$C$9:$C$38,"Einmalig",Saisonpreise!$D$9:$D$38,"&lt;="&amp;A110,Saisonpreise!$E$9:$E$38,"&gt;="&amp;A110),IF(D110&gt;1,"",IF(D110=0,Start!$E$26,SUMIFS(Saisonpreise!$F$9:$F$38,Saisonpreise!$K$9:$K$38,"OK",Saisonpreise!$C$9:$C$38,"Jährlich",Saisonpreise!$J$9:$J$38,0,Saisonpreise!$H$9:$H$38,"&lt;="&amp;C110,Saisonpreise!$I$9:$I$38,"&gt;="&amp;C110)+SUMIFS(Saisonpreise!$F$9:$F$38,Saisonpreise!$K$9:$K$38,"OK",Saisonpreise!$C$9:$C$38,"Jährlich",Saisonpreise!$J$9:$J$38,1,Saisonpreise!$H$9:$H$38,"&lt;="&amp;C110)+SUMIFS(Saisonpreise!$F$9:$F$38,Saisonpreise!$K$9:$K$38,"OK",Saisonpreise!$C$9:$C$38,"Jährlich",Saisonpreise!$J$9:$J$38,1,Saisonpreise!$I$9:$I$38,"&gt;="&amp;C110))))))</f>
        <v>105</v>
      </c>
      <c r="G110" s="3" t="str">
        <f t="shared" si="6"/>
        <v>Jährliche Saison</v>
      </c>
      <c r="H110" s="3" t="str">
        <f t="shared" si="7"/>
        <v>OK</v>
      </c>
    </row>
    <row r="111" spans="1:8" ht="31" customHeight="1">
      <c r="A111" s="12">
        <f>IF(DATE(Start!$E$28,1,1)+ROW()-9&lt;DATE(Start!$E$28+3,1,1),DATE(Start!$E$28,1,1)+ROW()-9,"")</f>
        <v>46125</v>
      </c>
      <c r="B111" s="3" t="str">
        <f t="shared" si="4"/>
        <v>Mo</v>
      </c>
      <c r="C111" s="3">
        <f t="shared" si="5"/>
        <v>413</v>
      </c>
      <c r="D111" s="3">
        <f>IF(A111="","",COUNTIFS(Saisonpreise!$K$9:$K$38,"OK",Saisonpreise!$C$9:$C$38,"Jährlich",Saisonpreise!$J$9:$J$38,0,Saisonpreise!$H$9:$H$38,"&lt;="&amp;C111,Saisonpreise!$I$9:$I$38,"&gt;="&amp;C111)+COUNTIFS(Saisonpreise!$K$9:$K$38,"OK",Saisonpreise!$C$9:$C$38,"Jährlich",Saisonpreise!$J$9:$J$38,1,Saisonpreise!$H$9:$H$38,"&lt;="&amp;C111)+COUNTIFS(Saisonpreise!$K$9:$K$38,"OK",Saisonpreise!$C$9:$C$38,"Jährlich",Saisonpreise!$J$9:$J$38,1,Saisonpreise!$I$9:$I$38,"&gt;="&amp;C111))</f>
        <v>1</v>
      </c>
      <c r="E111" s="3">
        <f>IF(A111="","",COUNTIFS(Saisonpreise!$K$9:$K$38,"OK",Saisonpreise!$C$9:$C$38,"Einmalig",Saisonpreise!$D$9:$D$38,"&lt;="&amp;A111,Saisonpreise!$E$9:$E$38,"&gt;="&amp;A111))</f>
        <v>0</v>
      </c>
      <c r="F111" s="10">
        <f>IF(A111="","",IF(E111&gt;1,"",IF(E111=1,SUMIFS(Saisonpreise!$F$9:$F$38,Saisonpreise!$K$9:$K$38,"OK",Saisonpreise!$C$9:$C$38,"Einmalig",Saisonpreise!$D$9:$D$38,"&lt;="&amp;A111,Saisonpreise!$E$9:$E$38,"&gt;="&amp;A111),IF(D111&gt;1,"",IF(D111=0,Start!$E$26,SUMIFS(Saisonpreise!$F$9:$F$38,Saisonpreise!$K$9:$K$38,"OK",Saisonpreise!$C$9:$C$38,"Jährlich",Saisonpreise!$J$9:$J$38,0,Saisonpreise!$H$9:$H$38,"&lt;="&amp;C111,Saisonpreise!$I$9:$I$38,"&gt;="&amp;C111)+SUMIFS(Saisonpreise!$F$9:$F$38,Saisonpreise!$K$9:$K$38,"OK",Saisonpreise!$C$9:$C$38,"Jährlich",Saisonpreise!$J$9:$J$38,1,Saisonpreise!$H$9:$H$38,"&lt;="&amp;C111)+SUMIFS(Saisonpreise!$F$9:$F$38,Saisonpreise!$K$9:$K$38,"OK",Saisonpreise!$C$9:$C$38,"Jährlich",Saisonpreise!$J$9:$J$38,1,Saisonpreise!$I$9:$I$38,"&gt;="&amp;C111))))))</f>
        <v>105</v>
      </c>
      <c r="G111" s="3" t="str">
        <f t="shared" si="6"/>
        <v>Jährliche Saison</v>
      </c>
      <c r="H111" s="3" t="str">
        <f t="shared" si="7"/>
        <v>OK</v>
      </c>
    </row>
    <row r="112" spans="1:8" ht="31" customHeight="1">
      <c r="A112" s="12">
        <f>IF(DATE(Start!$E$28,1,1)+ROW()-9&lt;DATE(Start!$E$28+3,1,1),DATE(Start!$E$28,1,1)+ROW()-9,"")</f>
        <v>46126</v>
      </c>
      <c r="B112" s="3" t="str">
        <f t="shared" si="4"/>
        <v>Di</v>
      </c>
      <c r="C112" s="3">
        <f t="shared" si="5"/>
        <v>414</v>
      </c>
      <c r="D112" s="3">
        <f>IF(A112="","",COUNTIFS(Saisonpreise!$K$9:$K$38,"OK",Saisonpreise!$C$9:$C$38,"Jährlich",Saisonpreise!$J$9:$J$38,0,Saisonpreise!$H$9:$H$38,"&lt;="&amp;C112,Saisonpreise!$I$9:$I$38,"&gt;="&amp;C112)+COUNTIFS(Saisonpreise!$K$9:$K$38,"OK",Saisonpreise!$C$9:$C$38,"Jährlich",Saisonpreise!$J$9:$J$38,1,Saisonpreise!$H$9:$H$38,"&lt;="&amp;C112)+COUNTIFS(Saisonpreise!$K$9:$K$38,"OK",Saisonpreise!$C$9:$C$38,"Jährlich",Saisonpreise!$J$9:$J$38,1,Saisonpreise!$I$9:$I$38,"&gt;="&amp;C112))</f>
        <v>1</v>
      </c>
      <c r="E112" s="3">
        <f>IF(A112="","",COUNTIFS(Saisonpreise!$K$9:$K$38,"OK",Saisonpreise!$C$9:$C$38,"Einmalig",Saisonpreise!$D$9:$D$38,"&lt;="&amp;A112,Saisonpreise!$E$9:$E$38,"&gt;="&amp;A112))</f>
        <v>0</v>
      </c>
      <c r="F112" s="10">
        <f>IF(A112="","",IF(E112&gt;1,"",IF(E112=1,SUMIFS(Saisonpreise!$F$9:$F$38,Saisonpreise!$K$9:$K$38,"OK",Saisonpreise!$C$9:$C$38,"Einmalig",Saisonpreise!$D$9:$D$38,"&lt;="&amp;A112,Saisonpreise!$E$9:$E$38,"&gt;="&amp;A112),IF(D112&gt;1,"",IF(D112=0,Start!$E$26,SUMIFS(Saisonpreise!$F$9:$F$38,Saisonpreise!$K$9:$K$38,"OK",Saisonpreise!$C$9:$C$38,"Jährlich",Saisonpreise!$J$9:$J$38,0,Saisonpreise!$H$9:$H$38,"&lt;="&amp;C112,Saisonpreise!$I$9:$I$38,"&gt;="&amp;C112)+SUMIFS(Saisonpreise!$F$9:$F$38,Saisonpreise!$K$9:$K$38,"OK",Saisonpreise!$C$9:$C$38,"Jährlich",Saisonpreise!$J$9:$J$38,1,Saisonpreise!$H$9:$H$38,"&lt;="&amp;C112)+SUMIFS(Saisonpreise!$F$9:$F$38,Saisonpreise!$K$9:$K$38,"OK",Saisonpreise!$C$9:$C$38,"Jährlich",Saisonpreise!$J$9:$J$38,1,Saisonpreise!$I$9:$I$38,"&gt;="&amp;C112))))))</f>
        <v>105</v>
      </c>
      <c r="G112" s="3" t="str">
        <f t="shared" si="6"/>
        <v>Jährliche Saison</v>
      </c>
      <c r="H112" s="3" t="str">
        <f t="shared" si="7"/>
        <v>OK</v>
      </c>
    </row>
    <row r="113" spans="1:8" ht="31" customHeight="1">
      <c r="A113" s="12">
        <f>IF(DATE(Start!$E$28,1,1)+ROW()-9&lt;DATE(Start!$E$28+3,1,1),DATE(Start!$E$28,1,1)+ROW()-9,"")</f>
        <v>46127</v>
      </c>
      <c r="B113" s="3" t="str">
        <f t="shared" si="4"/>
        <v>Mi</v>
      </c>
      <c r="C113" s="3">
        <f t="shared" si="5"/>
        <v>415</v>
      </c>
      <c r="D113" s="3">
        <f>IF(A113="","",COUNTIFS(Saisonpreise!$K$9:$K$38,"OK",Saisonpreise!$C$9:$C$38,"Jährlich",Saisonpreise!$J$9:$J$38,0,Saisonpreise!$H$9:$H$38,"&lt;="&amp;C113,Saisonpreise!$I$9:$I$38,"&gt;="&amp;C113)+COUNTIFS(Saisonpreise!$K$9:$K$38,"OK",Saisonpreise!$C$9:$C$38,"Jährlich",Saisonpreise!$J$9:$J$38,1,Saisonpreise!$H$9:$H$38,"&lt;="&amp;C113)+COUNTIFS(Saisonpreise!$K$9:$K$38,"OK",Saisonpreise!$C$9:$C$38,"Jährlich",Saisonpreise!$J$9:$J$38,1,Saisonpreise!$I$9:$I$38,"&gt;="&amp;C113))</f>
        <v>1</v>
      </c>
      <c r="E113" s="3">
        <f>IF(A113="","",COUNTIFS(Saisonpreise!$K$9:$K$38,"OK",Saisonpreise!$C$9:$C$38,"Einmalig",Saisonpreise!$D$9:$D$38,"&lt;="&amp;A113,Saisonpreise!$E$9:$E$38,"&gt;="&amp;A113))</f>
        <v>0</v>
      </c>
      <c r="F113" s="10">
        <f>IF(A113="","",IF(E113&gt;1,"",IF(E113=1,SUMIFS(Saisonpreise!$F$9:$F$38,Saisonpreise!$K$9:$K$38,"OK",Saisonpreise!$C$9:$C$38,"Einmalig",Saisonpreise!$D$9:$D$38,"&lt;="&amp;A113,Saisonpreise!$E$9:$E$38,"&gt;="&amp;A113),IF(D113&gt;1,"",IF(D113=0,Start!$E$26,SUMIFS(Saisonpreise!$F$9:$F$38,Saisonpreise!$K$9:$K$38,"OK",Saisonpreise!$C$9:$C$38,"Jährlich",Saisonpreise!$J$9:$J$38,0,Saisonpreise!$H$9:$H$38,"&lt;="&amp;C113,Saisonpreise!$I$9:$I$38,"&gt;="&amp;C113)+SUMIFS(Saisonpreise!$F$9:$F$38,Saisonpreise!$K$9:$K$38,"OK",Saisonpreise!$C$9:$C$38,"Jährlich",Saisonpreise!$J$9:$J$38,1,Saisonpreise!$H$9:$H$38,"&lt;="&amp;C113)+SUMIFS(Saisonpreise!$F$9:$F$38,Saisonpreise!$K$9:$K$38,"OK",Saisonpreise!$C$9:$C$38,"Jährlich",Saisonpreise!$J$9:$J$38,1,Saisonpreise!$I$9:$I$38,"&gt;="&amp;C113))))))</f>
        <v>105</v>
      </c>
      <c r="G113" s="3" t="str">
        <f t="shared" si="6"/>
        <v>Jährliche Saison</v>
      </c>
      <c r="H113" s="3" t="str">
        <f t="shared" si="7"/>
        <v>OK</v>
      </c>
    </row>
    <row r="114" spans="1:8" ht="31" customHeight="1">
      <c r="A114" s="12">
        <f>IF(DATE(Start!$E$28,1,1)+ROW()-9&lt;DATE(Start!$E$28+3,1,1),DATE(Start!$E$28,1,1)+ROW()-9,"")</f>
        <v>46128</v>
      </c>
      <c r="B114" s="3" t="str">
        <f t="shared" si="4"/>
        <v>Do</v>
      </c>
      <c r="C114" s="3">
        <f t="shared" si="5"/>
        <v>416</v>
      </c>
      <c r="D114" s="3">
        <f>IF(A114="","",COUNTIFS(Saisonpreise!$K$9:$K$38,"OK",Saisonpreise!$C$9:$C$38,"Jährlich",Saisonpreise!$J$9:$J$38,0,Saisonpreise!$H$9:$H$38,"&lt;="&amp;C114,Saisonpreise!$I$9:$I$38,"&gt;="&amp;C114)+COUNTIFS(Saisonpreise!$K$9:$K$38,"OK",Saisonpreise!$C$9:$C$38,"Jährlich",Saisonpreise!$J$9:$J$38,1,Saisonpreise!$H$9:$H$38,"&lt;="&amp;C114)+COUNTIFS(Saisonpreise!$K$9:$K$38,"OK",Saisonpreise!$C$9:$C$38,"Jährlich",Saisonpreise!$J$9:$J$38,1,Saisonpreise!$I$9:$I$38,"&gt;="&amp;C114))</f>
        <v>1</v>
      </c>
      <c r="E114" s="3">
        <f>IF(A114="","",COUNTIFS(Saisonpreise!$K$9:$K$38,"OK",Saisonpreise!$C$9:$C$38,"Einmalig",Saisonpreise!$D$9:$D$38,"&lt;="&amp;A114,Saisonpreise!$E$9:$E$38,"&gt;="&amp;A114))</f>
        <v>0</v>
      </c>
      <c r="F114" s="10">
        <f>IF(A114="","",IF(E114&gt;1,"",IF(E114=1,SUMIFS(Saisonpreise!$F$9:$F$38,Saisonpreise!$K$9:$K$38,"OK",Saisonpreise!$C$9:$C$38,"Einmalig",Saisonpreise!$D$9:$D$38,"&lt;="&amp;A114,Saisonpreise!$E$9:$E$38,"&gt;="&amp;A114),IF(D114&gt;1,"",IF(D114=0,Start!$E$26,SUMIFS(Saisonpreise!$F$9:$F$38,Saisonpreise!$K$9:$K$38,"OK",Saisonpreise!$C$9:$C$38,"Jährlich",Saisonpreise!$J$9:$J$38,0,Saisonpreise!$H$9:$H$38,"&lt;="&amp;C114,Saisonpreise!$I$9:$I$38,"&gt;="&amp;C114)+SUMIFS(Saisonpreise!$F$9:$F$38,Saisonpreise!$K$9:$K$38,"OK",Saisonpreise!$C$9:$C$38,"Jährlich",Saisonpreise!$J$9:$J$38,1,Saisonpreise!$H$9:$H$38,"&lt;="&amp;C114)+SUMIFS(Saisonpreise!$F$9:$F$38,Saisonpreise!$K$9:$K$38,"OK",Saisonpreise!$C$9:$C$38,"Jährlich",Saisonpreise!$J$9:$J$38,1,Saisonpreise!$I$9:$I$38,"&gt;="&amp;C114))))))</f>
        <v>105</v>
      </c>
      <c r="G114" s="3" t="str">
        <f t="shared" si="6"/>
        <v>Jährliche Saison</v>
      </c>
      <c r="H114" s="3" t="str">
        <f t="shared" si="7"/>
        <v>OK</v>
      </c>
    </row>
    <row r="115" spans="1:8" ht="31" customHeight="1">
      <c r="A115" s="12">
        <f>IF(DATE(Start!$E$28,1,1)+ROW()-9&lt;DATE(Start!$E$28+3,1,1),DATE(Start!$E$28,1,1)+ROW()-9,"")</f>
        <v>46129</v>
      </c>
      <c r="B115" s="3" t="str">
        <f t="shared" si="4"/>
        <v>Fr</v>
      </c>
      <c r="C115" s="3">
        <f t="shared" si="5"/>
        <v>417</v>
      </c>
      <c r="D115" s="3">
        <f>IF(A115="","",COUNTIFS(Saisonpreise!$K$9:$K$38,"OK",Saisonpreise!$C$9:$C$38,"Jährlich",Saisonpreise!$J$9:$J$38,0,Saisonpreise!$H$9:$H$38,"&lt;="&amp;C115,Saisonpreise!$I$9:$I$38,"&gt;="&amp;C115)+COUNTIFS(Saisonpreise!$K$9:$K$38,"OK",Saisonpreise!$C$9:$C$38,"Jährlich",Saisonpreise!$J$9:$J$38,1,Saisonpreise!$H$9:$H$38,"&lt;="&amp;C115)+COUNTIFS(Saisonpreise!$K$9:$K$38,"OK",Saisonpreise!$C$9:$C$38,"Jährlich",Saisonpreise!$J$9:$J$38,1,Saisonpreise!$I$9:$I$38,"&gt;="&amp;C115))</f>
        <v>1</v>
      </c>
      <c r="E115" s="3">
        <f>IF(A115="","",COUNTIFS(Saisonpreise!$K$9:$K$38,"OK",Saisonpreise!$C$9:$C$38,"Einmalig",Saisonpreise!$D$9:$D$38,"&lt;="&amp;A115,Saisonpreise!$E$9:$E$38,"&gt;="&amp;A115))</f>
        <v>0</v>
      </c>
      <c r="F115" s="10">
        <f>IF(A115="","",IF(E115&gt;1,"",IF(E115=1,SUMIFS(Saisonpreise!$F$9:$F$38,Saisonpreise!$K$9:$K$38,"OK",Saisonpreise!$C$9:$C$38,"Einmalig",Saisonpreise!$D$9:$D$38,"&lt;="&amp;A115,Saisonpreise!$E$9:$E$38,"&gt;="&amp;A115),IF(D115&gt;1,"",IF(D115=0,Start!$E$26,SUMIFS(Saisonpreise!$F$9:$F$38,Saisonpreise!$K$9:$K$38,"OK",Saisonpreise!$C$9:$C$38,"Jährlich",Saisonpreise!$J$9:$J$38,0,Saisonpreise!$H$9:$H$38,"&lt;="&amp;C115,Saisonpreise!$I$9:$I$38,"&gt;="&amp;C115)+SUMIFS(Saisonpreise!$F$9:$F$38,Saisonpreise!$K$9:$K$38,"OK",Saisonpreise!$C$9:$C$38,"Jährlich",Saisonpreise!$J$9:$J$38,1,Saisonpreise!$H$9:$H$38,"&lt;="&amp;C115)+SUMIFS(Saisonpreise!$F$9:$F$38,Saisonpreise!$K$9:$K$38,"OK",Saisonpreise!$C$9:$C$38,"Jährlich",Saisonpreise!$J$9:$J$38,1,Saisonpreise!$I$9:$I$38,"&gt;="&amp;C115))))))</f>
        <v>105</v>
      </c>
      <c r="G115" s="3" t="str">
        <f t="shared" si="6"/>
        <v>Jährliche Saison</v>
      </c>
      <c r="H115" s="3" t="str">
        <f t="shared" si="7"/>
        <v>OK</v>
      </c>
    </row>
    <row r="116" spans="1:8" ht="31" customHeight="1">
      <c r="A116" s="12">
        <f>IF(DATE(Start!$E$28,1,1)+ROW()-9&lt;DATE(Start!$E$28+3,1,1),DATE(Start!$E$28,1,1)+ROW()-9,"")</f>
        <v>46130</v>
      </c>
      <c r="B116" s="3" t="str">
        <f t="shared" si="4"/>
        <v>Sa</v>
      </c>
      <c r="C116" s="3">
        <f t="shared" si="5"/>
        <v>418</v>
      </c>
      <c r="D116" s="3">
        <f>IF(A116="","",COUNTIFS(Saisonpreise!$K$9:$K$38,"OK",Saisonpreise!$C$9:$C$38,"Jährlich",Saisonpreise!$J$9:$J$38,0,Saisonpreise!$H$9:$H$38,"&lt;="&amp;C116,Saisonpreise!$I$9:$I$38,"&gt;="&amp;C116)+COUNTIFS(Saisonpreise!$K$9:$K$38,"OK",Saisonpreise!$C$9:$C$38,"Jährlich",Saisonpreise!$J$9:$J$38,1,Saisonpreise!$H$9:$H$38,"&lt;="&amp;C116)+COUNTIFS(Saisonpreise!$K$9:$K$38,"OK",Saisonpreise!$C$9:$C$38,"Jährlich",Saisonpreise!$J$9:$J$38,1,Saisonpreise!$I$9:$I$38,"&gt;="&amp;C116))</f>
        <v>1</v>
      </c>
      <c r="E116" s="3">
        <f>IF(A116="","",COUNTIFS(Saisonpreise!$K$9:$K$38,"OK",Saisonpreise!$C$9:$C$38,"Einmalig",Saisonpreise!$D$9:$D$38,"&lt;="&amp;A116,Saisonpreise!$E$9:$E$38,"&gt;="&amp;A116))</f>
        <v>0</v>
      </c>
      <c r="F116" s="10">
        <f>IF(A116="","",IF(E116&gt;1,"",IF(E116=1,SUMIFS(Saisonpreise!$F$9:$F$38,Saisonpreise!$K$9:$K$38,"OK",Saisonpreise!$C$9:$C$38,"Einmalig",Saisonpreise!$D$9:$D$38,"&lt;="&amp;A116,Saisonpreise!$E$9:$E$38,"&gt;="&amp;A116),IF(D116&gt;1,"",IF(D116=0,Start!$E$26,SUMIFS(Saisonpreise!$F$9:$F$38,Saisonpreise!$K$9:$K$38,"OK",Saisonpreise!$C$9:$C$38,"Jährlich",Saisonpreise!$J$9:$J$38,0,Saisonpreise!$H$9:$H$38,"&lt;="&amp;C116,Saisonpreise!$I$9:$I$38,"&gt;="&amp;C116)+SUMIFS(Saisonpreise!$F$9:$F$38,Saisonpreise!$K$9:$K$38,"OK",Saisonpreise!$C$9:$C$38,"Jährlich",Saisonpreise!$J$9:$J$38,1,Saisonpreise!$H$9:$H$38,"&lt;="&amp;C116)+SUMIFS(Saisonpreise!$F$9:$F$38,Saisonpreise!$K$9:$K$38,"OK",Saisonpreise!$C$9:$C$38,"Jährlich",Saisonpreise!$J$9:$J$38,1,Saisonpreise!$I$9:$I$38,"&gt;="&amp;C116))))))</f>
        <v>105</v>
      </c>
      <c r="G116" s="3" t="str">
        <f t="shared" si="6"/>
        <v>Jährliche Saison</v>
      </c>
      <c r="H116" s="3" t="str">
        <f t="shared" si="7"/>
        <v>OK</v>
      </c>
    </row>
    <row r="117" spans="1:8" ht="31" customHeight="1">
      <c r="A117" s="12">
        <f>IF(DATE(Start!$E$28,1,1)+ROW()-9&lt;DATE(Start!$E$28+3,1,1),DATE(Start!$E$28,1,1)+ROW()-9,"")</f>
        <v>46131</v>
      </c>
      <c r="B117" s="3" t="str">
        <f t="shared" si="4"/>
        <v>So</v>
      </c>
      <c r="C117" s="3">
        <f t="shared" si="5"/>
        <v>419</v>
      </c>
      <c r="D117" s="3">
        <f>IF(A117="","",COUNTIFS(Saisonpreise!$K$9:$K$38,"OK",Saisonpreise!$C$9:$C$38,"Jährlich",Saisonpreise!$J$9:$J$38,0,Saisonpreise!$H$9:$H$38,"&lt;="&amp;C117,Saisonpreise!$I$9:$I$38,"&gt;="&amp;C117)+COUNTIFS(Saisonpreise!$K$9:$K$38,"OK",Saisonpreise!$C$9:$C$38,"Jährlich",Saisonpreise!$J$9:$J$38,1,Saisonpreise!$H$9:$H$38,"&lt;="&amp;C117)+COUNTIFS(Saisonpreise!$K$9:$K$38,"OK",Saisonpreise!$C$9:$C$38,"Jährlich",Saisonpreise!$J$9:$J$38,1,Saisonpreise!$I$9:$I$38,"&gt;="&amp;C117))</f>
        <v>1</v>
      </c>
      <c r="E117" s="3">
        <f>IF(A117="","",COUNTIFS(Saisonpreise!$K$9:$K$38,"OK",Saisonpreise!$C$9:$C$38,"Einmalig",Saisonpreise!$D$9:$D$38,"&lt;="&amp;A117,Saisonpreise!$E$9:$E$38,"&gt;="&amp;A117))</f>
        <v>0</v>
      </c>
      <c r="F117" s="10">
        <f>IF(A117="","",IF(E117&gt;1,"",IF(E117=1,SUMIFS(Saisonpreise!$F$9:$F$38,Saisonpreise!$K$9:$K$38,"OK",Saisonpreise!$C$9:$C$38,"Einmalig",Saisonpreise!$D$9:$D$38,"&lt;="&amp;A117,Saisonpreise!$E$9:$E$38,"&gt;="&amp;A117),IF(D117&gt;1,"",IF(D117=0,Start!$E$26,SUMIFS(Saisonpreise!$F$9:$F$38,Saisonpreise!$K$9:$K$38,"OK",Saisonpreise!$C$9:$C$38,"Jährlich",Saisonpreise!$J$9:$J$38,0,Saisonpreise!$H$9:$H$38,"&lt;="&amp;C117,Saisonpreise!$I$9:$I$38,"&gt;="&amp;C117)+SUMIFS(Saisonpreise!$F$9:$F$38,Saisonpreise!$K$9:$K$38,"OK",Saisonpreise!$C$9:$C$38,"Jährlich",Saisonpreise!$J$9:$J$38,1,Saisonpreise!$H$9:$H$38,"&lt;="&amp;C117)+SUMIFS(Saisonpreise!$F$9:$F$38,Saisonpreise!$K$9:$K$38,"OK",Saisonpreise!$C$9:$C$38,"Jährlich",Saisonpreise!$J$9:$J$38,1,Saisonpreise!$I$9:$I$38,"&gt;="&amp;C117))))))</f>
        <v>105</v>
      </c>
      <c r="G117" s="3" t="str">
        <f t="shared" si="6"/>
        <v>Jährliche Saison</v>
      </c>
      <c r="H117" s="3" t="str">
        <f t="shared" si="7"/>
        <v>OK</v>
      </c>
    </row>
    <row r="118" spans="1:8" ht="31" customHeight="1">
      <c r="A118" s="12">
        <f>IF(DATE(Start!$E$28,1,1)+ROW()-9&lt;DATE(Start!$E$28+3,1,1),DATE(Start!$E$28,1,1)+ROW()-9,"")</f>
        <v>46132</v>
      </c>
      <c r="B118" s="3" t="str">
        <f t="shared" si="4"/>
        <v>Mo</v>
      </c>
      <c r="C118" s="3">
        <f t="shared" si="5"/>
        <v>420</v>
      </c>
      <c r="D118" s="3">
        <f>IF(A118="","",COUNTIFS(Saisonpreise!$K$9:$K$38,"OK",Saisonpreise!$C$9:$C$38,"Jährlich",Saisonpreise!$J$9:$J$38,0,Saisonpreise!$H$9:$H$38,"&lt;="&amp;C118,Saisonpreise!$I$9:$I$38,"&gt;="&amp;C118)+COUNTIFS(Saisonpreise!$K$9:$K$38,"OK",Saisonpreise!$C$9:$C$38,"Jährlich",Saisonpreise!$J$9:$J$38,1,Saisonpreise!$H$9:$H$38,"&lt;="&amp;C118)+COUNTIFS(Saisonpreise!$K$9:$K$38,"OK",Saisonpreise!$C$9:$C$38,"Jährlich",Saisonpreise!$J$9:$J$38,1,Saisonpreise!$I$9:$I$38,"&gt;="&amp;C118))</f>
        <v>1</v>
      </c>
      <c r="E118" s="3">
        <f>IF(A118="","",COUNTIFS(Saisonpreise!$K$9:$K$38,"OK",Saisonpreise!$C$9:$C$38,"Einmalig",Saisonpreise!$D$9:$D$38,"&lt;="&amp;A118,Saisonpreise!$E$9:$E$38,"&gt;="&amp;A118))</f>
        <v>0</v>
      </c>
      <c r="F118" s="10">
        <f>IF(A118="","",IF(E118&gt;1,"",IF(E118=1,SUMIFS(Saisonpreise!$F$9:$F$38,Saisonpreise!$K$9:$K$38,"OK",Saisonpreise!$C$9:$C$38,"Einmalig",Saisonpreise!$D$9:$D$38,"&lt;="&amp;A118,Saisonpreise!$E$9:$E$38,"&gt;="&amp;A118),IF(D118&gt;1,"",IF(D118=0,Start!$E$26,SUMIFS(Saisonpreise!$F$9:$F$38,Saisonpreise!$K$9:$K$38,"OK",Saisonpreise!$C$9:$C$38,"Jährlich",Saisonpreise!$J$9:$J$38,0,Saisonpreise!$H$9:$H$38,"&lt;="&amp;C118,Saisonpreise!$I$9:$I$38,"&gt;="&amp;C118)+SUMIFS(Saisonpreise!$F$9:$F$38,Saisonpreise!$K$9:$K$38,"OK",Saisonpreise!$C$9:$C$38,"Jährlich",Saisonpreise!$J$9:$J$38,1,Saisonpreise!$H$9:$H$38,"&lt;="&amp;C118)+SUMIFS(Saisonpreise!$F$9:$F$38,Saisonpreise!$K$9:$K$38,"OK",Saisonpreise!$C$9:$C$38,"Jährlich",Saisonpreise!$J$9:$J$38,1,Saisonpreise!$I$9:$I$38,"&gt;="&amp;C118))))))</f>
        <v>105</v>
      </c>
      <c r="G118" s="3" t="str">
        <f t="shared" si="6"/>
        <v>Jährliche Saison</v>
      </c>
      <c r="H118" s="3" t="str">
        <f t="shared" si="7"/>
        <v>OK</v>
      </c>
    </row>
    <row r="119" spans="1:8" ht="31" customHeight="1">
      <c r="A119" s="12">
        <f>IF(DATE(Start!$E$28,1,1)+ROW()-9&lt;DATE(Start!$E$28+3,1,1),DATE(Start!$E$28,1,1)+ROW()-9,"")</f>
        <v>46133</v>
      </c>
      <c r="B119" s="3" t="str">
        <f t="shared" si="4"/>
        <v>Di</v>
      </c>
      <c r="C119" s="3">
        <f t="shared" si="5"/>
        <v>421</v>
      </c>
      <c r="D119" s="3">
        <f>IF(A119="","",COUNTIFS(Saisonpreise!$K$9:$K$38,"OK",Saisonpreise!$C$9:$C$38,"Jährlich",Saisonpreise!$J$9:$J$38,0,Saisonpreise!$H$9:$H$38,"&lt;="&amp;C119,Saisonpreise!$I$9:$I$38,"&gt;="&amp;C119)+COUNTIFS(Saisonpreise!$K$9:$K$38,"OK",Saisonpreise!$C$9:$C$38,"Jährlich",Saisonpreise!$J$9:$J$38,1,Saisonpreise!$H$9:$H$38,"&lt;="&amp;C119)+COUNTIFS(Saisonpreise!$K$9:$K$38,"OK",Saisonpreise!$C$9:$C$38,"Jährlich",Saisonpreise!$J$9:$J$38,1,Saisonpreise!$I$9:$I$38,"&gt;="&amp;C119))</f>
        <v>1</v>
      </c>
      <c r="E119" s="3">
        <f>IF(A119="","",COUNTIFS(Saisonpreise!$K$9:$K$38,"OK",Saisonpreise!$C$9:$C$38,"Einmalig",Saisonpreise!$D$9:$D$38,"&lt;="&amp;A119,Saisonpreise!$E$9:$E$38,"&gt;="&amp;A119))</f>
        <v>0</v>
      </c>
      <c r="F119" s="10">
        <f>IF(A119="","",IF(E119&gt;1,"",IF(E119=1,SUMIFS(Saisonpreise!$F$9:$F$38,Saisonpreise!$K$9:$K$38,"OK",Saisonpreise!$C$9:$C$38,"Einmalig",Saisonpreise!$D$9:$D$38,"&lt;="&amp;A119,Saisonpreise!$E$9:$E$38,"&gt;="&amp;A119),IF(D119&gt;1,"",IF(D119=0,Start!$E$26,SUMIFS(Saisonpreise!$F$9:$F$38,Saisonpreise!$K$9:$K$38,"OK",Saisonpreise!$C$9:$C$38,"Jährlich",Saisonpreise!$J$9:$J$38,0,Saisonpreise!$H$9:$H$38,"&lt;="&amp;C119,Saisonpreise!$I$9:$I$38,"&gt;="&amp;C119)+SUMIFS(Saisonpreise!$F$9:$F$38,Saisonpreise!$K$9:$K$38,"OK",Saisonpreise!$C$9:$C$38,"Jährlich",Saisonpreise!$J$9:$J$38,1,Saisonpreise!$H$9:$H$38,"&lt;="&amp;C119)+SUMIFS(Saisonpreise!$F$9:$F$38,Saisonpreise!$K$9:$K$38,"OK",Saisonpreise!$C$9:$C$38,"Jährlich",Saisonpreise!$J$9:$J$38,1,Saisonpreise!$I$9:$I$38,"&gt;="&amp;C119))))))</f>
        <v>105</v>
      </c>
      <c r="G119" s="3" t="str">
        <f t="shared" si="6"/>
        <v>Jährliche Saison</v>
      </c>
      <c r="H119" s="3" t="str">
        <f t="shared" si="7"/>
        <v>OK</v>
      </c>
    </row>
    <row r="120" spans="1:8" ht="31" customHeight="1">
      <c r="A120" s="12">
        <f>IF(DATE(Start!$E$28,1,1)+ROW()-9&lt;DATE(Start!$E$28+3,1,1),DATE(Start!$E$28,1,1)+ROW()-9,"")</f>
        <v>46134</v>
      </c>
      <c r="B120" s="3" t="str">
        <f t="shared" si="4"/>
        <v>Mi</v>
      </c>
      <c r="C120" s="3">
        <f t="shared" si="5"/>
        <v>422</v>
      </c>
      <c r="D120" s="3">
        <f>IF(A120="","",COUNTIFS(Saisonpreise!$K$9:$K$38,"OK",Saisonpreise!$C$9:$C$38,"Jährlich",Saisonpreise!$J$9:$J$38,0,Saisonpreise!$H$9:$H$38,"&lt;="&amp;C120,Saisonpreise!$I$9:$I$38,"&gt;="&amp;C120)+COUNTIFS(Saisonpreise!$K$9:$K$38,"OK",Saisonpreise!$C$9:$C$38,"Jährlich",Saisonpreise!$J$9:$J$38,1,Saisonpreise!$H$9:$H$38,"&lt;="&amp;C120)+COUNTIFS(Saisonpreise!$K$9:$K$38,"OK",Saisonpreise!$C$9:$C$38,"Jährlich",Saisonpreise!$J$9:$J$38,1,Saisonpreise!$I$9:$I$38,"&gt;="&amp;C120))</f>
        <v>1</v>
      </c>
      <c r="E120" s="3">
        <f>IF(A120="","",COUNTIFS(Saisonpreise!$K$9:$K$38,"OK",Saisonpreise!$C$9:$C$38,"Einmalig",Saisonpreise!$D$9:$D$38,"&lt;="&amp;A120,Saisonpreise!$E$9:$E$38,"&gt;="&amp;A120))</f>
        <v>0</v>
      </c>
      <c r="F120" s="10">
        <f>IF(A120="","",IF(E120&gt;1,"",IF(E120=1,SUMIFS(Saisonpreise!$F$9:$F$38,Saisonpreise!$K$9:$K$38,"OK",Saisonpreise!$C$9:$C$38,"Einmalig",Saisonpreise!$D$9:$D$38,"&lt;="&amp;A120,Saisonpreise!$E$9:$E$38,"&gt;="&amp;A120),IF(D120&gt;1,"",IF(D120=0,Start!$E$26,SUMIFS(Saisonpreise!$F$9:$F$38,Saisonpreise!$K$9:$K$38,"OK",Saisonpreise!$C$9:$C$38,"Jährlich",Saisonpreise!$J$9:$J$38,0,Saisonpreise!$H$9:$H$38,"&lt;="&amp;C120,Saisonpreise!$I$9:$I$38,"&gt;="&amp;C120)+SUMIFS(Saisonpreise!$F$9:$F$38,Saisonpreise!$K$9:$K$38,"OK",Saisonpreise!$C$9:$C$38,"Jährlich",Saisonpreise!$J$9:$J$38,1,Saisonpreise!$H$9:$H$38,"&lt;="&amp;C120)+SUMIFS(Saisonpreise!$F$9:$F$38,Saisonpreise!$K$9:$K$38,"OK",Saisonpreise!$C$9:$C$38,"Jährlich",Saisonpreise!$J$9:$J$38,1,Saisonpreise!$I$9:$I$38,"&gt;="&amp;C120))))))</f>
        <v>105</v>
      </c>
      <c r="G120" s="3" t="str">
        <f t="shared" si="6"/>
        <v>Jährliche Saison</v>
      </c>
      <c r="H120" s="3" t="str">
        <f t="shared" si="7"/>
        <v>OK</v>
      </c>
    </row>
    <row r="121" spans="1:8" ht="31" customHeight="1">
      <c r="A121" s="12">
        <f>IF(DATE(Start!$E$28,1,1)+ROW()-9&lt;DATE(Start!$E$28+3,1,1),DATE(Start!$E$28,1,1)+ROW()-9,"")</f>
        <v>46135</v>
      </c>
      <c r="B121" s="3" t="str">
        <f t="shared" si="4"/>
        <v>Do</v>
      </c>
      <c r="C121" s="3">
        <f t="shared" si="5"/>
        <v>423</v>
      </c>
      <c r="D121" s="3">
        <f>IF(A121="","",COUNTIFS(Saisonpreise!$K$9:$K$38,"OK",Saisonpreise!$C$9:$C$38,"Jährlich",Saisonpreise!$J$9:$J$38,0,Saisonpreise!$H$9:$H$38,"&lt;="&amp;C121,Saisonpreise!$I$9:$I$38,"&gt;="&amp;C121)+COUNTIFS(Saisonpreise!$K$9:$K$38,"OK",Saisonpreise!$C$9:$C$38,"Jährlich",Saisonpreise!$J$9:$J$38,1,Saisonpreise!$H$9:$H$38,"&lt;="&amp;C121)+COUNTIFS(Saisonpreise!$K$9:$K$38,"OK",Saisonpreise!$C$9:$C$38,"Jährlich",Saisonpreise!$J$9:$J$38,1,Saisonpreise!$I$9:$I$38,"&gt;="&amp;C121))</f>
        <v>1</v>
      </c>
      <c r="E121" s="3">
        <f>IF(A121="","",COUNTIFS(Saisonpreise!$K$9:$K$38,"OK",Saisonpreise!$C$9:$C$38,"Einmalig",Saisonpreise!$D$9:$D$38,"&lt;="&amp;A121,Saisonpreise!$E$9:$E$38,"&gt;="&amp;A121))</f>
        <v>0</v>
      </c>
      <c r="F121" s="10">
        <f>IF(A121="","",IF(E121&gt;1,"",IF(E121=1,SUMIFS(Saisonpreise!$F$9:$F$38,Saisonpreise!$K$9:$K$38,"OK",Saisonpreise!$C$9:$C$38,"Einmalig",Saisonpreise!$D$9:$D$38,"&lt;="&amp;A121,Saisonpreise!$E$9:$E$38,"&gt;="&amp;A121),IF(D121&gt;1,"",IF(D121=0,Start!$E$26,SUMIFS(Saisonpreise!$F$9:$F$38,Saisonpreise!$K$9:$K$38,"OK",Saisonpreise!$C$9:$C$38,"Jährlich",Saisonpreise!$J$9:$J$38,0,Saisonpreise!$H$9:$H$38,"&lt;="&amp;C121,Saisonpreise!$I$9:$I$38,"&gt;="&amp;C121)+SUMIFS(Saisonpreise!$F$9:$F$38,Saisonpreise!$K$9:$K$38,"OK",Saisonpreise!$C$9:$C$38,"Jährlich",Saisonpreise!$J$9:$J$38,1,Saisonpreise!$H$9:$H$38,"&lt;="&amp;C121)+SUMIFS(Saisonpreise!$F$9:$F$38,Saisonpreise!$K$9:$K$38,"OK",Saisonpreise!$C$9:$C$38,"Jährlich",Saisonpreise!$J$9:$J$38,1,Saisonpreise!$I$9:$I$38,"&gt;="&amp;C121))))))</f>
        <v>105</v>
      </c>
      <c r="G121" s="3" t="str">
        <f t="shared" si="6"/>
        <v>Jährliche Saison</v>
      </c>
      <c r="H121" s="3" t="str">
        <f t="shared" si="7"/>
        <v>OK</v>
      </c>
    </row>
    <row r="122" spans="1:8" ht="31" customHeight="1">
      <c r="A122" s="12">
        <f>IF(DATE(Start!$E$28,1,1)+ROW()-9&lt;DATE(Start!$E$28+3,1,1),DATE(Start!$E$28,1,1)+ROW()-9,"")</f>
        <v>46136</v>
      </c>
      <c r="B122" s="3" t="str">
        <f t="shared" si="4"/>
        <v>Fr</v>
      </c>
      <c r="C122" s="3">
        <f t="shared" si="5"/>
        <v>424</v>
      </c>
      <c r="D122" s="3">
        <f>IF(A122="","",COUNTIFS(Saisonpreise!$K$9:$K$38,"OK",Saisonpreise!$C$9:$C$38,"Jährlich",Saisonpreise!$J$9:$J$38,0,Saisonpreise!$H$9:$H$38,"&lt;="&amp;C122,Saisonpreise!$I$9:$I$38,"&gt;="&amp;C122)+COUNTIFS(Saisonpreise!$K$9:$K$38,"OK",Saisonpreise!$C$9:$C$38,"Jährlich",Saisonpreise!$J$9:$J$38,1,Saisonpreise!$H$9:$H$38,"&lt;="&amp;C122)+COUNTIFS(Saisonpreise!$K$9:$K$38,"OK",Saisonpreise!$C$9:$C$38,"Jährlich",Saisonpreise!$J$9:$J$38,1,Saisonpreise!$I$9:$I$38,"&gt;="&amp;C122))</f>
        <v>1</v>
      </c>
      <c r="E122" s="3">
        <f>IF(A122="","",COUNTIFS(Saisonpreise!$K$9:$K$38,"OK",Saisonpreise!$C$9:$C$38,"Einmalig",Saisonpreise!$D$9:$D$38,"&lt;="&amp;A122,Saisonpreise!$E$9:$E$38,"&gt;="&amp;A122))</f>
        <v>0</v>
      </c>
      <c r="F122" s="10">
        <f>IF(A122="","",IF(E122&gt;1,"",IF(E122=1,SUMIFS(Saisonpreise!$F$9:$F$38,Saisonpreise!$K$9:$K$38,"OK",Saisonpreise!$C$9:$C$38,"Einmalig",Saisonpreise!$D$9:$D$38,"&lt;="&amp;A122,Saisonpreise!$E$9:$E$38,"&gt;="&amp;A122),IF(D122&gt;1,"",IF(D122=0,Start!$E$26,SUMIFS(Saisonpreise!$F$9:$F$38,Saisonpreise!$K$9:$K$38,"OK",Saisonpreise!$C$9:$C$38,"Jährlich",Saisonpreise!$J$9:$J$38,0,Saisonpreise!$H$9:$H$38,"&lt;="&amp;C122,Saisonpreise!$I$9:$I$38,"&gt;="&amp;C122)+SUMIFS(Saisonpreise!$F$9:$F$38,Saisonpreise!$K$9:$K$38,"OK",Saisonpreise!$C$9:$C$38,"Jährlich",Saisonpreise!$J$9:$J$38,1,Saisonpreise!$H$9:$H$38,"&lt;="&amp;C122)+SUMIFS(Saisonpreise!$F$9:$F$38,Saisonpreise!$K$9:$K$38,"OK",Saisonpreise!$C$9:$C$38,"Jährlich",Saisonpreise!$J$9:$J$38,1,Saisonpreise!$I$9:$I$38,"&gt;="&amp;C122))))))</f>
        <v>105</v>
      </c>
      <c r="G122" s="3" t="str">
        <f t="shared" si="6"/>
        <v>Jährliche Saison</v>
      </c>
      <c r="H122" s="3" t="str">
        <f t="shared" si="7"/>
        <v>OK</v>
      </c>
    </row>
    <row r="123" spans="1:8" ht="31" customHeight="1">
      <c r="A123" s="12">
        <f>IF(DATE(Start!$E$28,1,1)+ROW()-9&lt;DATE(Start!$E$28+3,1,1),DATE(Start!$E$28,1,1)+ROW()-9,"")</f>
        <v>46137</v>
      </c>
      <c r="B123" s="3" t="str">
        <f t="shared" si="4"/>
        <v>Sa</v>
      </c>
      <c r="C123" s="3">
        <f t="shared" si="5"/>
        <v>425</v>
      </c>
      <c r="D123" s="3">
        <f>IF(A123="","",COUNTIFS(Saisonpreise!$K$9:$K$38,"OK",Saisonpreise!$C$9:$C$38,"Jährlich",Saisonpreise!$J$9:$J$38,0,Saisonpreise!$H$9:$H$38,"&lt;="&amp;C123,Saisonpreise!$I$9:$I$38,"&gt;="&amp;C123)+COUNTIFS(Saisonpreise!$K$9:$K$38,"OK",Saisonpreise!$C$9:$C$38,"Jährlich",Saisonpreise!$J$9:$J$38,1,Saisonpreise!$H$9:$H$38,"&lt;="&amp;C123)+COUNTIFS(Saisonpreise!$K$9:$K$38,"OK",Saisonpreise!$C$9:$C$38,"Jährlich",Saisonpreise!$J$9:$J$38,1,Saisonpreise!$I$9:$I$38,"&gt;="&amp;C123))</f>
        <v>1</v>
      </c>
      <c r="E123" s="3">
        <f>IF(A123="","",COUNTIFS(Saisonpreise!$K$9:$K$38,"OK",Saisonpreise!$C$9:$C$38,"Einmalig",Saisonpreise!$D$9:$D$38,"&lt;="&amp;A123,Saisonpreise!$E$9:$E$38,"&gt;="&amp;A123))</f>
        <v>0</v>
      </c>
      <c r="F123" s="10">
        <f>IF(A123="","",IF(E123&gt;1,"",IF(E123=1,SUMIFS(Saisonpreise!$F$9:$F$38,Saisonpreise!$K$9:$K$38,"OK",Saisonpreise!$C$9:$C$38,"Einmalig",Saisonpreise!$D$9:$D$38,"&lt;="&amp;A123,Saisonpreise!$E$9:$E$38,"&gt;="&amp;A123),IF(D123&gt;1,"",IF(D123=0,Start!$E$26,SUMIFS(Saisonpreise!$F$9:$F$38,Saisonpreise!$K$9:$K$38,"OK",Saisonpreise!$C$9:$C$38,"Jährlich",Saisonpreise!$J$9:$J$38,0,Saisonpreise!$H$9:$H$38,"&lt;="&amp;C123,Saisonpreise!$I$9:$I$38,"&gt;="&amp;C123)+SUMIFS(Saisonpreise!$F$9:$F$38,Saisonpreise!$K$9:$K$38,"OK",Saisonpreise!$C$9:$C$38,"Jährlich",Saisonpreise!$J$9:$J$38,1,Saisonpreise!$H$9:$H$38,"&lt;="&amp;C123)+SUMIFS(Saisonpreise!$F$9:$F$38,Saisonpreise!$K$9:$K$38,"OK",Saisonpreise!$C$9:$C$38,"Jährlich",Saisonpreise!$J$9:$J$38,1,Saisonpreise!$I$9:$I$38,"&gt;="&amp;C123))))))</f>
        <v>105</v>
      </c>
      <c r="G123" s="3" t="str">
        <f t="shared" si="6"/>
        <v>Jährliche Saison</v>
      </c>
      <c r="H123" s="3" t="str">
        <f t="shared" si="7"/>
        <v>OK</v>
      </c>
    </row>
    <row r="124" spans="1:8" ht="31" customHeight="1">
      <c r="A124" s="12">
        <f>IF(DATE(Start!$E$28,1,1)+ROW()-9&lt;DATE(Start!$E$28+3,1,1),DATE(Start!$E$28,1,1)+ROW()-9,"")</f>
        <v>46138</v>
      </c>
      <c r="B124" s="3" t="str">
        <f t="shared" si="4"/>
        <v>So</v>
      </c>
      <c r="C124" s="3">
        <f t="shared" si="5"/>
        <v>426</v>
      </c>
      <c r="D124" s="3">
        <f>IF(A124="","",COUNTIFS(Saisonpreise!$K$9:$K$38,"OK",Saisonpreise!$C$9:$C$38,"Jährlich",Saisonpreise!$J$9:$J$38,0,Saisonpreise!$H$9:$H$38,"&lt;="&amp;C124,Saisonpreise!$I$9:$I$38,"&gt;="&amp;C124)+COUNTIFS(Saisonpreise!$K$9:$K$38,"OK",Saisonpreise!$C$9:$C$38,"Jährlich",Saisonpreise!$J$9:$J$38,1,Saisonpreise!$H$9:$H$38,"&lt;="&amp;C124)+COUNTIFS(Saisonpreise!$K$9:$K$38,"OK",Saisonpreise!$C$9:$C$38,"Jährlich",Saisonpreise!$J$9:$J$38,1,Saisonpreise!$I$9:$I$38,"&gt;="&amp;C124))</f>
        <v>1</v>
      </c>
      <c r="E124" s="3">
        <f>IF(A124="","",COUNTIFS(Saisonpreise!$K$9:$K$38,"OK",Saisonpreise!$C$9:$C$38,"Einmalig",Saisonpreise!$D$9:$D$38,"&lt;="&amp;A124,Saisonpreise!$E$9:$E$38,"&gt;="&amp;A124))</f>
        <v>0</v>
      </c>
      <c r="F124" s="10">
        <f>IF(A124="","",IF(E124&gt;1,"",IF(E124=1,SUMIFS(Saisonpreise!$F$9:$F$38,Saisonpreise!$K$9:$K$38,"OK",Saisonpreise!$C$9:$C$38,"Einmalig",Saisonpreise!$D$9:$D$38,"&lt;="&amp;A124,Saisonpreise!$E$9:$E$38,"&gt;="&amp;A124),IF(D124&gt;1,"",IF(D124=0,Start!$E$26,SUMIFS(Saisonpreise!$F$9:$F$38,Saisonpreise!$K$9:$K$38,"OK",Saisonpreise!$C$9:$C$38,"Jährlich",Saisonpreise!$J$9:$J$38,0,Saisonpreise!$H$9:$H$38,"&lt;="&amp;C124,Saisonpreise!$I$9:$I$38,"&gt;="&amp;C124)+SUMIFS(Saisonpreise!$F$9:$F$38,Saisonpreise!$K$9:$K$38,"OK",Saisonpreise!$C$9:$C$38,"Jährlich",Saisonpreise!$J$9:$J$38,1,Saisonpreise!$H$9:$H$38,"&lt;="&amp;C124)+SUMIFS(Saisonpreise!$F$9:$F$38,Saisonpreise!$K$9:$K$38,"OK",Saisonpreise!$C$9:$C$38,"Jährlich",Saisonpreise!$J$9:$J$38,1,Saisonpreise!$I$9:$I$38,"&gt;="&amp;C124))))))</f>
        <v>105</v>
      </c>
      <c r="G124" s="3" t="str">
        <f t="shared" si="6"/>
        <v>Jährliche Saison</v>
      </c>
      <c r="H124" s="3" t="str">
        <f t="shared" si="7"/>
        <v>OK</v>
      </c>
    </row>
    <row r="125" spans="1:8" ht="31" customHeight="1">
      <c r="A125" s="12">
        <f>IF(DATE(Start!$E$28,1,1)+ROW()-9&lt;DATE(Start!$E$28+3,1,1),DATE(Start!$E$28,1,1)+ROW()-9,"")</f>
        <v>46139</v>
      </c>
      <c r="B125" s="3" t="str">
        <f t="shared" si="4"/>
        <v>Mo</v>
      </c>
      <c r="C125" s="3">
        <f t="shared" si="5"/>
        <v>427</v>
      </c>
      <c r="D125" s="3">
        <f>IF(A125="","",COUNTIFS(Saisonpreise!$K$9:$K$38,"OK",Saisonpreise!$C$9:$C$38,"Jährlich",Saisonpreise!$J$9:$J$38,0,Saisonpreise!$H$9:$H$38,"&lt;="&amp;C125,Saisonpreise!$I$9:$I$38,"&gt;="&amp;C125)+COUNTIFS(Saisonpreise!$K$9:$K$38,"OK",Saisonpreise!$C$9:$C$38,"Jährlich",Saisonpreise!$J$9:$J$38,1,Saisonpreise!$H$9:$H$38,"&lt;="&amp;C125)+COUNTIFS(Saisonpreise!$K$9:$K$38,"OK",Saisonpreise!$C$9:$C$38,"Jährlich",Saisonpreise!$J$9:$J$38,1,Saisonpreise!$I$9:$I$38,"&gt;="&amp;C125))</f>
        <v>1</v>
      </c>
      <c r="E125" s="3">
        <f>IF(A125="","",COUNTIFS(Saisonpreise!$K$9:$K$38,"OK",Saisonpreise!$C$9:$C$38,"Einmalig",Saisonpreise!$D$9:$D$38,"&lt;="&amp;A125,Saisonpreise!$E$9:$E$38,"&gt;="&amp;A125))</f>
        <v>0</v>
      </c>
      <c r="F125" s="10">
        <f>IF(A125="","",IF(E125&gt;1,"",IF(E125=1,SUMIFS(Saisonpreise!$F$9:$F$38,Saisonpreise!$K$9:$K$38,"OK",Saisonpreise!$C$9:$C$38,"Einmalig",Saisonpreise!$D$9:$D$38,"&lt;="&amp;A125,Saisonpreise!$E$9:$E$38,"&gt;="&amp;A125),IF(D125&gt;1,"",IF(D125=0,Start!$E$26,SUMIFS(Saisonpreise!$F$9:$F$38,Saisonpreise!$K$9:$K$38,"OK",Saisonpreise!$C$9:$C$38,"Jährlich",Saisonpreise!$J$9:$J$38,0,Saisonpreise!$H$9:$H$38,"&lt;="&amp;C125,Saisonpreise!$I$9:$I$38,"&gt;="&amp;C125)+SUMIFS(Saisonpreise!$F$9:$F$38,Saisonpreise!$K$9:$K$38,"OK",Saisonpreise!$C$9:$C$38,"Jährlich",Saisonpreise!$J$9:$J$38,1,Saisonpreise!$H$9:$H$38,"&lt;="&amp;C125)+SUMIFS(Saisonpreise!$F$9:$F$38,Saisonpreise!$K$9:$K$38,"OK",Saisonpreise!$C$9:$C$38,"Jährlich",Saisonpreise!$J$9:$J$38,1,Saisonpreise!$I$9:$I$38,"&gt;="&amp;C125))))))</f>
        <v>105</v>
      </c>
      <c r="G125" s="3" t="str">
        <f t="shared" si="6"/>
        <v>Jährliche Saison</v>
      </c>
      <c r="H125" s="3" t="str">
        <f t="shared" si="7"/>
        <v>OK</v>
      </c>
    </row>
    <row r="126" spans="1:8" ht="31" customHeight="1">
      <c r="A126" s="12">
        <f>IF(DATE(Start!$E$28,1,1)+ROW()-9&lt;DATE(Start!$E$28+3,1,1),DATE(Start!$E$28,1,1)+ROW()-9,"")</f>
        <v>46140</v>
      </c>
      <c r="B126" s="3" t="str">
        <f t="shared" si="4"/>
        <v>Di</v>
      </c>
      <c r="C126" s="3">
        <f t="shared" si="5"/>
        <v>428</v>
      </c>
      <c r="D126" s="3">
        <f>IF(A126="","",COUNTIFS(Saisonpreise!$K$9:$K$38,"OK",Saisonpreise!$C$9:$C$38,"Jährlich",Saisonpreise!$J$9:$J$38,0,Saisonpreise!$H$9:$H$38,"&lt;="&amp;C126,Saisonpreise!$I$9:$I$38,"&gt;="&amp;C126)+COUNTIFS(Saisonpreise!$K$9:$K$38,"OK",Saisonpreise!$C$9:$C$38,"Jährlich",Saisonpreise!$J$9:$J$38,1,Saisonpreise!$H$9:$H$38,"&lt;="&amp;C126)+COUNTIFS(Saisonpreise!$K$9:$K$38,"OK",Saisonpreise!$C$9:$C$38,"Jährlich",Saisonpreise!$J$9:$J$38,1,Saisonpreise!$I$9:$I$38,"&gt;="&amp;C126))</f>
        <v>1</v>
      </c>
      <c r="E126" s="3">
        <f>IF(A126="","",COUNTIFS(Saisonpreise!$K$9:$K$38,"OK",Saisonpreise!$C$9:$C$38,"Einmalig",Saisonpreise!$D$9:$D$38,"&lt;="&amp;A126,Saisonpreise!$E$9:$E$38,"&gt;="&amp;A126))</f>
        <v>0</v>
      </c>
      <c r="F126" s="10">
        <f>IF(A126="","",IF(E126&gt;1,"",IF(E126=1,SUMIFS(Saisonpreise!$F$9:$F$38,Saisonpreise!$K$9:$K$38,"OK",Saisonpreise!$C$9:$C$38,"Einmalig",Saisonpreise!$D$9:$D$38,"&lt;="&amp;A126,Saisonpreise!$E$9:$E$38,"&gt;="&amp;A126),IF(D126&gt;1,"",IF(D126=0,Start!$E$26,SUMIFS(Saisonpreise!$F$9:$F$38,Saisonpreise!$K$9:$K$38,"OK",Saisonpreise!$C$9:$C$38,"Jährlich",Saisonpreise!$J$9:$J$38,0,Saisonpreise!$H$9:$H$38,"&lt;="&amp;C126,Saisonpreise!$I$9:$I$38,"&gt;="&amp;C126)+SUMIFS(Saisonpreise!$F$9:$F$38,Saisonpreise!$K$9:$K$38,"OK",Saisonpreise!$C$9:$C$38,"Jährlich",Saisonpreise!$J$9:$J$38,1,Saisonpreise!$H$9:$H$38,"&lt;="&amp;C126)+SUMIFS(Saisonpreise!$F$9:$F$38,Saisonpreise!$K$9:$K$38,"OK",Saisonpreise!$C$9:$C$38,"Jährlich",Saisonpreise!$J$9:$J$38,1,Saisonpreise!$I$9:$I$38,"&gt;="&amp;C126))))))</f>
        <v>105</v>
      </c>
      <c r="G126" s="3" t="str">
        <f t="shared" si="6"/>
        <v>Jährliche Saison</v>
      </c>
      <c r="H126" s="3" t="str">
        <f t="shared" si="7"/>
        <v>OK</v>
      </c>
    </row>
    <row r="127" spans="1:8" ht="31" customHeight="1">
      <c r="A127" s="12">
        <f>IF(DATE(Start!$E$28,1,1)+ROW()-9&lt;DATE(Start!$E$28+3,1,1),DATE(Start!$E$28,1,1)+ROW()-9,"")</f>
        <v>46141</v>
      </c>
      <c r="B127" s="3" t="str">
        <f t="shared" si="4"/>
        <v>Mi</v>
      </c>
      <c r="C127" s="3">
        <f t="shared" si="5"/>
        <v>429</v>
      </c>
      <c r="D127" s="3">
        <f>IF(A127="","",COUNTIFS(Saisonpreise!$K$9:$K$38,"OK",Saisonpreise!$C$9:$C$38,"Jährlich",Saisonpreise!$J$9:$J$38,0,Saisonpreise!$H$9:$H$38,"&lt;="&amp;C127,Saisonpreise!$I$9:$I$38,"&gt;="&amp;C127)+COUNTIFS(Saisonpreise!$K$9:$K$38,"OK",Saisonpreise!$C$9:$C$38,"Jährlich",Saisonpreise!$J$9:$J$38,1,Saisonpreise!$H$9:$H$38,"&lt;="&amp;C127)+COUNTIFS(Saisonpreise!$K$9:$K$38,"OK",Saisonpreise!$C$9:$C$38,"Jährlich",Saisonpreise!$J$9:$J$38,1,Saisonpreise!$I$9:$I$38,"&gt;="&amp;C127))</f>
        <v>1</v>
      </c>
      <c r="E127" s="3">
        <f>IF(A127="","",COUNTIFS(Saisonpreise!$K$9:$K$38,"OK",Saisonpreise!$C$9:$C$38,"Einmalig",Saisonpreise!$D$9:$D$38,"&lt;="&amp;A127,Saisonpreise!$E$9:$E$38,"&gt;="&amp;A127))</f>
        <v>0</v>
      </c>
      <c r="F127" s="10">
        <f>IF(A127="","",IF(E127&gt;1,"",IF(E127=1,SUMIFS(Saisonpreise!$F$9:$F$38,Saisonpreise!$K$9:$K$38,"OK",Saisonpreise!$C$9:$C$38,"Einmalig",Saisonpreise!$D$9:$D$38,"&lt;="&amp;A127,Saisonpreise!$E$9:$E$38,"&gt;="&amp;A127),IF(D127&gt;1,"",IF(D127=0,Start!$E$26,SUMIFS(Saisonpreise!$F$9:$F$38,Saisonpreise!$K$9:$K$38,"OK",Saisonpreise!$C$9:$C$38,"Jährlich",Saisonpreise!$J$9:$J$38,0,Saisonpreise!$H$9:$H$38,"&lt;="&amp;C127,Saisonpreise!$I$9:$I$38,"&gt;="&amp;C127)+SUMIFS(Saisonpreise!$F$9:$F$38,Saisonpreise!$K$9:$K$38,"OK",Saisonpreise!$C$9:$C$38,"Jährlich",Saisonpreise!$J$9:$J$38,1,Saisonpreise!$H$9:$H$38,"&lt;="&amp;C127)+SUMIFS(Saisonpreise!$F$9:$F$38,Saisonpreise!$K$9:$K$38,"OK",Saisonpreise!$C$9:$C$38,"Jährlich",Saisonpreise!$J$9:$J$38,1,Saisonpreise!$I$9:$I$38,"&gt;="&amp;C127))))))</f>
        <v>105</v>
      </c>
      <c r="G127" s="3" t="str">
        <f t="shared" si="6"/>
        <v>Jährliche Saison</v>
      </c>
      <c r="H127" s="3" t="str">
        <f t="shared" si="7"/>
        <v>OK</v>
      </c>
    </row>
    <row r="128" spans="1:8" ht="31" customHeight="1">
      <c r="A128" s="12">
        <f>IF(DATE(Start!$E$28,1,1)+ROW()-9&lt;DATE(Start!$E$28+3,1,1),DATE(Start!$E$28,1,1)+ROW()-9,"")</f>
        <v>46142</v>
      </c>
      <c r="B128" s="3" t="str">
        <f t="shared" si="4"/>
        <v>Do</v>
      </c>
      <c r="C128" s="3">
        <f t="shared" si="5"/>
        <v>430</v>
      </c>
      <c r="D128" s="3">
        <f>IF(A128="","",COUNTIFS(Saisonpreise!$K$9:$K$38,"OK",Saisonpreise!$C$9:$C$38,"Jährlich",Saisonpreise!$J$9:$J$38,0,Saisonpreise!$H$9:$H$38,"&lt;="&amp;C128,Saisonpreise!$I$9:$I$38,"&gt;="&amp;C128)+COUNTIFS(Saisonpreise!$K$9:$K$38,"OK",Saisonpreise!$C$9:$C$38,"Jährlich",Saisonpreise!$J$9:$J$38,1,Saisonpreise!$H$9:$H$38,"&lt;="&amp;C128)+COUNTIFS(Saisonpreise!$K$9:$K$38,"OK",Saisonpreise!$C$9:$C$38,"Jährlich",Saisonpreise!$J$9:$J$38,1,Saisonpreise!$I$9:$I$38,"&gt;="&amp;C128))</f>
        <v>1</v>
      </c>
      <c r="E128" s="3">
        <f>IF(A128="","",COUNTIFS(Saisonpreise!$K$9:$K$38,"OK",Saisonpreise!$C$9:$C$38,"Einmalig",Saisonpreise!$D$9:$D$38,"&lt;="&amp;A128,Saisonpreise!$E$9:$E$38,"&gt;="&amp;A128))</f>
        <v>0</v>
      </c>
      <c r="F128" s="10">
        <f>IF(A128="","",IF(E128&gt;1,"",IF(E128=1,SUMIFS(Saisonpreise!$F$9:$F$38,Saisonpreise!$K$9:$K$38,"OK",Saisonpreise!$C$9:$C$38,"Einmalig",Saisonpreise!$D$9:$D$38,"&lt;="&amp;A128,Saisonpreise!$E$9:$E$38,"&gt;="&amp;A128),IF(D128&gt;1,"",IF(D128=0,Start!$E$26,SUMIFS(Saisonpreise!$F$9:$F$38,Saisonpreise!$K$9:$K$38,"OK",Saisonpreise!$C$9:$C$38,"Jährlich",Saisonpreise!$J$9:$J$38,0,Saisonpreise!$H$9:$H$38,"&lt;="&amp;C128,Saisonpreise!$I$9:$I$38,"&gt;="&amp;C128)+SUMIFS(Saisonpreise!$F$9:$F$38,Saisonpreise!$K$9:$K$38,"OK",Saisonpreise!$C$9:$C$38,"Jährlich",Saisonpreise!$J$9:$J$38,1,Saisonpreise!$H$9:$H$38,"&lt;="&amp;C128)+SUMIFS(Saisonpreise!$F$9:$F$38,Saisonpreise!$K$9:$K$38,"OK",Saisonpreise!$C$9:$C$38,"Jährlich",Saisonpreise!$J$9:$J$38,1,Saisonpreise!$I$9:$I$38,"&gt;="&amp;C128))))))</f>
        <v>105</v>
      </c>
      <c r="G128" s="3" t="str">
        <f t="shared" si="6"/>
        <v>Jährliche Saison</v>
      </c>
      <c r="H128" s="3" t="str">
        <f t="shared" si="7"/>
        <v>OK</v>
      </c>
    </row>
    <row r="129" spans="1:8" ht="31" customHeight="1">
      <c r="A129" s="12">
        <f>IF(DATE(Start!$E$28,1,1)+ROW()-9&lt;DATE(Start!$E$28+3,1,1),DATE(Start!$E$28,1,1)+ROW()-9,"")</f>
        <v>46143</v>
      </c>
      <c r="B129" s="3" t="str">
        <f t="shared" si="4"/>
        <v>Fr</v>
      </c>
      <c r="C129" s="3">
        <f t="shared" si="5"/>
        <v>501</v>
      </c>
      <c r="D129" s="3">
        <f>IF(A129="","",COUNTIFS(Saisonpreise!$K$9:$K$38,"OK",Saisonpreise!$C$9:$C$38,"Jährlich",Saisonpreise!$J$9:$J$38,0,Saisonpreise!$H$9:$H$38,"&lt;="&amp;C129,Saisonpreise!$I$9:$I$38,"&gt;="&amp;C129)+COUNTIFS(Saisonpreise!$K$9:$K$38,"OK",Saisonpreise!$C$9:$C$38,"Jährlich",Saisonpreise!$J$9:$J$38,1,Saisonpreise!$H$9:$H$38,"&lt;="&amp;C129)+COUNTIFS(Saisonpreise!$K$9:$K$38,"OK",Saisonpreise!$C$9:$C$38,"Jährlich",Saisonpreise!$J$9:$J$38,1,Saisonpreise!$I$9:$I$38,"&gt;="&amp;C129))</f>
        <v>1</v>
      </c>
      <c r="E129" s="3">
        <f>IF(A129="","",COUNTIFS(Saisonpreise!$K$9:$K$38,"OK",Saisonpreise!$C$9:$C$38,"Einmalig",Saisonpreise!$D$9:$D$38,"&lt;="&amp;A129,Saisonpreise!$E$9:$E$38,"&gt;="&amp;A129))</f>
        <v>0</v>
      </c>
      <c r="F129" s="10">
        <f>IF(A129="","",IF(E129&gt;1,"",IF(E129=1,SUMIFS(Saisonpreise!$F$9:$F$38,Saisonpreise!$K$9:$K$38,"OK",Saisonpreise!$C$9:$C$38,"Einmalig",Saisonpreise!$D$9:$D$38,"&lt;="&amp;A129,Saisonpreise!$E$9:$E$38,"&gt;="&amp;A129),IF(D129&gt;1,"",IF(D129=0,Start!$E$26,SUMIFS(Saisonpreise!$F$9:$F$38,Saisonpreise!$K$9:$K$38,"OK",Saisonpreise!$C$9:$C$38,"Jährlich",Saisonpreise!$J$9:$J$38,0,Saisonpreise!$H$9:$H$38,"&lt;="&amp;C129,Saisonpreise!$I$9:$I$38,"&gt;="&amp;C129)+SUMIFS(Saisonpreise!$F$9:$F$38,Saisonpreise!$K$9:$K$38,"OK",Saisonpreise!$C$9:$C$38,"Jährlich",Saisonpreise!$J$9:$J$38,1,Saisonpreise!$H$9:$H$38,"&lt;="&amp;C129)+SUMIFS(Saisonpreise!$F$9:$F$38,Saisonpreise!$K$9:$K$38,"OK",Saisonpreise!$C$9:$C$38,"Jährlich",Saisonpreise!$J$9:$J$38,1,Saisonpreise!$I$9:$I$38,"&gt;="&amp;C129))))))</f>
        <v>105</v>
      </c>
      <c r="G129" s="3" t="str">
        <f t="shared" si="6"/>
        <v>Jährliche Saison</v>
      </c>
      <c r="H129" s="3" t="str">
        <f t="shared" si="7"/>
        <v>OK</v>
      </c>
    </row>
    <row r="130" spans="1:8" ht="31" customHeight="1">
      <c r="A130" s="12">
        <f>IF(DATE(Start!$E$28,1,1)+ROW()-9&lt;DATE(Start!$E$28+3,1,1),DATE(Start!$E$28,1,1)+ROW()-9,"")</f>
        <v>46144</v>
      </c>
      <c r="B130" s="3" t="str">
        <f t="shared" si="4"/>
        <v>Sa</v>
      </c>
      <c r="C130" s="3">
        <f t="shared" si="5"/>
        <v>502</v>
      </c>
      <c r="D130" s="3">
        <f>IF(A130="","",COUNTIFS(Saisonpreise!$K$9:$K$38,"OK",Saisonpreise!$C$9:$C$38,"Jährlich",Saisonpreise!$J$9:$J$38,0,Saisonpreise!$H$9:$H$38,"&lt;="&amp;C130,Saisonpreise!$I$9:$I$38,"&gt;="&amp;C130)+COUNTIFS(Saisonpreise!$K$9:$K$38,"OK",Saisonpreise!$C$9:$C$38,"Jährlich",Saisonpreise!$J$9:$J$38,1,Saisonpreise!$H$9:$H$38,"&lt;="&amp;C130)+COUNTIFS(Saisonpreise!$K$9:$K$38,"OK",Saisonpreise!$C$9:$C$38,"Jährlich",Saisonpreise!$J$9:$J$38,1,Saisonpreise!$I$9:$I$38,"&gt;="&amp;C130))</f>
        <v>1</v>
      </c>
      <c r="E130" s="3">
        <f>IF(A130="","",COUNTIFS(Saisonpreise!$K$9:$K$38,"OK",Saisonpreise!$C$9:$C$38,"Einmalig",Saisonpreise!$D$9:$D$38,"&lt;="&amp;A130,Saisonpreise!$E$9:$E$38,"&gt;="&amp;A130))</f>
        <v>0</v>
      </c>
      <c r="F130" s="10">
        <f>IF(A130="","",IF(E130&gt;1,"",IF(E130=1,SUMIFS(Saisonpreise!$F$9:$F$38,Saisonpreise!$K$9:$K$38,"OK",Saisonpreise!$C$9:$C$38,"Einmalig",Saisonpreise!$D$9:$D$38,"&lt;="&amp;A130,Saisonpreise!$E$9:$E$38,"&gt;="&amp;A130),IF(D130&gt;1,"",IF(D130=0,Start!$E$26,SUMIFS(Saisonpreise!$F$9:$F$38,Saisonpreise!$K$9:$K$38,"OK",Saisonpreise!$C$9:$C$38,"Jährlich",Saisonpreise!$J$9:$J$38,0,Saisonpreise!$H$9:$H$38,"&lt;="&amp;C130,Saisonpreise!$I$9:$I$38,"&gt;="&amp;C130)+SUMIFS(Saisonpreise!$F$9:$F$38,Saisonpreise!$K$9:$K$38,"OK",Saisonpreise!$C$9:$C$38,"Jährlich",Saisonpreise!$J$9:$J$38,1,Saisonpreise!$H$9:$H$38,"&lt;="&amp;C130)+SUMIFS(Saisonpreise!$F$9:$F$38,Saisonpreise!$K$9:$K$38,"OK",Saisonpreise!$C$9:$C$38,"Jährlich",Saisonpreise!$J$9:$J$38,1,Saisonpreise!$I$9:$I$38,"&gt;="&amp;C130))))))</f>
        <v>105</v>
      </c>
      <c r="G130" s="3" t="str">
        <f t="shared" si="6"/>
        <v>Jährliche Saison</v>
      </c>
      <c r="H130" s="3" t="str">
        <f t="shared" si="7"/>
        <v>OK</v>
      </c>
    </row>
    <row r="131" spans="1:8" ht="31" customHeight="1">
      <c r="A131" s="12">
        <f>IF(DATE(Start!$E$28,1,1)+ROW()-9&lt;DATE(Start!$E$28+3,1,1),DATE(Start!$E$28,1,1)+ROW()-9,"")</f>
        <v>46145</v>
      </c>
      <c r="B131" s="3" t="str">
        <f t="shared" si="4"/>
        <v>So</v>
      </c>
      <c r="C131" s="3">
        <f t="shared" si="5"/>
        <v>503</v>
      </c>
      <c r="D131" s="3">
        <f>IF(A131="","",COUNTIFS(Saisonpreise!$K$9:$K$38,"OK",Saisonpreise!$C$9:$C$38,"Jährlich",Saisonpreise!$J$9:$J$38,0,Saisonpreise!$H$9:$H$38,"&lt;="&amp;C131,Saisonpreise!$I$9:$I$38,"&gt;="&amp;C131)+COUNTIFS(Saisonpreise!$K$9:$K$38,"OK",Saisonpreise!$C$9:$C$38,"Jährlich",Saisonpreise!$J$9:$J$38,1,Saisonpreise!$H$9:$H$38,"&lt;="&amp;C131)+COUNTIFS(Saisonpreise!$K$9:$K$38,"OK",Saisonpreise!$C$9:$C$38,"Jährlich",Saisonpreise!$J$9:$J$38,1,Saisonpreise!$I$9:$I$38,"&gt;="&amp;C131))</f>
        <v>1</v>
      </c>
      <c r="E131" s="3">
        <f>IF(A131="","",COUNTIFS(Saisonpreise!$K$9:$K$38,"OK",Saisonpreise!$C$9:$C$38,"Einmalig",Saisonpreise!$D$9:$D$38,"&lt;="&amp;A131,Saisonpreise!$E$9:$E$38,"&gt;="&amp;A131))</f>
        <v>0</v>
      </c>
      <c r="F131" s="10">
        <f>IF(A131="","",IF(E131&gt;1,"",IF(E131=1,SUMIFS(Saisonpreise!$F$9:$F$38,Saisonpreise!$K$9:$K$38,"OK",Saisonpreise!$C$9:$C$38,"Einmalig",Saisonpreise!$D$9:$D$38,"&lt;="&amp;A131,Saisonpreise!$E$9:$E$38,"&gt;="&amp;A131),IF(D131&gt;1,"",IF(D131=0,Start!$E$26,SUMIFS(Saisonpreise!$F$9:$F$38,Saisonpreise!$K$9:$K$38,"OK",Saisonpreise!$C$9:$C$38,"Jährlich",Saisonpreise!$J$9:$J$38,0,Saisonpreise!$H$9:$H$38,"&lt;="&amp;C131,Saisonpreise!$I$9:$I$38,"&gt;="&amp;C131)+SUMIFS(Saisonpreise!$F$9:$F$38,Saisonpreise!$K$9:$K$38,"OK",Saisonpreise!$C$9:$C$38,"Jährlich",Saisonpreise!$J$9:$J$38,1,Saisonpreise!$H$9:$H$38,"&lt;="&amp;C131)+SUMIFS(Saisonpreise!$F$9:$F$38,Saisonpreise!$K$9:$K$38,"OK",Saisonpreise!$C$9:$C$38,"Jährlich",Saisonpreise!$J$9:$J$38,1,Saisonpreise!$I$9:$I$38,"&gt;="&amp;C131))))))</f>
        <v>105</v>
      </c>
      <c r="G131" s="3" t="str">
        <f t="shared" si="6"/>
        <v>Jährliche Saison</v>
      </c>
      <c r="H131" s="3" t="str">
        <f t="shared" si="7"/>
        <v>OK</v>
      </c>
    </row>
    <row r="132" spans="1:8" ht="31" customHeight="1">
      <c r="A132" s="12">
        <f>IF(DATE(Start!$E$28,1,1)+ROW()-9&lt;DATE(Start!$E$28+3,1,1),DATE(Start!$E$28,1,1)+ROW()-9,"")</f>
        <v>46146</v>
      </c>
      <c r="B132" s="3" t="str">
        <f t="shared" si="4"/>
        <v>Mo</v>
      </c>
      <c r="C132" s="3">
        <f t="shared" si="5"/>
        <v>504</v>
      </c>
      <c r="D132" s="3">
        <f>IF(A132="","",COUNTIFS(Saisonpreise!$K$9:$K$38,"OK",Saisonpreise!$C$9:$C$38,"Jährlich",Saisonpreise!$J$9:$J$38,0,Saisonpreise!$H$9:$H$38,"&lt;="&amp;C132,Saisonpreise!$I$9:$I$38,"&gt;="&amp;C132)+COUNTIFS(Saisonpreise!$K$9:$K$38,"OK",Saisonpreise!$C$9:$C$38,"Jährlich",Saisonpreise!$J$9:$J$38,1,Saisonpreise!$H$9:$H$38,"&lt;="&amp;C132)+COUNTIFS(Saisonpreise!$K$9:$K$38,"OK",Saisonpreise!$C$9:$C$38,"Jährlich",Saisonpreise!$J$9:$J$38,1,Saisonpreise!$I$9:$I$38,"&gt;="&amp;C132))</f>
        <v>1</v>
      </c>
      <c r="E132" s="3">
        <f>IF(A132="","",COUNTIFS(Saisonpreise!$K$9:$K$38,"OK",Saisonpreise!$C$9:$C$38,"Einmalig",Saisonpreise!$D$9:$D$38,"&lt;="&amp;A132,Saisonpreise!$E$9:$E$38,"&gt;="&amp;A132))</f>
        <v>0</v>
      </c>
      <c r="F132" s="10">
        <f>IF(A132="","",IF(E132&gt;1,"",IF(E132=1,SUMIFS(Saisonpreise!$F$9:$F$38,Saisonpreise!$K$9:$K$38,"OK",Saisonpreise!$C$9:$C$38,"Einmalig",Saisonpreise!$D$9:$D$38,"&lt;="&amp;A132,Saisonpreise!$E$9:$E$38,"&gt;="&amp;A132),IF(D132&gt;1,"",IF(D132=0,Start!$E$26,SUMIFS(Saisonpreise!$F$9:$F$38,Saisonpreise!$K$9:$K$38,"OK",Saisonpreise!$C$9:$C$38,"Jährlich",Saisonpreise!$J$9:$J$38,0,Saisonpreise!$H$9:$H$38,"&lt;="&amp;C132,Saisonpreise!$I$9:$I$38,"&gt;="&amp;C132)+SUMIFS(Saisonpreise!$F$9:$F$38,Saisonpreise!$K$9:$K$38,"OK",Saisonpreise!$C$9:$C$38,"Jährlich",Saisonpreise!$J$9:$J$38,1,Saisonpreise!$H$9:$H$38,"&lt;="&amp;C132)+SUMIFS(Saisonpreise!$F$9:$F$38,Saisonpreise!$K$9:$K$38,"OK",Saisonpreise!$C$9:$C$38,"Jährlich",Saisonpreise!$J$9:$J$38,1,Saisonpreise!$I$9:$I$38,"&gt;="&amp;C132))))))</f>
        <v>105</v>
      </c>
      <c r="G132" s="3" t="str">
        <f t="shared" si="6"/>
        <v>Jährliche Saison</v>
      </c>
      <c r="H132" s="3" t="str">
        <f t="shared" si="7"/>
        <v>OK</v>
      </c>
    </row>
    <row r="133" spans="1:8" ht="31" customHeight="1">
      <c r="A133" s="12">
        <f>IF(DATE(Start!$E$28,1,1)+ROW()-9&lt;DATE(Start!$E$28+3,1,1),DATE(Start!$E$28,1,1)+ROW()-9,"")</f>
        <v>46147</v>
      </c>
      <c r="B133" s="3" t="str">
        <f t="shared" si="4"/>
        <v>Di</v>
      </c>
      <c r="C133" s="3">
        <f t="shared" si="5"/>
        <v>505</v>
      </c>
      <c r="D133" s="3">
        <f>IF(A133="","",COUNTIFS(Saisonpreise!$K$9:$K$38,"OK",Saisonpreise!$C$9:$C$38,"Jährlich",Saisonpreise!$J$9:$J$38,0,Saisonpreise!$H$9:$H$38,"&lt;="&amp;C133,Saisonpreise!$I$9:$I$38,"&gt;="&amp;C133)+COUNTIFS(Saisonpreise!$K$9:$K$38,"OK",Saisonpreise!$C$9:$C$38,"Jährlich",Saisonpreise!$J$9:$J$38,1,Saisonpreise!$H$9:$H$38,"&lt;="&amp;C133)+COUNTIFS(Saisonpreise!$K$9:$K$38,"OK",Saisonpreise!$C$9:$C$38,"Jährlich",Saisonpreise!$J$9:$J$38,1,Saisonpreise!$I$9:$I$38,"&gt;="&amp;C133))</f>
        <v>1</v>
      </c>
      <c r="E133" s="3">
        <f>IF(A133="","",COUNTIFS(Saisonpreise!$K$9:$K$38,"OK",Saisonpreise!$C$9:$C$38,"Einmalig",Saisonpreise!$D$9:$D$38,"&lt;="&amp;A133,Saisonpreise!$E$9:$E$38,"&gt;="&amp;A133))</f>
        <v>0</v>
      </c>
      <c r="F133" s="10">
        <f>IF(A133="","",IF(E133&gt;1,"",IF(E133=1,SUMIFS(Saisonpreise!$F$9:$F$38,Saisonpreise!$K$9:$K$38,"OK",Saisonpreise!$C$9:$C$38,"Einmalig",Saisonpreise!$D$9:$D$38,"&lt;="&amp;A133,Saisonpreise!$E$9:$E$38,"&gt;="&amp;A133),IF(D133&gt;1,"",IF(D133=0,Start!$E$26,SUMIFS(Saisonpreise!$F$9:$F$38,Saisonpreise!$K$9:$K$38,"OK",Saisonpreise!$C$9:$C$38,"Jährlich",Saisonpreise!$J$9:$J$38,0,Saisonpreise!$H$9:$H$38,"&lt;="&amp;C133,Saisonpreise!$I$9:$I$38,"&gt;="&amp;C133)+SUMIFS(Saisonpreise!$F$9:$F$38,Saisonpreise!$K$9:$K$38,"OK",Saisonpreise!$C$9:$C$38,"Jährlich",Saisonpreise!$J$9:$J$38,1,Saisonpreise!$H$9:$H$38,"&lt;="&amp;C133)+SUMIFS(Saisonpreise!$F$9:$F$38,Saisonpreise!$K$9:$K$38,"OK",Saisonpreise!$C$9:$C$38,"Jährlich",Saisonpreise!$J$9:$J$38,1,Saisonpreise!$I$9:$I$38,"&gt;="&amp;C133))))))</f>
        <v>105</v>
      </c>
      <c r="G133" s="3" t="str">
        <f t="shared" si="6"/>
        <v>Jährliche Saison</v>
      </c>
      <c r="H133" s="3" t="str">
        <f t="shared" si="7"/>
        <v>OK</v>
      </c>
    </row>
    <row r="134" spans="1:8" ht="31" customHeight="1">
      <c r="A134" s="12">
        <f>IF(DATE(Start!$E$28,1,1)+ROW()-9&lt;DATE(Start!$E$28+3,1,1),DATE(Start!$E$28,1,1)+ROW()-9,"")</f>
        <v>46148</v>
      </c>
      <c r="B134" s="3" t="str">
        <f t="shared" si="4"/>
        <v>Mi</v>
      </c>
      <c r="C134" s="3">
        <f t="shared" si="5"/>
        <v>506</v>
      </c>
      <c r="D134" s="3">
        <f>IF(A134="","",COUNTIFS(Saisonpreise!$K$9:$K$38,"OK",Saisonpreise!$C$9:$C$38,"Jährlich",Saisonpreise!$J$9:$J$38,0,Saisonpreise!$H$9:$H$38,"&lt;="&amp;C134,Saisonpreise!$I$9:$I$38,"&gt;="&amp;C134)+COUNTIFS(Saisonpreise!$K$9:$K$38,"OK",Saisonpreise!$C$9:$C$38,"Jährlich",Saisonpreise!$J$9:$J$38,1,Saisonpreise!$H$9:$H$38,"&lt;="&amp;C134)+COUNTIFS(Saisonpreise!$K$9:$K$38,"OK",Saisonpreise!$C$9:$C$38,"Jährlich",Saisonpreise!$J$9:$J$38,1,Saisonpreise!$I$9:$I$38,"&gt;="&amp;C134))</f>
        <v>1</v>
      </c>
      <c r="E134" s="3">
        <f>IF(A134="","",COUNTIFS(Saisonpreise!$K$9:$K$38,"OK",Saisonpreise!$C$9:$C$38,"Einmalig",Saisonpreise!$D$9:$D$38,"&lt;="&amp;A134,Saisonpreise!$E$9:$E$38,"&gt;="&amp;A134))</f>
        <v>0</v>
      </c>
      <c r="F134" s="10">
        <f>IF(A134="","",IF(E134&gt;1,"",IF(E134=1,SUMIFS(Saisonpreise!$F$9:$F$38,Saisonpreise!$K$9:$K$38,"OK",Saisonpreise!$C$9:$C$38,"Einmalig",Saisonpreise!$D$9:$D$38,"&lt;="&amp;A134,Saisonpreise!$E$9:$E$38,"&gt;="&amp;A134),IF(D134&gt;1,"",IF(D134=0,Start!$E$26,SUMIFS(Saisonpreise!$F$9:$F$38,Saisonpreise!$K$9:$K$38,"OK",Saisonpreise!$C$9:$C$38,"Jährlich",Saisonpreise!$J$9:$J$38,0,Saisonpreise!$H$9:$H$38,"&lt;="&amp;C134,Saisonpreise!$I$9:$I$38,"&gt;="&amp;C134)+SUMIFS(Saisonpreise!$F$9:$F$38,Saisonpreise!$K$9:$K$38,"OK",Saisonpreise!$C$9:$C$38,"Jährlich",Saisonpreise!$J$9:$J$38,1,Saisonpreise!$H$9:$H$38,"&lt;="&amp;C134)+SUMIFS(Saisonpreise!$F$9:$F$38,Saisonpreise!$K$9:$K$38,"OK",Saisonpreise!$C$9:$C$38,"Jährlich",Saisonpreise!$J$9:$J$38,1,Saisonpreise!$I$9:$I$38,"&gt;="&amp;C134))))))</f>
        <v>105</v>
      </c>
      <c r="G134" s="3" t="str">
        <f t="shared" si="6"/>
        <v>Jährliche Saison</v>
      </c>
      <c r="H134" s="3" t="str">
        <f t="shared" si="7"/>
        <v>OK</v>
      </c>
    </row>
    <row r="135" spans="1:8" ht="31" customHeight="1">
      <c r="A135" s="12">
        <f>IF(DATE(Start!$E$28,1,1)+ROW()-9&lt;DATE(Start!$E$28+3,1,1),DATE(Start!$E$28,1,1)+ROW()-9,"")</f>
        <v>46149</v>
      </c>
      <c r="B135" s="3" t="str">
        <f t="shared" si="4"/>
        <v>Do</v>
      </c>
      <c r="C135" s="3">
        <f t="shared" si="5"/>
        <v>507</v>
      </c>
      <c r="D135" s="3">
        <f>IF(A135="","",COUNTIFS(Saisonpreise!$K$9:$K$38,"OK",Saisonpreise!$C$9:$C$38,"Jährlich",Saisonpreise!$J$9:$J$38,0,Saisonpreise!$H$9:$H$38,"&lt;="&amp;C135,Saisonpreise!$I$9:$I$38,"&gt;="&amp;C135)+COUNTIFS(Saisonpreise!$K$9:$K$38,"OK",Saisonpreise!$C$9:$C$38,"Jährlich",Saisonpreise!$J$9:$J$38,1,Saisonpreise!$H$9:$H$38,"&lt;="&amp;C135)+COUNTIFS(Saisonpreise!$K$9:$K$38,"OK",Saisonpreise!$C$9:$C$38,"Jährlich",Saisonpreise!$J$9:$J$38,1,Saisonpreise!$I$9:$I$38,"&gt;="&amp;C135))</f>
        <v>1</v>
      </c>
      <c r="E135" s="3">
        <f>IF(A135="","",COUNTIFS(Saisonpreise!$K$9:$K$38,"OK",Saisonpreise!$C$9:$C$38,"Einmalig",Saisonpreise!$D$9:$D$38,"&lt;="&amp;A135,Saisonpreise!$E$9:$E$38,"&gt;="&amp;A135))</f>
        <v>0</v>
      </c>
      <c r="F135" s="10">
        <f>IF(A135="","",IF(E135&gt;1,"",IF(E135=1,SUMIFS(Saisonpreise!$F$9:$F$38,Saisonpreise!$K$9:$K$38,"OK",Saisonpreise!$C$9:$C$38,"Einmalig",Saisonpreise!$D$9:$D$38,"&lt;="&amp;A135,Saisonpreise!$E$9:$E$38,"&gt;="&amp;A135),IF(D135&gt;1,"",IF(D135=0,Start!$E$26,SUMIFS(Saisonpreise!$F$9:$F$38,Saisonpreise!$K$9:$K$38,"OK",Saisonpreise!$C$9:$C$38,"Jährlich",Saisonpreise!$J$9:$J$38,0,Saisonpreise!$H$9:$H$38,"&lt;="&amp;C135,Saisonpreise!$I$9:$I$38,"&gt;="&amp;C135)+SUMIFS(Saisonpreise!$F$9:$F$38,Saisonpreise!$K$9:$K$38,"OK",Saisonpreise!$C$9:$C$38,"Jährlich",Saisonpreise!$J$9:$J$38,1,Saisonpreise!$H$9:$H$38,"&lt;="&amp;C135)+SUMIFS(Saisonpreise!$F$9:$F$38,Saisonpreise!$K$9:$K$38,"OK",Saisonpreise!$C$9:$C$38,"Jährlich",Saisonpreise!$J$9:$J$38,1,Saisonpreise!$I$9:$I$38,"&gt;="&amp;C135))))))</f>
        <v>105</v>
      </c>
      <c r="G135" s="3" t="str">
        <f t="shared" si="6"/>
        <v>Jährliche Saison</v>
      </c>
      <c r="H135" s="3" t="str">
        <f t="shared" si="7"/>
        <v>OK</v>
      </c>
    </row>
    <row r="136" spans="1:8" ht="31" customHeight="1">
      <c r="A136" s="12">
        <f>IF(DATE(Start!$E$28,1,1)+ROW()-9&lt;DATE(Start!$E$28+3,1,1),DATE(Start!$E$28,1,1)+ROW()-9,"")</f>
        <v>46150</v>
      </c>
      <c r="B136" s="3" t="str">
        <f t="shared" si="4"/>
        <v>Fr</v>
      </c>
      <c r="C136" s="3">
        <f t="shared" si="5"/>
        <v>508</v>
      </c>
      <c r="D136" s="3">
        <f>IF(A136="","",COUNTIFS(Saisonpreise!$K$9:$K$38,"OK",Saisonpreise!$C$9:$C$38,"Jährlich",Saisonpreise!$J$9:$J$38,0,Saisonpreise!$H$9:$H$38,"&lt;="&amp;C136,Saisonpreise!$I$9:$I$38,"&gt;="&amp;C136)+COUNTIFS(Saisonpreise!$K$9:$K$38,"OK",Saisonpreise!$C$9:$C$38,"Jährlich",Saisonpreise!$J$9:$J$38,1,Saisonpreise!$H$9:$H$38,"&lt;="&amp;C136)+COUNTIFS(Saisonpreise!$K$9:$K$38,"OK",Saisonpreise!$C$9:$C$38,"Jährlich",Saisonpreise!$J$9:$J$38,1,Saisonpreise!$I$9:$I$38,"&gt;="&amp;C136))</f>
        <v>1</v>
      </c>
      <c r="E136" s="3">
        <f>IF(A136="","",COUNTIFS(Saisonpreise!$K$9:$K$38,"OK",Saisonpreise!$C$9:$C$38,"Einmalig",Saisonpreise!$D$9:$D$38,"&lt;="&amp;A136,Saisonpreise!$E$9:$E$38,"&gt;="&amp;A136))</f>
        <v>0</v>
      </c>
      <c r="F136" s="10">
        <f>IF(A136="","",IF(E136&gt;1,"",IF(E136=1,SUMIFS(Saisonpreise!$F$9:$F$38,Saisonpreise!$K$9:$K$38,"OK",Saisonpreise!$C$9:$C$38,"Einmalig",Saisonpreise!$D$9:$D$38,"&lt;="&amp;A136,Saisonpreise!$E$9:$E$38,"&gt;="&amp;A136),IF(D136&gt;1,"",IF(D136=0,Start!$E$26,SUMIFS(Saisonpreise!$F$9:$F$38,Saisonpreise!$K$9:$K$38,"OK",Saisonpreise!$C$9:$C$38,"Jährlich",Saisonpreise!$J$9:$J$38,0,Saisonpreise!$H$9:$H$38,"&lt;="&amp;C136,Saisonpreise!$I$9:$I$38,"&gt;="&amp;C136)+SUMIFS(Saisonpreise!$F$9:$F$38,Saisonpreise!$K$9:$K$38,"OK",Saisonpreise!$C$9:$C$38,"Jährlich",Saisonpreise!$J$9:$J$38,1,Saisonpreise!$H$9:$H$38,"&lt;="&amp;C136)+SUMIFS(Saisonpreise!$F$9:$F$38,Saisonpreise!$K$9:$K$38,"OK",Saisonpreise!$C$9:$C$38,"Jährlich",Saisonpreise!$J$9:$J$38,1,Saisonpreise!$I$9:$I$38,"&gt;="&amp;C136))))))</f>
        <v>105</v>
      </c>
      <c r="G136" s="3" t="str">
        <f t="shared" si="6"/>
        <v>Jährliche Saison</v>
      </c>
      <c r="H136" s="3" t="str">
        <f t="shared" si="7"/>
        <v>OK</v>
      </c>
    </row>
    <row r="137" spans="1:8" ht="31" customHeight="1">
      <c r="A137" s="12">
        <f>IF(DATE(Start!$E$28,1,1)+ROW()-9&lt;DATE(Start!$E$28+3,1,1),DATE(Start!$E$28,1,1)+ROW()-9,"")</f>
        <v>46151</v>
      </c>
      <c r="B137" s="3" t="str">
        <f t="shared" ref="B137:B200" si="8">IF(A137="","",CHOOSE(WEEKDAY(A137,2),"Mo","Di","Mi","Do","Fr","Sa","So"))</f>
        <v>Sa</v>
      </c>
      <c r="C137" s="3">
        <f t="shared" ref="C137:C200" si="9">IF(A137="","",MONTH(A137)*100+DAY(A137))</f>
        <v>509</v>
      </c>
      <c r="D137" s="3">
        <f>IF(A137="","",COUNTIFS(Saisonpreise!$K$9:$K$38,"OK",Saisonpreise!$C$9:$C$38,"Jährlich",Saisonpreise!$J$9:$J$38,0,Saisonpreise!$H$9:$H$38,"&lt;="&amp;C137,Saisonpreise!$I$9:$I$38,"&gt;="&amp;C137)+COUNTIFS(Saisonpreise!$K$9:$K$38,"OK",Saisonpreise!$C$9:$C$38,"Jährlich",Saisonpreise!$J$9:$J$38,1,Saisonpreise!$H$9:$H$38,"&lt;="&amp;C137)+COUNTIFS(Saisonpreise!$K$9:$K$38,"OK",Saisonpreise!$C$9:$C$38,"Jährlich",Saisonpreise!$J$9:$J$38,1,Saisonpreise!$I$9:$I$38,"&gt;="&amp;C137))</f>
        <v>1</v>
      </c>
      <c r="E137" s="3">
        <f>IF(A137="","",COUNTIFS(Saisonpreise!$K$9:$K$38,"OK",Saisonpreise!$C$9:$C$38,"Einmalig",Saisonpreise!$D$9:$D$38,"&lt;="&amp;A137,Saisonpreise!$E$9:$E$38,"&gt;="&amp;A137))</f>
        <v>0</v>
      </c>
      <c r="F137" s="10">
        <f>IF(A137="","",IF(E137&gt;1,"",IF(E137=1,SUMIFS(Saisonpreise!$F$9:$F$38,Saisonpreise!$K$9:$K$38,"OK",Saisonpreise!$C$9:$C$38,"Einmalig",Saisonpreise!$D$9:$D$38,"&lt;="&amp;A137,Saisonpreise!$E$9:$E$38,"&gt;="&amp;A137),IF(D137&gt;1,"",IF(D137=0,Start!$E$26,SUMIFS(Saisonpreise!$F$9:$F$38,Saisonpreise!$K$9:$K$38,"OK",Saisonpreise!$C$9:$C$38,"Jährlich",Saisonpreise!$J$9:$J$38,0,Saisonpreise!$H$9:$H$38,"&lt;="&amp;C137,Saisonpreise!$I$9:$I$38,"&gt;="&amp;C137)+SUMIFS(Saisonpreise!$F$9:$F$38,Saisonpreise!$K$9:$K$38,"OK",Saisonpreise!$C$9:$C$38,"Jährlich",Saisonpreise!$J$9:$J$38,1,Saisonpreise!$H$9:$H$38,"&lt;="&amp;C137)+SUMIFS(Saisonpreise!$F$9:$F$38,Saisonpreise!$K$9:$K$38,"OK",Saisonpreise!$C$9:$C$38,"Jährlich",Saisonpreise!$J$9:$J$38,1,Saisonpreise!$I$9:$I$38,"&gt;="&amp;C137))))))</f>
        <v>105</v>
      </c>
      <c r="G137" s="3" t="str">
        <f t="shared" ref="G137:G200" si="10">IF(A137="","",IF(OR(E137&gt;1,AND(E137=0,D137&gt;1)),"Preiskonflikt",IF(E137=1,"Einmalige Saison",IF(D137=1,"Jährliche Saison","Basispreis"))))</f>
        <v>Jährliche Saison</v>
      </c>
      <c r="H137" s="3" t="str">
        <f t="shared" ref="H137:H200" si="11">IF(A137="","",IF(G137="Preiskonflikt","Konflikt","OK"))</f>
        <v>OK</v>
      </c>
    </row>
    <row r="138" spans="1:8" ht="31" customHeight="1">
      <c r="A138" s="12">
        <f>IF(DATE(Start!$E$28,1,1)+ROW()-9&lt;DATE(Start!$E$28+3,1,1),DATE(Start!$E$28,1,1)+ROW()-9,"")</f>
        <v>46152</v>
      </c>
      <c r="B138" s="3" t="str">
        <f t="shared" si="8"/>
        <v>So</v>
      </c>
      <c r="C138" s="3">
        <f t="shared" si="9"/>
        <v>510</v>
      </c>
      <c r="D138" s="3">
        <f>IF(A138="","",COUNTIFS(Saisonpreise!$K$9:$K$38,"OK",Saisonpreise!$C$9:$C$38,"Jährlich",Saisonpreise!$J$9:$J$38,0,Saisonpreise!$H$9:$H$38,"&lt;="&amp;C138,Saisonpreise!$I$9:$I$38,"&gt;="&amp;C138)+COUNTIFS(Saisonpreise!$K$9:$K$38,"OK",Saisonpreise!$C$9:$C$38,"Jährlich",Saisonpreise!$J$9:$J$38,1,Saisonpreise!$H$9:$H$38,"&lt;="&amp;C138)+COUNTIFS(Saisonpreise!$K$9:$K$38,"OK",Saisonpreise!$C$9:$C$38,"Jährlich",Saisonpreise!$J$9:$J$38,1,Saisonpreise!$I$9:$I$38,"&gt;="&amp;C138))</f>
        <v>1</v>
      </c>
      <c r="E138" s="3">
        <f>IF(A138="","",COUNTIFS(Saisonpreise!$K$9:$K$38,"OK",Saisonpreise!$C$9:$C$38,"Einmalig",Saisonpreise!$D$9:$D$38,"&lt;="&amp;A138,Saisonpreise!$E$9:$E$38,"&gt;="&amp;A138))</f>
        <v>0</v>
      </c>
      <c r="F138" s="10">
        <f>IF(A138="","",IF(E138&gt;1,"",IF(E138=1,SUMIFS(Saisonpreise!$F$9:$F$38,Saisonpreise!$K$9:$K$38,"OK",Saisonpreise!$C$9:$C$38,"Einmalig",Saisonpreise!$D$9:$D$38,"&lt;="&amp;A138,Saisonpreise!$E$9:$E$38,"&gt;="&amp;A138),IF(D138&gt;1,"",IF(D138=0,Start!$E$26,SUMIFS(Saisonpreise!$F$9:$F$38,Saisonpreise!$K$9:$K$38,"OK",Saisonpreise!$C$9:$C$38,"Jährlich",Saisonpreise!$J$9:$J$38,0,Saisonpreise!$H$9:$H$38,"&lt;="&amp;C138,Saisonpreise!$I$9:$I$38,"&gt;="&amp;C138)+SUMIFS(Saisonpreise!$F$9:$F$38,Saisonpreise!$K$9:$K$38,"OK",Saisonpreise!$C$9:$C$38,"Jährlich",Saisonpreise!$J$9:$J$38,1,Saisonpreise!$H$9:$H$38,"&lt;="&amp;C138)+SUMIFS(Saisonpreise!$F$9:$F$38,Saisonpreise!$K$9:$K$38,"OK",Saisonpreise!$C$9:$C$38,"Jährlich",Saisonpreise!$J$9:$J$38,1,Saisonpreise!$I$9:$I$38,"&gt;="&amp;C138))))))</f>
        <v>105</v>
      </c>
      <c r="G138" s="3" t="str">
        <f t="shared" si="10"/>
        <v>Jährliche Saison</v>
      </c>
      <c r="H138" s="3" t="str">
        <f t="shared" si="11"/>
        <v>OK</v>
      </c>
    </row>
    <row r="139" spans="1:8" ht="31" customHeight="1">
      <c r="A139" s="12">
        <f>IF(DATE(Start!$E$28,1,1)+ROW()-9&lt;DATE(Start!$E$28+3,1,1),DATE(Start!$E$28,1,1)+ROW()-9,"")</f>
        <v>46153</v>
      </c>
      <c r="B139" s="3" t="str">
        <f t="shared" si="8"/>
        <v>Mo</v>
      </c>
      <c r="C139" s="3">
        <f t="shared" si="9"/>
        <v>511</v>
      </c>
      <c r="D139" s="3">
        <f>IF(A139="","",COUNTIFS(Saisonpreise!$K$9:$K$38,"OK",Saisonpreise!$C$9:$C$38,"Jährlich",Saisonpreise!$J$9:$J$38,0,Saisonpreise!$H$9:$H$38,"&lt;="&amp;C139,Saisonpreise!$I$9:$I$38,"&gt;="&amp;C139)+COUNTIFS(Saisonpreise!$K$9:$K$38,"OK",Saisonpreise!$C$9:$C$38,"Jährlich",Saisonpreise!$J$9:$J$38,1,Saisonpreise!$H$9:$H$38,"&lt;="&amp;C139)+COUNTIFS(Saisonpreise!$K$9:$K$38,"OK",Saisonpreise!$C$9:$C$38,"Jährlich",Saisonpreise!$J$9:$J$38,1,Saisonpreise!$I$9:$I$38,"&gt;="&amp;C139))</f>
        <v>1</v>
      </c>
      <c r="E139" s="3">
        <f>IF(A139="","",COUNTIFS(Saisonpreise!$K$9:$K$38,"OK",Saisonpreise!$C$9:$C$38,"Einmalig",Saisonpreise!$D$9:$D$38,"&lt;="&amp;A139,Saisonpreise!$E$9:$E$38,"&gt;="&amp;A139))</f>
        <v>0</v>
      </c>
      <c r="F139" s="10">
        <f>IF(A139="","",IF(E139&gt;1,"",IF(E139=1,SUMIFS(Saisonpreise!$F$9:$F$38,Saisonpreise!$K$9:$K$38,"OK",Saisonpreise!$C$9:$C$38,"Einmalig",Saisonpreise!$D$9:$D$38,"&lt;="&amp;A139,Saisonpreise!$E$9:$E$38,"&gt;="&amp;A139),IF(D139&gt;1,"",IF(D139=0,Start!$E$26,SUMIFS(Saisonpreise!$F$9:$F$38,Saisonpreise!$K$9:$K$38,"OK",Saisonpreise!$C$9:$C$38,"Jährlich",Saisonpreise!$J$9:$J$38,0,Saisonpreise!$H$9:$H$38,"&lt;="&amp;C139,Saisonpreise!$I$9:$I$38,"&gt;="&amp;C139)+SUMIFS(Saisonpreise!$F$9:$F$38,Saisonpreise!$K$9:$K$38,"OK",Saisonpreise!$C$9:$C$38,"Jährlich",Saisonpreise!$J$9:$J$38,1,Saisonpreise!$H$9:$H$38,"&lt;="&amp;C139)+SUMIFS(Saisonpreise!$F$9:$F$38,Saisonpreise!$K$9:$K$38,"OK",Saisonpreise!$C$9:$C$38,"Jährlich",Saisonpreise!$J$9:$J$38,1,Saisonpreise!$I$9:$I$38,"&gt;="&amp;C139))))))</f>
        <v>105</v>
      </c>
      <c r="G139" s="3" t="str">
        <f t="shared" si="10"/>
        <v>Jährliche Saison</v>
      </c>
      <c r="H139" s="3" t="str">
        <f t="shared" si="11"/>
        <v>OK</v>
      </c>
    </row>
    <row r="140" spans="1:8" ht="31" customHeight="1">
      <c r="A140" s="12">
        <f>IF(DATE(Start!$E$28,1,1)+ROW()-9&lt;DATE(Start!$E$28+3,1,1),DATE(Start!$E$28,1,1)+ROW()-9,"")</f>
        <v>46154</v>
      </c>
      <c r="B140" s="3" t="str">
        <f t="shared" si="8"/>
        <v>Di</v>
      </c>
      <c r="C140" s="3">
        <f t="shared" si="9"/>
        <v>512</v>
      </c>
      <c r="D140" s="3">
        <f>IF(A140="","",COUNTIFS(Saisonpreise!$K$9:$K$38,"OK",Saisonpreise!$C$9:$C$38,"Jährlich",Saisonpreise!$J$9:$J$38,0,Saisonpreise!$H$9:$H$38,"&lt;="&amp;C140,Saisonpreise!$I$9:$I$38,"&gt;="&amp;C140)+COUNTIFS(Saisonpreise!$K$9:$K$38,"OK",Saisonpreise!$C$9:$C$38,"Jährlich",Saisonpreise!$J$9:$J$38,1,Saisonpreise!$H$9:$H$38,"&lt;="&amp;C140)+COUNTIFS(Saisonpreise!$K$9:$K$38,"OK",Saisonpreise!$C$9:$C$38,"Jährlich",Saisonpreise!$J$9:$J$38,1,Saisonpreise!$I$9:$I$38,"&gt;="&amp;C140))</f>
        <v>1</v>
      </c>
      <c r="E140" s="3">
        <f>IF(A140="","",COUNTIFS(Saisonpreise!$K$9:$K$38,"OK",Saisonpreise!$C$9:$C$38,"Einmalig",Saisonpreise!$D$9:$D$38,"&lt;="&amp;A140,Saisonpreise!$E$9:$E$38,"&gt;="&amp;A140))</f>
        <v>0</v>
      </c>
      <c r="F140" s="10">
        <f>IF(A140="","",IF(E140&gt;1,"",IF(E140=1,SUMIFS(Saisonpreise!$F$9:$F$38,Saisonpreise!$K$9:$K$38,"OK",Saisonpreise!$C$9:$C$38,"Einmalig",Saisonpreise!$D$9:$D$38,"&lt;="&amp;A140,Saisonpreise!$E$9:$E$38,"&gt;="&amp;A140),IF(D140&gt;1,"",IF(D140=0,Start!$E$26,SUMIFS(Saisonpreise!$F$9:$F$38,Saisonpreise!$K$9:$K$38,"OK",Saisonpreise!$C$9:$C$38,"Jährlich",Saisonpreise!$J$9:$J$38,0,Saisonpreise!$H$9:$H$38,"&lt;="&amp;C140,Saisonpreise!$I$9:$I$38,"&gt;="&amp;C140)+SUMIFS(Saisonpreise!$F$9:$F$38,Saisonpreise!$K$9:$K$38,"OK",Saisonpreise!$C$9:$C$38,"Jährlich",Saisonpreise!$J$9:$J$38,1,Saisonpreise!$H$9:$H$38,"&lt;="&amp;C140)+SUMIFS(Saisonpreise!$F$9:$F$38,Saisonpreise!$K$9:$K$38,"OK",Saisonpreise!$C$9:$C$38,"Jährlich",Saisonpreise!$J$9:$J$38,1,Saisonpreise!$I$9:$I$38,"&gt;="&amp;C140))))))</f>
        <v>105</v>
      </c>
      <c r="G140" s="3" t="str">
        <f t="shared" si="10"/>
        <v>Jährliche Saison</v>
      </c>
      <c r="H140" s="3" t="str">
        <f t="shared" si="11"/>
        <v>OK</v>
      </c>
    </row>
    <row r="141" spans="1:8" ht="31" customHeight="1">
      <c r="A141" s="12">
        <f>IF(DATE(Start!$E$28,1,1)+ROW()-9&lt;DATE(Start!$E$28+3,1,1),DATE(Start!$E$28,1,1)+ROW()-9,"")</f>
        <v>46155</v>
      </c>
      <c r="B141" s="3" t="str">
        <f t="shared" si="8"/>
        <v>Mi</v>
      </c>
      <c r="C141" s="3">
        <f t="shared" si="9"/>
        <v>513</v>
      </c>
      <c r="D141" s="3">
        <f>IF(A141="","",COUNTIFS(Saisonpreise!$K$9:$K$38,"OK",Saisonpreise!$C$9:$C$38,"Jährlich",Saisonpreise!$J$9:$J$38,0,Saisonpreise!$H$9:$H$38,"&lt;="&amp;C141,Saisonpreise!$I$9:$I$38,"&gt;="&amp;C141)+COUNTIFS(Saisonpreise!$K$9:$K$38,"OK",Saisonpreise!$C$9:$C$38,"Jährlich",Saisonpreise!$J$9:$J$38,1,Saisonpreise!$H$9:$H$38,"&lt;="&amp;C141)+COUNTIFS(Saisonpreise!$K$9:$K$38,"OK",Saisonpreise!$C$9:$C$38,"Jährlich",Saisonpreise!$J$9:$J$38,1,Saisonpreise!$I$9:$I$38,"&gt;="&amp;C141))</f>
        <v>1</v>
      </c>
      <c r="E141" s="3">
        <f>IF(A141="","",COUNTIFS(Saisonpreise!$K$9:$K$38,"OK",Saisonpreise!$C$9:$C$38,"Einmalig",Saisonpreise!$D$9:$D$38,"&lt;="&amp;A141,Saisonpreise!$E$9:$E$38,"&gt;="&amp;A141))</f>
        <v>0</v>
      </c>
      <c r="F141" s="10">
        <f>IF(A141="","",IF(E141&gt;1,"",IF(E141=1,SUMIFS(Saisonpreise!$F$9:$F$38,Saisonpreise!$K$9:$K$38,"OK",Saisonpreise!$C$9:$C$38,"Einmalig",Saisonpreise!$D$9:$D$38,"&lt;="&amp;A141,Saisonpreise!$E$9:$E$38,"&gt;="&amp;A141),IF(D141&gt;1,"",IF(D141=0,Start!$E$26,SUMIFS(Saisonpreise!$F$9:$F$38,Saisonpreise!$K$9:$K$38,"OK",Saisonpreise!$C$9:$C$38,"Jährlich",Saisonpreise!$J$9:$J$38,0,Saisonpreise!$H$9:$H$38,"&lt;="&amp;C141,Saisonpreise!$I$9:$I$38,"&gt;="&amp;C141)+SUMIFS(Saisonpreise!$F$9:$F$38,Saisonpreise!$K$9:$K$38,"OK",Saisonpreise!$C$9:$C$38,"Jährlich",Saisonpreise!$J$9:$J$38,1,Saisonpreise!$H$9:$H$38,"&lt;="&amp;C141)+SUMIFS(Saisonpreise!$F$9:$F$38,Saisonpreise!$K$9:$K$38,"OK",Saisonpreise!$C$9:$C$38,"Jährlich",Saisonpreise!$J$9:$J$38,1,Saisonpreise!$I$9:$I$38,"&gt;="&amp;C141))))))</f>
        <v>105</v>
      </c>
      <c r="G141" s="3" t="str">
        <f t="shared" si="10"/>
        <v>Jährliche Saison</v>
      </c>
      <c r="H141" s="3" t="str">
        <f t="shared" si="11"/>
        <v>OK</v>
      </c>
    </row>
    <row r="142" spans="1:8" ht="31" customHeight="1">
      <c r="A142" s="12">
        <f>IF(DATE(Start!$E$28,1,1)+ROW()-9&lt;DATE(Start!$E$28+3,1,1),DATE(Start!$E$28,1,1)+ROW()-9,"")</f>
        <v>46156</v>
      </c>
      <c r="B142" s="3" t="str">
        <f t="shared" si="8"/>
        <v>Do</v>
      </c>
      <c r="C142" s="3">
        <f t="shared" si="9"/>
        <v>514</v>
      </c>
      <c r="D142" s="3">
        <f>IF(A142="","",COUNTIFS(Saisonpreise!$K$9:$K$38,"OK",Saisonpreise!$C$9:$C$38,"Jährlich",Saisonpreise!$J$9:$J$38,0,Saisonpreise!$H$9:$H$38,"&lt;="&amp;C142,Saisonpreise!$I$9:$I$38,"&gt;="&amp;C142)+COUNTIFS(Saisonpreise!$K$9:$K$38,"OK",Saisonpreise!$C$9:$C$38,"Jährlich",Saisonpreise!$J$9:$J$38,1,Saisonpreise!$H$9:$H$38,"&lt;="&amp;C142)+COUNTIFS(Saisonpreise!$K$9:$K$38,"OK",Saisonpreise!$C$9:$C$38,"Jährlich",Saisonpreise!$J$9:$J$38,1,Saisonpreise!$I$9:$I$38,"&gt;="&amp;C142))</f>
        <v>1</v>
      </c>
      <c r="E142" s="3">
        <f>IF(A142="","",COUNTIFS(Saisonpreise!$K$9:$K$38,"OK",Saisonpreise!$C$9:$C$38,"Einmalig",Saisonpreise!$D$9:$D$38,"&lt;="&amp;A142,Saisonpreise!$E$9:$E$38,"&gt;="&amp;A142))</f>
        <v>0</v>
      </c>
      <c r="F142" s="10">
        <f>IF(A142="","",IF(E142&gt;1,"",IF(E142=1,SUMIFS(Saisonpreise!$F$9:$F$38,Saisonpreise!$K$9:$K$38,"OK",Saisonpreise!$C$9:$C$38,"Einmalig",Saisonpreise!$D$9:$D$38,"&lt;="&amp;A142,Saisonpreise!$E$9:$E$38,"&gt;="&amp;A142),IF(D142&gt;1,"",IF(D142=0,Start!$E$26,SUMIFS(Saisonpreise!$F$9:$F$38,Saisonpreise!$K$9:$K$38,"OK",Saisonpreise!$C$9:$C$38,"Jährlich",Saisonpreise!$J$9:$J$38,0,Saisonpreise!$H$9:$H$38,"&lt;="&amp;C142,Saisonpreise!$I$9:$I$38,"&gt;="&amp;C142)+SUMIFS(Saisonpreise!$F$9:$F$38,Saisonpreise!$K$9:$K$38,"OK",Saisonpreise!$C$9:$C$38,"Jährlich",Saisonpreise!$J$9:$J$38,1,Saisonpreise!$H$9:$H$38,"&lt;="&amp;C142)+SUMIFS(Saisonpreise!$F$9:$F$38,Saisonpreise!$K$9:$K$38,"OK",Saisonpreise!$C$9:$C$38,"Jährlich",Saisonpreise!$J$9:$J$38,1,Saisonpreise!$I$9:$I$38,"&gt;="&amp;C142))))))</f>
        <v>105</v>
      </c>
      <c r="G142" s="3" t="str">
        <f t="shared" si="10"/>
        <v>Jährliche Saison</v>
      </c>
      <c r="H142" s="3" t="str">
        <f t="shared" si="11"/>
        <v>OK</v>
      </c>
    </row>
    <row r="143" spans="1:8" ht="31" customHeight="1">
      <c r="A143" s="12">
        <f>IF(DATE(Start!$E$28,1,1)+ROW()-9&lt;DATE(Start!$E$28+3,1,1),DATE(Start!$E$28,1,1)+ROW()-9,"")</f>
        <v>46157</v>
      </c>
      <c r="B143" s="3" t="str">
        <f t="shared" si="8"/>
        <v>Fr</v>
      </c>
      <c r="C143" s="3">
        <f t="shared" si="9"/>
        <v>515</v>
      </c>
      <c r="D143" s="3">
        <f>IF(A143="","",COUNTIFS(Saisonpreise!$K$9:$K$38,"OK",Saisonpreise!$C$9:$C$38,"Jährlich",Saisonpreise!$J$9:$J$38,0,Saisonpreise!$H$9:$H$38,"&lt;="&amp;C143,Saisonpreise!$I$9:$I$38,"&gt;="&amp;C143)+COUNTIFS(Saisonpreise!$K$9:$K$38,"OK",Saisonpreise!$C$9:$C$38,"Jährlich",Saisonpreise!$J$9:$J$38,1,Saisonpreise!$H$9:$H$38,"&lt;="&amp;C143)+COUNTIFS(Saisonpreise!$K$9:$K$38,"OK",Saisonpreise!$C$9:$C$38,"Jährlich",Saisonpreise!$J$9:$J$38,1,Saisonpreise!$I$9:$I$38,"&gt;="&amp;C143))</f>
        <v>1</v>
      </c>
      <c r="E143" s="3">
        <f>IF(A143="","",COUNTIFS(Saisonpreise!$K$9:$K$38,"OK",Saisonpreise!$C$9:$C$38,"Einmalig",Saisonpreise!$D$9:$D$38,"&lt;="&amp;A143,Saisonpreise!$E$9:$E$38,"&gt;="&amp;A143))</f>
        <v>0</v>
      </c>
      <c r="F143" s="10">
        <f>IF(A143="","",IF(E143&gt;1,"",IF(E143=1,SUMIFS(Saisonpreise!$F$9:$F$38,Saisonpreise!$K$9:$K$38,"OK",Saisonpreise!$C$9:$C$38,"Einmalig",Saisonpreise!$D$9:$D$38,"&lt;="&amp;A143,Saisonpreise!$E$9:$E$38,"&gt;="&amp;A143),IF(D143&gt;1,"",IF(D143=0,Start!$E$26,SUMIFS(Saisonpreise!$F$9:$F$38,Saisonpreise!$K$9:$K$38,"OK",Saisonpreise!$C$9:$C$38,"Jährlich",Saisonpreise!$J$9:$J$38,0,Saisonpreise!$H$9:$H$38,"&lt;="&amp;C143,Saisonpreise!$I$9:$I$38,"&gt;="&amp;C143)+SUMIFS(Saisonpreise!$F$9:$F$38,Saisonpreise!$K$9:$K$38,"OK",Saisonpreise!$C$9:$C$38,"Jährlich",Saisonpreise!$J$9:$J$38,1,Saisonpreise!$H$9:$H$38,"&lt;="&amp;C143)+SUMIFS(Saisonpreise!$F$9:$F$38,Saisonpreise!$K$9:$K$38,"OK",Saisonpreise!$C$9:$C$38,"Jährlich",Saisonpreise!$J$9:$J$38,1,Saisonpreise!$I$9:$I$38,"&gt;="&amp;C143))))))</f>
        <v>105</v>
      </c>
      <c r="G143" s="3" t="str">
        <f t="shared" si="10"/>
        <v>Jährliche Saison</v>
      </c>
      <c r="H143" s="3" t="str">
        <f t="shared" si="11"/>
        <v>OK</v>
      </c>
    </row>
    <row r="144" spans="1:8" ht="31" customHeight="1">
      <c r="A144" s="12">
        <f>IF(DATE(Start!$E$28,1,1)+ROW()-9&lt;DATE(Start!$E$28+3,1,1),DATE(Start!$E$28,1,1)+ROW()-9,"")</f>
        <v>46158</v>
      </c>
      <c r="B144" s="3" t="str">
        <f t="shared" si="8"/>
        <v>Sa</v>
      </c>
      <c r="C144" s="3">
        <f t="shared" si="9"/>
        <v>516</v>
      </c>
      <c r="D144" s="3">
        <f>IF(A144="","",COUNTIFS(Saisonpreise!$K$9:$K$38,"OK",Saisonpreise!$C$9:$C$38,"Jährlich",Saisonpreise!$J$9:$J$38,0,Saisonpreise!$H$9:$H$38,"&lt;="&amp;C144,Saisonpreise!$I$9:$I$38,"&gt;="&amp;C144)+COUNTIFS(Saisonpreise!$K$9:$K$38,"OK",Saisonpreise!$C$9:$C$38,"Jährlich",Saisonpreise!$J$9:$J$38,1,Saisonpreise!$H$9:$H$38,"&lt;="&amp;C144)+COUNTIFS(Saisonpreise!$K$9:$K$38,"OK",Saisonpreise!$C$9:$C$38,"Jährlich",Saisonpreise!$J$9:$J$38,1,Saisonpreise!$I$9:$I$38,"&gt;="&amp;C144))</f>
        <v>1</v>
      </c>
      <c r="E144" s="3">
        <f>IF(A144="","",COUNTIFS(Saisonpreise!$K$9:$K$38,"OK",Saisonpreise!$C$9:$C$38,"Einmalig",Saisonpreise!$D$9:$D$38,"&lt;="&amp;A144,Saisonpreise!$E$9:$E$38,"&gt;="&amp;A144))</f>
        <v>0</v>
      </c>
      <c r="F144" s="10">
        <f>IF(A144="","",IF(E144&gt;1,"",IF(E144=1,SUMIFS(Saisonpreise!$F$9:$F$38,Saisonpreise!$K$9:$K$38,"OK",Saisonpreise!$C$9:$C$38,"Einmalig",Saisonpreise!$D$9:$D$38,"&lt;="&amp;A144,Saisonpreise!$E$9:$E$38,"&gt;="&amp;A144),IF(D144&gt;1,"",IF(D144=0,Start!$E$26,SUMIFS(Saisonpreise!$F$9:$F$38,Saisonpreise!$K$9:$K$38,"OK",Saisonpreise!$C$9:$C$38,"Jährlich",Saisonpreise!$J$9:$J$38,0,Saisonpreise!$H$9:$H$38,"&lt;="&amp;C144,Saisonpreise!$I$9:$I$38,"&gt;="&amp;C144)+SUMIFS(Saisonpreise!$F$9:$F$38,Saisonpreise!$K$9:$K$38,"OK",Saisonpreise!$C$9:$C$38,"Jährlich",Saisonpreise!$J$9:$J$38,1,Saisonpreise!$H$9:$H$38,"&lt;="&amp;C144)+SUMIFS(Saisonpreise!$F$9:$F$38,Saisonpreise!$K$9:$K$38,"OK",Saisonpreise!$C$9:$C$38,"Jährlich",Saisonpreise!$J$9:$J$38,1,Saisonpreise!$I$9:$I$38,"&gt;="&amp;C144))))))</f>
        <v>105</v>
      </c>
      <c r="G144" s="3" t="str">
        <f t="shared" si="10"/>
        <v>Jährliche Saison</v>
      </c>
      <c r="H144" s="3" t="str">
        <f t="shared" si="11"/>
        <v>OK</v>
      </c>
    </row>
    <row r="145" spans="1:8" ht="31" customHeight="1">
      <c r="A145" s="12">
        <f>IF(DATE(Start!$E$28,1,1)+ROW()-9&lt;DATE(Start!$E$28+3,1,1),DATE(Start!$E$28,1,1)+ROW()-9,"")</f>
        <v>46159</v>
      </c>
      <c r="B145" s="3" t="str">
        <f t="shared" si="8"/>
        <v>So</v>
      </c>
      <c r="C145" s="3">
        <f t="shared" si="9"/>
        <v>517</v>
      </c>
      <c r="D145" s="3">
        <f>IF(A145="","",COUNTIFS(Saisonpreise!$K$9:$K$38,"OK",Saisonpreise!$C$9:$C$38,"Jährlich",Saisonpreise!$J$9:$J$38,0,Saisonpreise!$H$9:$H$38,"&lt;="&amp;C145,Saisonpreise!$I$9:$I$38,"&gt;="&amp;C145)+COUNTIFS(Saisonpreise!$K$9:$K$38,"OK",Saisonpreise!$C$9:$C$38,"Jährlich",Saisonpreise!$J$9:$J$38,1,Saisonpreise!$H$9:$H$38,"&lt;="&amp;C145)+COUNTIFS(Saisonpreise!$K$9:$K$38,"OK",Saisonpreise!$C$9:$C$38,"Jährlich",Saisonpreise!$J$9:$J$38,1,Saisonpreise!$I$9:$I$38,"&gt;="&amp;C145))</f>
        <v>1</v>
      </c>
      <c r="E145" s="3">
        <f>IF(A145="","",COUNTIFS(Saisonpreise!$K$9:$K$38,"OK",Saisonpreise!$C$9:$C$38,"Einmalig",Saisonpreise!$D$9:$D$38,"&lt;="&amp;A145,Saisonpreise!$E$9:$E$38,"&gt;="&amp;A145))</f>
        <v>0</v>
      </c>
      <c r="F145" s="10">
        <f>IF(A145="","",IF(E145&gt;1,"",IF(E145=1,SUMIFS(Saisonpreise!$F$9:$F$38,Saisonpreise!$K$9:$K$38,"OK",Saisonpreise!$C$9:$C$38,"Einmalig",Saisonpreise!$D$9:$D$38,"&lt;="&amp;A145,Saisonpreise!$E$9:$E$38,"&gt;="&amp;A145),IF(D145&gt;1,"",IF(D145=0,Start!$E$26,SUMIFS(Saisonpreise!$F$9:$F$38,Saisonpreise!$K$9:$K$38,"OK",Saisonpreise!$C$9:$C$38,"Jährlich",Saisonpreise!$J$9:$J$38,0,Saisonpreise!$H$9:$H$38,"&lt;="&amp;C145,Saisonpreise!$I$9:$I$38,"&gt;="&amp;C145)+SUMIFS(Saisonpreise!$F$9:$F$38,Saisonpreise!$K$9:$K$38,"OK",Saisonpreise!$C$9:$C$38,"Jährlich",Saisonpreise!$J$9:$J$38,1,Saisonpreise!$H$9:$H$38,"&lt;="&amp;C145)+SUMIFS(Saisonpreise!$F$9:$F$38,Saisonpreise!$K$9:$K$38,"OK",Saisonpreise!$C$9:$C$38,"Jährlich",Saisonpreise!$J$9:$J$38,1,Saisonpreise!$I$9:$I$38,"&gt;="&amp;C145))))))</f>
        <v>105</v>
      </c>
      <c r="G145" s="3" t="str">
        <f t="shared" si="10"/>
        <v>Jährliche Saison</v>
      </c>
      <c r="H145" s="3" t="str">
        <f t="shared" si="11"/>
        <v>OK</v>
      </c>
    </row>
    <row r="146" spans="1:8" ht="31" customHeight="1">
      <c r="A146" s="12">
        <f>IF(DATE(Start!$E$28,1,1)+ROW()-9&lt;DATE(Start!$E$28+3,1,1),DATE(Start!$E$28,1,1)+ROW()-9,"")</f>
        <v>46160</v>
      </c>
      <c r="B146" s="3" t="str">
        <f t="shared" si="8"/>
        <v>Mo</v>
      </c>
      <c r="C146" s="3">
        <f t="shared" si="9"/>
        <v>518</v>
      </c>
      <c r="D146" s="3">
        <f>IF(A146="","",COUNTIFS(Saisonpreise!$K$9:$K$38,"OK",Saisonpreise!$C$9:$C$38,"Jährlich",Saisonpreise!$J$9:$J$38,0,Saisonpreise!$H$9:$H$38,"&lt;="&amp;C146,Saisonpreise!$I$9:$I$38,"&gt;="&amp;C146)+COUNTIFS(Saisonpreise!$K$9:$K$38,"OK",Saisonpreise!$C$9:$C$38,"Jährlich",Saisonpreise!$J$9:$J$38,1,Saisonpreise!$H$9:$H$38,"&lt;="&amp;C146)+COUNTIFS(Saisonpreise!$K$9:$K$38,"OK",Saisonpreise!$C$9:$C$38,"Jährlich",Saisonpreise!$J$9:$J$38,1,Saisonpreise!$I$9:$I$38,"&gt;="&amp;C146))</f>
        <v>1</v>
      </c>
      <c r="E146" s="3">
        <f>IF(A146="","",COUNTIFS(Saisonpreise!$K$9:$K$38,"OK",Saisonpreise!$C$9:$C$38,"Einmalig",Saisonpreise!$D$9:$D$38,"&lt;="&amp;A146,Saisonpreise!$E$9:$E$38,"&gt;="&amp;A146))</f>
        <v>0</v>
      </c>
      <c r="F146" s="10">
        <f>IF(A146="","",IF(E146&gt;1,"",IF(E146=1,SUMIFS(Saisonpreise!$F$9:$F$38,Saisonpreise!$K$9:$K$38,"OK",Saisonpreise!$C$9:$C$38,"Einmalig",Saisonpreise!$D$9:$D$38,"&lt;="&amp;A146,Saisonpreise!$E$9:$E$38,"&gt;="&amp;A146),IF(D146&gt;1,"",IF(D146=0,Start!$E$26,SUMIFS(Saisonpreise!$F$9:$F$38,Saisonpreise!$K$9:$K$38,"OK",Saisonpreise!$C$9:$C$38,"Jährlich",Saisonpreise!$J$9:$J$38,0,Saisonpreise!$H$9:$H$38,"&lt;="&amp;C146,Saisonpreise!$I$9:$I$38,"&gt;="&amp;C146)+SUMIFS(Saisonpreise!$F$9:$F$38,Saisonpreise!$K$9:$K$38,"OK",Saisonpreise!$C$9:$C$38,"Jährlich",Saisonpreise!$J$9:$J$38,1,Saisonpreise!$H$9:$H$38,"&lt;="&amp;C146)+SUMIFS(Saisonpreise!$F$9:$F$38,Saisonpreise!$K$9:$K$38,"OK",Saisonpreise!$C$9:$C$38,"Jährlich",Saisonpreise!$J$9:$J$38,1,Saisonpreise!$I$9:$I$38,"&gt;="&amp;C146))))))</f>
        <v>105</v>
      </c>
      <c r="G146" s="3" t="str">
        <f t="shared" si="10"/>
        <v>Jährliche Saison</v>
      </c>
      <c r="H146" s="3" t="str">
        <f t="shared" si="11"/>
        <v>OK</v>
      </c>
    </row>
    <row r="147" spans="1:8" ht="31" customHeight="1">
      <c r="A147" s="12">
        <f>IF(DATE(Start!$E$28,1,1)+ROW()-9&lt;DATE(Start!$E$28+3,1,1),DATE(Start!$E$28,1,1)+ROW()-9,"")</f>
        <v>46161</v>
      </c>
      <c r="B147" s="3" t="str">
        <f t="shared" si="8"/>
        <v>Di</v>
      </c>
      <c r="C147" s="3">
        <f t="shared" si="9"/>
        <v>519</v>
      </c>
      <c r="D147" s="3">
        <f>IF(A147="","",COUNTIFS(Saisonpreise!$K$9:$K$38,"OK",Saisonpreise!$C$9:$C$38,"Jährlich",Saisonpreise!$J$9:$J$38,0,Saisonpreise!$H$9:$H$38,"&lt;="&amp;C147,Saisonpreise!$I$9:$I$38,"&gt;="&amp;C147)+COUNTIFS(Saisonpreise!$K$9:$K$38,"OK",Saisonpreise!$C$9:$C$38,"Jährlich",Saisonpreise!$J$9:$J$38,1,Saisonpreise!$H$9:$H$38,"&lt;="&amp;C147)+COUNTIFS(Saisonpreise!$K$9:$K$38,"OK",Saisonpreise!$C$9:$C$38,"Jährlich",Saisonpreise!$J$9:$J$38,1,Saisonpreise!$I$9:$I$38,"&gt;="&amp;C147))</f>
        <v>1</v>
      </c>
      <c r="E147" s="3">
        <f>IF(A147="","",COUNTIFS(Saisonpreise!$K$9:$K$38,"OK",Saisonpreise!$C$9:$C$38,"Einmalig",Saisonpreise!$D$9:$D$38,"&lt;="&amp;A147,Saisonpreise!$E$9:$E$38,"&gt;="&amp;A147))</f>
        <v>0</v>
      </c>
      <c r="F147" s="10">
        <f>IF(A147="","",IF(E147&gt;1,"",IF(E147=1,SUMIFS(Saisonpreise!$F$9:$F$38,Saisonpreise!$K$9:$K$38,"OK",Saisonpreise!$C$9:$C$38,"Einmalig",Saisonpreise!$D$9:$D$38,"&lt;="&amp;A147,Saisonpreise!$E$9:$E$38,"&gt;="&amp;A147),IF(D147&gt;1,"",IF(D147=0,Start!$E$26,SUMIFS(Saisonpreise!$F$9:$F$38,Saisonpreise!$K$9:$K$38,"OK",Saisonpreise!$C$9:$C$38,"Jährlich",Saisonpreise!$J$9:$J$38,0,Saisonpreise!$H$9:$H$38,"&lt;="&amp;C147,Saisonpreise!$I$9:$I$38,"&gt;="&amp;C147)+SUMIFS(Saisonpreise!$F$9:$F$38,Saisonpreise!$K$9:$K$38,"OK",Saisonpreise!$C$9:$C$38,"Jährlich",Saisonpreise!$J$9:$J$38,1,Saisonpreise!$H$9:$H$38,"&lt;="&amp;C147)+SUMIFS(Saisonpreise!$F$9:$F$38,Saisonpreise!$K$9:$K$38,"OK",Saisonpreise!$C$9:$C$38,"Jährlich",Saisonpreise!$J$9:$J$38,1,Saisonpreise!$I$9:$I$38,"&gt;="&amp;C147))))))</f>
        <v>105</v>
      </c>
      <c r="G147" s="3" t="str">
        <f t="shared" si="10"/>
        <v>Jährliche Saison</v>
      </c>
      <c r="H147" s="3" t="str">
        <f t="shared" si="11"/>
        <v>OK</v>
      </c>
    </row>
    <row r="148" spans="1:8" ht="31" customHeight="1">
      <c r="A148" s="12">
        <f>IF(DATE(Start!$E$28,1,1)+ROW()-9&lt;DATE(Start!$E$28+3,1,1),DATE(Start!$E$28,1,1)+ROW()-9,"")</f>
        <v>46162</v>
      </c>
      <c r="B148" s="3" t="str">
        <f t="shared" si="8"/>
        <v>Mi</v>
      </c>
      <c r="C148" s="3">
        <f t="shared" si="9"/>
        <v>520</v>
      </c>
      <c r="D148" s="3">
        <f>IF(A148="","",COUNTIFS(Saisonpreise!$K$9:$K$38,"OK",Saisonpreise!$C$9:$C$38,"Jährlich",Saisonpreise!$J$9:$J$38,0,Saisonpreise!$H$9:$H$38,"&lt;="&amp;C148,Saisonpreise!$I$9:$I$38,"&gt;="&amp;C148)+COUNTIFS(Saisonpreise!$K$9:$K$38,"OK",Saisonpreise!$C$9:$C$38,"Jährlich",Saisonpreise!$J$9:$J$38,1,Saisonpreise!$H$9:$H$38,"&lt;="&amp;C148)+COUNTIFS(Saisonpreise!$K$9:$K$38,"OK",Saisonpreise!$C$9:$C$38,"Jährlich",Saisonpreise!$J$9:$J$38,1,Saisonpreise!$I$9:$I$38,"&gt;="&amp;C148))</f>
        <v>1</v>
      </c>
      <c r="E148" s="3">
        <f>IF(A148="","",COUNTIFS(Saisonpreise!$K$9:$K$38,"OK",Saisonpreise!$C$9:$C$38,"Einmalig",Saisonpreise!$D$9:$D$38,"&lt;="&amp;A148,Saisonpreise!$E$9:$E$38,"&gt;="&amp;A148))</f>
        <v>0</v>
      </c>
      <c r="F148" s="10">
        <f>IF(A148="","",IF(E148&gt;1,"",IF(E148=1,SUMIFS(Saisonpreise!$F$9:$F$38,Saisonpreise!$K$9:$K$38,"OK",Saisonpreise!$C$9:$C$38,"Einmalig",Saisonpreise!$D$9:$D$38,"&lt;="&amp;A148,Saisonpreise!$E$9:$E$38,"&gt;="&amp;A148),IF(D148&gt;1,"",IF(D148=0,Start!$E$26,SUMIFS(Saisonpreise!$F$9:$F$38,Saisonpreise!$K$9:$K$38,"OK",Saisonpreise!$C$9:$C$38,"Jährlich",Saisonpreise!$J$9:$J$38,0,Saisonpreise!$H$9:$H$38,"&lt;="&amp;C148,Saisonpreise!$I$9:$I$38,"&gt;="&amp;C148)+SUMIFS(Saisonpreise!$F$9:$F$38,Saisonpreise!$K$9:$K$38,"OK",Saisonpreise!$C$9:$C$38,"Jährlich",Saisonpreise!$J$9:$J$38,1,Saisonpreise!$H$9:$H$38,"&lt;="&amp;C148)+SUMIFS(Saisonpreise!$F$9:$F$38,Saisonpreise!$K$9:$K$38,"OK",Saisonpreise!$C$9:$C$38,"Jährlich",Saisonpreise!$J$9:$J$38,1,Saisonpreise!$I$9:$I$38,"&gt;="&amp;C148))))))</f>
        <v>105</v>
      </c>
      <c r="G148" s="3" t="str">
        <f t="shared" si="10"/>
        <v>Jährliche Saison</v>
      </c>
      <c r="H148" s="3" t="str">
        <f t="shared" si="11"/>
        <v>OK</v>
      </c>
    </row>
    <row r="149" spans="1:8" ht="31" customHeight="1">
      <c r="A149" s="12">
        <f>IF(DATE(Start!$E$28,1,1)+ROW()-9&lt;DATE(Start!$E$28+3,1,1),DATE(Start!$E$28,1,1)+ROW()-9,"")</f>
        <v>46163</v>
      </c>
      <c r="B149" s="3" t="str">
        <f t="shared" si="8"/>
        <v>Do</v>
      </c>
      <c r="C149" s="3">
        <f t="shared" si="9"/>
        <v>521</v>
      </c>
      <c r="D149" s="3">
        <f>IF(A149="","",COUNTIFS(Saisonpreise!$K$9:$K$38,"OK",Saisonpreise!$C$9:$C$38,"Jährlich",Saisonpreise!$J$9:$J$38,0,Saisonpreise!$H$9:$H$38,"&lt;="&amp;C149,Saisonpreise!$I$9:$I$38,"&gt;="&amp;C149)+COUNTIFS(Saisonpreise!$K$9:$K$38,"OK",Saisonpreise!$C$9:$C$38,"Jährlich",Saisonpreise!$J$9:$J$38,1,Saisonpreise!$H$9:$H$38,"&lt;="&amp;C149)+COUNTIFS(Saisonpreise!$K$9:$K$38,"OK",Saisonpreise!$C$9:$C$38,"Jährlich",Saisonpreise!$J$9:$J$38,1,Saisonpreise!$I$9:$I$38,"&gt;="&amp;C149))</f>
        <v>1</v>
      </c>
      <c r="E149" s="3">
        <f>IF(A149="","",COUNTIFS(Saisonpreise!$K$9:$K$38,"OK",Saisonpreise!$C$9:$C$38,"Einmalig",Saisonpreise!$D$9:$D$38,"&lt;="&amp;A149,Saisonpreise!$E$9:$E$38,"&gt;="&amp;A149))</f>
        <v>0</v>
      </c>
      <c r="F149" s="10">
        <f>IF(A149="","",IF(E149&gt;1,"",IF(E149=1,SUMIFS(Saisonpreise!$F$9:$F$38,Saisonpreise!$K$9:$K$38,"OK",Saisonpreise!$C$9:$C$38,"Einmalig",Saisonpreise!$D$9:$D$38,"&lt;="&amp;A149,Saisonpreise!$E$9:$E$38,"&gt;="&amp;A149),IF(D149&gt;1,"",IF(D149=0,Start!$E$26,SUMIFS(Saisonpreise!$F$9:$F$38,Saisonpreise!$K$9:$K$38,"OK",Saisonpreise!$C$9:$C$38,"Jährlich",Saisonpreise!$J$9:$J$38,0,Saisonpreise!$H$9:$H$38,"&lt;="&amp;C149,Saisonpreise!$I$9:$I$38,"&gt;="&amp;C149)+SUMIFS(Saisonpreise!$F$9:$F$38,Saisonpreise!$K$9:$K$38,"OK",Saisonpreise!$C$9:$C$38,"Jährlich",Saisonpreise!$J$9:$J$38,1,Saisonpreise!$H$9:$H$38,"&lt;="&amp;C149)+SUMIFS(Saisonpreise!$F$9:$F$38,Saisonpreise!$K$9:$K$38,"OK",Saisonpreise!$C$9:$C$38,"Jährlich",Saisonpreise!$J$9:$J$38,1,Saisonpreise!$I$9:$I$38,"&gt;="&amp;C149))))))</f>
        <v>105</v>
      </c>
      <c r="G149" s="3" t="str">
        <f t="shared" si="10"/>
        <v>Jährliche Saison</v>
      </c>
      <c r="H149" s="3" t="str">
        <f t="shared" si="11"/>
        <v>OK</v>
      </c>
    </row>
    <row r="150" spans="1:8" ht="31" customHeight="1">
      <c r="A150" s="12">
        <f>IF(DATE(Start!$E$28,1,1)+ROW()-9&lt;DATE(Start!$E$28+3,1,1),DATE(Start!$E$28,1,1)+ROW()-9,"")</f>
        <v>46164</v>
      </c>
      <c r="B150" s="3" t="str">
        <f t="shared" si="8"/>
        <v>Fr</v>
      </c>
      <c r="C150" s="3">
        <f t="shared" si="9"/>
        <v>522</v>
      </c>
      <c r="D150" s="3">
        <f>IF(A150="","",COUNTIFS(Saisonpreise!$K$9:$K$38,"OK",Saisonpreise!$C$9:$C$38,"Jährlich",Saisonpreise!$J$9:$J$38,0,Saisonpreise!$H$9:$H$38,"&lt;="&amp;C150,Saisonpreise!$I$9:$I$38,"&gt;="&amp;C150)+COUNTIFS(Saisonpreise!$K$9:$K$38,"OK",Saisonpreise!$C$9:$C$38,"Jährlich",Saisonpreise!$J$9:$J$38,1,Saisonpreise!$H$9:$H$38,"&lt;="&amp;C150)+COUNTIFS(Saisonpreise!$K$9:$K$38,"OK",Saisonpreise!$C$9:$C$38,"Jährlich",Saisonpreise!$J$9:$J$38,1,Saisonpreise!$I$9:$I$38,"&gt;="&amp;C150))</f>
        <v>1</v>
      </c>
      <c r="E150" s="3">
        <f>IF(A150="","",COUNTIFS(Saisonpreise!$K$9:$K$38,"OK",Saisonpreise!$C$9:$C$38,"Einmalig",Saisonpreise!$D$9:$D$38,"&lt;="&amp;A150,Saisonpreise!$E$9:$E$38,"&gt;="&amp;A150))</f>
        <v>0</v>
      </c>
      <c r="F150" s="10">
        <f>IF(A150="","",IF(E150&gt;1,"",IF(E150=1,SUMIFS(Saisonpreise!$F$9:$F$38,Saisonpreise!$K$9:$K$38,"OK",Saisonpreise!$C$9:$C$38,"Einmalig",Saisonpreise!$D$9:$D$38,"&lt;="&amp;A150,Saisonpreise!$E$9:$E$38,"&gt;="&amp;A150),IF(D150&gt;1,"",IF(D150=0,Start!$E$26,SUMIFS(Saisonpreise!$F$9:$F$38,Saisonpreise!$K$9:$K$38,"OK",Saisonpreise!$C$9:$C$38,"Jährlich",Saisonpreise!$J$9:$J$38,0,Saisonpreise!$H$9:$H$38,"&lt;="&amp;C150,Saisonpreise!$I$9:$I$38,"&gt;="&amp;C150)+SUMIFS(Saisonpreise!$F$9:$F$38,Saisonpreise!$K$9:$K$38,"OK",Saisonpreise!$C$9:$C$38,"Jährlich",Saisonpreise!$J$9:$J$38,1,Saisonpreise!$H$9:$H$38,"&lt;="&amp;C150)+SUMIFS(Saisonpreise!$F$9:$F$38,Saisonpreise!$K$9:$K$38,"OK",Saisonpreise!$C$9:$C$38,"Jährlich",Saisonpreise!$J$9:$J$38,1,Saisonpreise!$I$9:$I$38,"&gt;="&amp;C150))))))</f>
        <v>105</v>
      </c>
      <c r="G150" s="3" t="str">
        <f t="shared" si="10"/>
        <v>Jährliche Saison</v>
      </c>
      <c r="H150" s="3" t="str">
        <f t="shared" si="11"/>
        <v>OK</v>
      </c>
    </row>
    <row r="151" spans="1:8" ht="31" customHeight="1">
      <c r="A151" s="12">
        <f>IF(DATE(Start!$E$28,1,1)+ROW()-9&lt;DATE(Start!$E$28+3,1,1),DATE(Start!$E$28,1,1)+ROW()-9,"")</f>
        <v>46165</v>
      </c>
      <c r="B151" s="3" t="str">
        <f t="shared" si="8"/>
        <v>Sa</v>
      </c>
      <c r="C151" s="3">
        <f t="shared" si="9"/>
        <v>523</v>
      </c>
      <c r="D151" s="3">
        <f>IF(A151="","",COUNTIFS(Saisonpreise!$K$9:$K$38,"OK",Saisonpreise!$C$9:$C$38,"Jährlich",Saisonpreise!$J$9:$J$38,0,Saisonpreise!$H$9:$H$38,"&lt;="&amp;C151,Saisonpreise!$I$9:$I$38,"&gt;="&amp;C151)+COUNTIFS(Saisonpreise!$K$9:$K$38,"OK",Saisonpreise!$C$9:$C$38,"Jährlich",Saisonpreise!$J$9:$J$38,1,Saisonpreise!$H$9:$H$38,"&lt;="&amp;C151)+COUNTIFS(Saisonpreise!$K$9:$K$38,"OK",Saisonpreise!$C$9:$C$38,"Jährlich",Saisonpreise!$J$9:$J$38,1,Saisonpreise!$I$9:$I$38,"&gt;="&amp;C151))</f>
        <v>1</v>
      </c>
      <c r="E151" s="3">
        <f>IF(A151="","",COUNTIFS(Saisonpreise!$K$9:$K$38,"OK",Saisonpreise!$C$9:$C$38,"Einmalig",Saisonpreise!$D$9:$D$38,"&lt;="&amp;A151,Saisonpreise!$E$9:$E$38,"&gt;="&amp;A151))</f>
        <v>0</v>
      </c>
      <c r="F151" s="10">
        <f>IF(A151="","",IF(E151&gt;1,"",IF(E151=1,SUMIFS(Saisonpreise!$F$9:$F$38,Saisonpreise!$K$9:$K$38,"OK",Saisonpreise!$C$9:$C$38,"Einmalig",Saisonpreise!$D$9:$D$38,"&lt;="&amp;A151,Saisonpreise!$E$9:$E$38,"&gt;="&amp;A151),IF(D151&gt;1,"",IF(D151=0,Start!$E$26,SUMIFS(Saisonpreise!$F$9:$F$38,Saisonpreise!$K$9:$K$38,"OK",Saisonpreise!$C$9:$C$38,"Jährlich",Saisonpreise!$J$9:$J$38,0,Saisonpreise!$H$9:$H$38,"&lt;="&amp;C151,Saisonpreise!$I$9:$I$38,"&gt;="&amp;C151)+SUMIFS(Saisonpreise!$F$9:$F$38,Saisonpreise!$K$9:$K$38,"OK",Saisonpreise!$C$9:$C$38,"Jährlich",Saisonpreise!$J$9:$J$38,1,Saisonpreise!$H$9:$H$38,"&lt;="&amp;C151)+SUMIFS(Saisonpreise!$F$9:$F$38,Saisonpreise!$K$9:$K$38,"OK",Saisonpreise!$C$9:$C$38,"Jährlich",Saisonpreise!$J$9:$J$38,1,Saisonpreise!$I$9:$I$38,"&gt;="&amp;C151))))))</f>
        <v>105</v>
      </c>
      <c r="G151" s="3" t="str">
        <f t="shared" si="10"/>
        <v>Jährliche Saison</v>
      </c>
      <c r="H151" s="3" t="str">
        <f t="shared" si="11"/>
        <v>OK</v>
      </c>
    </row>
    <row r="152" spans="1:8" ht="31" customHeight="1">
      <c r="A152" s="12">
        <f>IF(DATE(Start!$E$28,1,1)+ROW()-9&lt;DATE(Start!$E$28+3,1,1),DATE(Start!$E$28,1,1)+ROW()-9,"")</f>
        <v>46166</v>
      </c>
      <c r="B152" s="3" t="str">
        <f t="shared" si="8"/>
        <v>So</v>
      </c>
      <c r="C152" s="3">
        <f t="shared" si="9"/>
        <v>524</v>
      </c>
      <c r="D152" s="3">
        <f>IF(A152="","",COUNTIFS(Saisonpreise!$K$9:$K$38,"OK",Saisonpreise!$C$9:$C$38,"Jährlich",Saisonpreise!$J$9:$J$38,0,Saisonpreise!$H$9:$H$38,"&lt;="&amp;C152,Saisonpreise!$I$9:$I$38,"&gt;="&amp;C152)+COUNTIFS(Saisonpreise!$K$9:$K$38,"OK",Saisonpreise!$C$9:$C$38,"Jährlich",Saisonpreise!$J$9:$J$38,1,Saisonpreise!$H$9:$H$38,"&lt;="&amp;C152)+COUNTIFS(Saisonpreise!$K$9:$K$38,"OK",Saisonpreise!$C$9:$C$38,"Jährlich",Saisonpreise!$J$9:$J$38,1,Saisonpreise!$I$9:$I$38,"&gt;="&amp;C152))</f>
        <v>1</v>
      </c>
      <c r="E152" s="3">
        <f>IF(A152="","",COUNTIFS(Saisonpreise!$K$9:$K$38,"OK",Saisonpreise!$C$9:$C$38,"Einmalig",Saisonpreise!$D$9:$D$38,"&lt;="&amp;A152,Saisonpreise!$E$9:$E$38,"&gt;="&amp;A152))</f>
        <v>0</v>
      </c>
      <c r="F152" s="10">
        <f>IF(A152="","",IF(E152&gt;1,"",IF(E152=1,SUMIFS(Saisonpreise!$F$9:$F$38,Saisonpreise!$K$9:$K$38,"OK",Saisonpreise!$C$9:$C$38,"Einmalig",Saisonpreise!$D$9:$D$38,"&lt;="&amp;A152,Saisonpreise!$E$9:$E$38,"&gt;="&amp;A152),IF(D152&gt;1,"",IF(D152=0,Start!$E$26,SUMIFS(Saisonpreise!$F$9:$F$38,Saisonpreise!$K$9:$K$38,"OK",Saisonpreise!$C$9:$C$38,"Jährlich",Saisonpreise!$J$9:$J$38,0,Saisonpreise!$H$9:$H$38,"&lt;="&amp;C152,Saisonpreise!$I$9:$I$38,"&gt;="&amp;C152)+SUMIFS(Saisonpreise!$F$9:$F$38,Saisonpreise!$K$9:$K$38,"OK",Saisonpreise!$C$9:$C$38,"Jährlich",Saisonpreise!$J$9:$J$38,1,Saisonpreise!$H$9:$H$38,"&lt;="&amp;C152)+SUMIFS(Saisonpreise!$F$9:$F$38,Saisonpreise!$K$9:$K$38,"OK",Saisonpreise!$C$9:$C$38,"Jährlich",Saisonpreise!$J$9:$J$38,1,Saisonpreise!$I$9:$I$38,"&gt;="&amp;C152))))))</f>
        <v>105</v>
      </c>
      <c r="G152" s="3" t="str">
        <f t="shared" si="10"/>
        <v>Jährliche Saison</v>
      </c>
      <c r="H152" s="3" t="str">
        <f t="shared" si="11"/>
        <v>OK</v>
      </c>
    </row>
    <row r="153" spans="1:8" ht="31" customHeight="1">
      <c r="A153" s="12">
        <f>IF(DATE(Start!$E$28,1,1)+ROW()-9&lt;DATE(Start!$E$28+3,1,1),DATE(Start!$E$28,1,1)+ROW()-9,"")</f>
        <v>46167</v>
      </c>
      <c r="B153" s="3" t="str">
        <f t="shared" si="8"/>
        <v>Mo</v>
      </c>
      <c r="C153" s="3">
        <f t="shared" si="9"/>
        <v>525</v>
      </c>
      <c r="D153" s="3">
        <f>IF(A153="","",COUNTIFS(Saisonpreise!$K$9:$K$38,"OK",Saisonpreise!$C$9:$C$38,"Jährlich",Saisonpreise!$J$9:$J$38,0,Saisonpreise!$H$9:$H$38,"&lt;="&amp;C153,Saisonpreise!$I$9:$I$38,"&gt;="&amp;C153)+COUNTIFS(Saisonpreise!$K$9:$K$38,"OK",Saisonpreise!$C$9:$C$38,"Jährlich",Saisonpreise!$J$9:$J$38,1,Saisonpreise!$H$9:$H$38,"&lt;="&amp;C153)+COUNTIFS(Saisonpreise!$K$9:$K$38,"OK",Saisonpreise!$C$9:$C$38,"Jährlich",Saisonpreise!$J$9:$J$38,1,Saisonpreise!$I$9:$I$38,"&gt;="&amp;C153))</f>
        <v>1</v>
      </c>
      <c r="E153" s="3">
        <f>IF(A153="","",COUNTIFS(Saisonpreise!$K$9:$K$38,"OK",Saisonpreise!$C$9:$C$38,"Einmalig",Saisonpreise!$D$9:$D$38,"&lt;="&amp;A153,Saisonpreise!$E$9:$E$38,"&gt;="&amp;A153))</f>
        <v>0</v>
      </c>
      <c r="F153" s="10">
        <f>IF(A153="","",IF(E153&gt;1,"",IF(E153=1,SUMIFS(Saisonpreise!$F$9:$F$38,Saisonpreise!$K$9:$K$38,"OK",Saisonpreise!$C$9:$C$38,"Einmalig",Saisonpreise!$D$9:$D$38,"&lt;="&amp;A153,Saisonpreise!$E$9:$E$38,"&gt;="&amp;A153),IF(D153&gt;1,"",IF(D153=0,Start!$E$26,SUMIFS(Saisonpreise!$F$9:$F$38,Saisonpreise!$K$9:$K$38,"OK",Saisonpreise!$C$9:$C$38,"Jährlich",Saisonpreise!$J$9:$J$38,0,Saisonpreise!$H$9:$H$38,"&lt;="&amp;C153,Saisonpreise!$I$9:$I$38,"&gt;="&amp;C153)+SUMIFS(Saisonpreise!$F$9:$F$38,Saisonpreise!$K$9:$K$38,"OK",Saisonpreise!$C$9:$C$38,"Jährlich",Saisonpreise!$J$9:$J$38,1,Saisonpreise!$H$9:$H$38,"&lt;="&amp;C153)+SUMIFS(Saisonpreise!$F$9:$F$38,Saisonpreise!$K$9:$K$38,"OK",Saisonpreise!$C$9:$C$38,"Jährlich",Saisonpreise!$J$9:$J$38,1,Saisonpreise!$I$9:$I$38,"&gt;="&amp;C153))))))</f>
        <v>105</v>
      </c>
      <c r="G153" s="3" t="str">
        <f t="shared" si="10"/>
        <v>Jährliche Saison</v>
      </c>
      <c r="H153" s="3" t="str">
        <f t="shared" si="11"/>
        <v>OK</v>
      </c>
    </row>
    <row r="154" spans="1:8" ht="31" customHeight="1">
      <c r="A154" s="12">
        <f>IF(DATE(Start!$E$28,1,1)+ROW()-9&lt;DATE(Start!$E$28+3,1,1),DATE(Start!$E$28,1,1)+ROW()-9,"")</f>
        <v>46168</v>
      </c>
      <c r="B154" s="3" t="str">
        <f t="shared" si="8"/>
        <v>Di</v>
      </c>
      <c r="C154" s="3">
        <f t="shared" si="9"/>
        <v>526</v>
      </c>
      <c r="D154" s="3">
        <f>IF(A154="","",COUNTIFS(Saisonpreise!$K$9:$K$38,"OK",Saisonpreise!$C$9:$C$38,"Jährlich",Saisonpreise!$J$9:$J$38,0,Saisonpreise!$H$9:$H$38,"&lt;="&amp;C154,Saisonpreise!$I$9:$I$38,"&gt;="&amp;C154)+COUNTIFS(Saisonpreise!$K$9:$K$38,"OK",Saisonpreise!$C$9:$C$38,"Jährlich",Saisonpreise!$J$9:$J$38,1,Saisonpreise!$H$9:$H$38,"&lt;="&amp;C154)+COUNTIFS(Saisonpreise!$K$9:$K$38,"OK",Saisonpreise!$C$9:$C$38,"Jährlich",Saisonpreise!$J$9:$J$38,1,Saisonpreise!$I$9:$I$38,"&gt;="&amp;C154))</f>
        <v>1</v>
      </c>
      <c r="E154" s="3">
        <f>IF(A154="","",COUNTIFS(Saisonpreise!$K$9:$K$38,"OK",Saisonpreise!$C$9:$C$38,"Einmalig",Saisonpreise!$D$9:$D$38,"&lt;="&amp;A154,Saisonpreise!$E$9:$E$38,"&gt;="&amp;A154))</f>
        <v>0</v>
      </c>
      <c r="F154" s="10">
        <f>IF(A154="","",IF(E154&gt;1,"",IF(E154=1,SUMIFS(Saisonpreise!$F$9:$F$38,Saisonpreise!$K$9:$K$38,"OK",Saisonpreise!$C$9:$C$38,"Einmalig",Saisonpreise!$D$9:$D$38,"&lt;="&amp;A154,Saisonpreise!$E$9:$E$38,"&gt;="&amp;A154),IF(D154&gt;1,"",IF(D154=0,Start!$E$26,SUMIFS(Saisonpreise!$F$9:$F$38,Saisonpreise!$K$9:$K$38,"OK",Saisonpreise!$C$9:$C$38,"Jährlich",Saisonpreise!$J$9:$J$38,0,Saisonpreise!$H$9:$H$38,"&lt;="&amp;C154,Saisonpreise!$I$9:$I$38,"&gt;="&amp;C154)+SUMIFS(Saisonpreise!$F$9:$F$38,Saisonpreise!$K$9:$K$38,"OK",Saisonpreise!$C$9:$C$38,"Jährlich",Saisonpreise!$J$9:$J$38,1,Saisonpreise!$H$9:$H$38,"&lt;="&amp;C154)+SUMIFS(Saisonpreise!$F$9:$F$38,Saisonpreise!$K$9:$K$38,"OK",Saisonpreise!$C$9:$C$38,"Jährlich",Saisonpreise!$J$9:$J$38,1,Saisonpreise!$I$9:$I$38,"&gt;="&amp;C154))))))</f>
        <v>105</v>
      </c>
      <c r="G154" s="3" t="str">
        <f t="shared" si="10"/>
        <v>Jährliche Saison</v>
      </c>
      <c r="H154" s="3" t="str">
        <f t="shared" si="11"/>
        <v>OK</v>
      </c>
    </row>
    <row r="155" spans="1:8" ht="31" customHeight="1">
      <c r="A155" s="12">
        <f>IF(DATE(Start!$E$28,1,1)+ROW()-9&lt;DATE(Start!$E$28+3,1,1),DATE(Start!$E$28,1,1)+ROW()-9,"")</f>
        <v>46169</v>
      </c>
      <c r="B155" s="3" t="str">
        <f t="shared" si="8"/>
        <v>Mi</v>
      </c>
      <c r="C155" s="3">
        <f t="shared" si="9"/>
        <v>527</v>
      </c>
      <c r="D155" s="3">
        <f>IF(A155="","",COUNTIFS(Saisonpreise!$K$9:$K$38,"OK",Saisonpreise!$C$9:$C$38,"Jährlich",Saisonpreise!$J$9:$J$38,0,Saisonpreise!$H$9:$H$38,"&lt;="&amp;C155,Saisonpreise!$I$9:$I$38,"&gt;="&amp;C155)+COUNTIFS(Saisonpreise!$K$9:$K$38,"OK",Saisonpreise!$C$9:$C$38,"Jährlich",Saisonpreise!$J$9:$J$38,1,Saisonpreise!$H$9:$H$38,"&lt;="&amp;C155)+COUNTIFS(Saisonpreise!$K$9:$K$38,"OK",Saisonpreise!$C$9:$C$38,"Jährlich",Saisonpreise!$J$9:$J$38,1,Saisonpreise!$I$9:$I$38,"&gt;="&amp;C155))</f>
        <v>1</v>
      </c>
      <c r="E155" s="3">
        <f>IF(A155="","",COUNTIFS(Saisonpreise!$K$9:$K$38,"OK",Saisonpreise!$C$9:$C$38,"Einmalig",Saisonpreise!$D$9:$D$38,"&lt;="&amp;A155,Saisonpreise!$E$9:$E$38,"&gt;="&amp;A155))</f>
        <v>0</v>
      </c>
      <c r="F155" s="10">
        <f>IF(A155="","",IF(E155&gt;1,"",IF(E155=1,SUMIFS(Saisonpreise!$F$9:$F$38,Saisonpreise!$K$9:$K$38,"OK",Saisonpreise!$C$9:$C$38,"Einmalig",Saisonpreise!$D$9:$D$38,"&lt;="&amp;A155,Saisonpreise!$E$9:$E$38,"&gt;="&amp;A155),IF(D155&gt;1,"",IF(D155=0,Start!$E$26,SUMIFS(Saisonpreise!$F$9:$F$38,Saisonpreise!$K$9:$K$38,"OK",Saisonpreise!$C$9:$C$38,"Jährlich",Saisonpreise!$J$9:$J$38,0,Saisonpreise!$H$9:$H$38,"&lt;="&amp;C155,Saisonpreise!$I$9:$I$38,"&gt;="&amp;C155)+SUMIFS(Saisonpreise!$F$9:$F$38,Saisonpreise!$K$9:$K$38,"OK",Saisonpreise!$C$9:$C$38,"Jährlich",Saisonpreise!$J$9:$J$38,1,Saisonpreise!$H$9:$H$38,"&lt;="&amp;C155)+SUMIFS(Saisonpreise!$F$9:$F$38,Saisonpreise!$K$9:$K$38,"OK",Saisonpreise!$C$9:$C$38,"Jährlich",Saisonpreise!$J$9:$J$38,1,Saisonpreise!$I$9:$I$38,"&gt;="&amp;C155))))))</f>
        <v>105</v>
      </c>
      <c r="G155" s="3" t="str">
        <f t="shared" si="10"/>
        <v>Jährliche Saison</v>
      </c>
      <c r="H155" s="3" t="str">
        <f t="shared" si="11"/>
        <v>OK</v>
      </c>
    </row>
    <row r="156" spans="1:8" ht="31" customHeight="1">
      <c r="A156" s="12">
        <f>IF(DATE(Start!$E$28,1,1)+ROW()-9&lt;DATE(Start!$E$28+3,1,1),DATE(Start!$E$28,1,1)+ROW()-9,"")</f>
        <v>46170</v>
      </c>
      <c r="B156" s="3" t="str">
        <f t="shared" si="8"/>
        <v>Do</v>
      </c>
      <c r="C156" s="3">
        <f t="shared" si="9"/>
        <v>528</v>
      </c>
      <c r="D156" s="3">
        <f>IF(A156="","",COUNTIFS(Saisonpreise!$K$9:$K$38,"OK",Saisonpreise!$C$9:$C$38,"Jährlich",Saisonpreise!$J$9:$J$38,0,Saisonpreise!$H$9:$H$38,"&lt;="&amp;C156,Saisonpreise!$I$9:$I$38,"&gt;="&amp;C156)+COUNTIFS(Saisonpreise!$K$9:$K$38,"OK",Saisonpreise!$C$9:$C$38,"Jährlich",Saisonpreise!$J$9:$J$38,1,Saisonpreise!$H$9:$H$38,"&lt;="&amp;C156)+COUNTIFS(Saisonpreise!$K$9:$K$38,"OK",Saisonpreise!$C$9:$C$38,"Jährlich",Saisonpreise!$J$9:$J$38,1,Saisonpreise!$I$9:$I$38,"&gt;="&amp;C156))</f>
        <v>1</v>
      </c>
      <c r="E156" s="3">
        <f>IF(A156="","",COUNTIFS(Saisonpreise!$K$9:$K$38,"OK",Saisonpreise!$C$9:$C$38,"Einmalig",Saisonpreise!$D$9:$D$38,"&lt;="&amp;A156,Saisonpreise!$E$9:$E$38,"&gt;="&amp;A156))</f>
        <v>0</v>
      </c>
      <c r="F156" s="10">
        <f>IF(A156="","",IF(E156&gt;1,"",IF(E156=1,SUMIFS(Saisonpreise!$F$9:$F$38,Saisonpreise!$K$9:$K$38,"OK",Saisonpreise!$C$9:$C$38,"Einmalig",Saisonpreise!$D$9:$D$38,"&lt;="&amp;A156,Saisonpreise!$E$9:$E$38,"&gt;="&amp;A156),IF(D156&gt;1,"",IF(D156=0,Start!$E$26,SUMIFS(Saisonpreise!$F$9:$F$38,Saisonpreise!$K$9:$K$38,"OK",Saisonpreise!$C$9:$C$38,"Jährlich",Saisonpreise!$J$9:$J$38,0,Saisonpreise!$H$9:$H$38,"&lt;="&amp;C156,Saisonpreise!$I$9:$I$38,"&gt;="&amp;C156)+SUMIFS(Saisonpreise!$F$9:$F$38,Saisonpreise!$K$9:$K$38,"OK",Saisonpreise!$C$9:$C$38,"Jährlich",Saisonpreise!$J$9:$J$38,1,Saisonpreise!$H$9:$H$38,"&lt;="&amp;C156)+SUMIFS(Saisonpreise!$F$9:$F$38,Saisonpreise!$K$9:$K$38,"OK",Saisonpreise!$C$9:$C$38,"Jährlich",Saisonpreise!$J$9:$J$38,1,Saisonpreise!$I$9:$I$38,"&gt;="&amp;C156))))))</f>
        <v>105</v>
      </c>
      <c r="G156" s="3" t="str">
        <f t="shared" si="10"/>
        <v>Jährliche Saison</v>
      </c>
      <c r="H156" s="3" t="str">
        <f t="shared" si="11"/>
        <v>OK</v>
      </c>
    </row>
    <row r="157" spans="1:8" ht="31" customHeight="1">
      <c r="A157" s="12">
        <f>IF(DATE(Start!$E$28,1,1)+ROW()-9&lt;DATE(Start!$E$28+3,1,1),DATE(Start!$E$28,1,1)+ROW()-9,"")</f>
        <v>46171</v>
      </c>
      <c r="B157" s="3" t="str">
        <f t="shared" si="8"/>
        <v>Fr</v>
      </c>
      <c r="C157" s="3">
        <f t="shared" si="9"/>
        <v>529</v>
      </c>
      <c r="D157" s="3">
        <f>IF(A157="","",COUNTIFS(Saisonpreise!$K$9:$K$38,"OK",Saisonpreise!$C$9:$C$38,"Jährlich",Saisonpreise!$J$9:$J$38,0,Saisonpreise!$H$9:$H$38,"&lt;="&amp;C157,Saisonpreise!$I$9:$I$38,"&gt;="&amp;C157)+COUNTIFS(Saisonpreise!$K$9:$K$38,"OK",Saisonpreise!$C$9:$C$38,"Jährlich",Saisonpreise!$J$9:$J$38,1,Saisonpreise!$H$9:$H$38,"&lt;="&amp;C157)+COUNTIFS(Saisonpreise!$K$9:$K$38,"OK",Saisonpreise!$C$9:$C$38,"Jährlich",Saisonpreise!$J$9:$J$38,1,Saisonpreise!$I$9:$I$38,"&gt;="&amp;C157))</f>
        <v>1</v>
      </c>
      <c r="E157" s="3">
        <f>IF(A157="","",COUNTIFS(Saisonpreise!$K$9:$K$38,"OK",Saisonpreise!$C$9:$C$38,"Einmalig",Saisonpreise!$D$9:$D$38,"&lt;="&amp;A157,Saisonpreise!$E$9:$E$38,"&gt;="&amp;A157))</f>
        <v>0</v>
      </c>
      <c r="F157" s="10">
        <f>IF(A157="","",IF(E157&gt;1,"",IF(E157=1,SUMIFS(Saisonpreise!$F$9:$F$38,Saisonpreise!$K$9:$K$38,"OK",Saisonpreise!$C$9:$C$38,"Einmalig",Saisonpreise!$D$9:$D$38,"&lt;="&amp;A157,Saisonpreise!$E$9:$E$38,"&gt;="&amp;A157),IF(D157&gt;1,"",IF(D157=0,Start!$E$26,SUMIFS(Saisonpreise!$F$9:$F$38,Saisonpreise!$K$9:$K$38,"OK",Saisonpreise!$C$9:$C$38,"Jährlich",Saisonpreise!$J$9:$J$38,0,Saisonpreise!$H$9:$H$38,"&lt;="&amp;C157,Saisonpreise!$I$9:$I$38,"&gt;="&amp;C157)+SUMIFS(Saisonpreise!$F$9:$F$38,Saisonpreise!$K$9:$K$38,"OK",Saisonpreise!$C$9:$C$38,"Jährlich",Saisonpreise!$J$9:$J$38,1,Saisonpreise!$H$9:$H$38,"&lt;="&amp;C157)+SUMIFS(Saisonpreise!$F$9:$F$38,Saisonpreise!$K$9:$K$38,"OK",Saisonpreise!$C$9:$C$38,"Jährlich",Saisonpreise!$J$9:$J$38,1,Saisonpreise!$I$9:$I$38,"&gt;="&amp;C157))))))</f>
        <v>105</v>
      </c>
      <c r="G157" s="3" t="str">
        <f t="shared" si="10"/>
        <v>Jährliche Saison</v>
      </c>
      <c r="H157" s="3" t="str">
        <f t="shared" si="11"/>
        <v>OK</v>
      </c>
    </row>
    <row r="158" spans="1:8" ht="31" customHeight="1">
      <c r="A158" s="12">
        <f>IF(DATE(Start!$E$28,1,1)+ROW()-9&lt;DATE(Start!$E$28+3,1,1),DATE(Start!$E$28,1,1)+ROW()-9,"")</f>
        <v>46172</v>
      </c>
      <c r="B158" s="3" t="str">
        <f t="shared" si="8"/>
        <v>Sa</v>
      </c>
      <c r="C158" s="3">
        <f t="shared" si="9"/>
        <v>530</v>
      </c>
      <c r="D158" s="3">
        <f>IF(A158="","",COUNTIFS(Saisonpreise!$K$9:$K$38,"OK",Saisonpreise!$C$9:$C$38,"Jährlich",Saisonpreise!$J$9:$J$38,0,Saisonpreise!$H$9:$H$38,"&lt;="&amp;C158,Saisonpreise!$I$9:$I$38,"&gt;="&amp;C158)+COUNTIFS(Saisonpreise!$K$9:$K$38,"OK",Saisonpreise!$C$9:$C$38,"Jährlich",Saisonpreise!$J$9:$J$38,1,Saisonpreise!$H$9:$H$38,"&lt;="&amp;C158)+COUNTIFS(Saisonpreise!$K$9:$K$38,"OK",Saisonpreise!$C$9:$C$38,"Jährlich",Saisonpreise!$J$9:$J$38,1,Saisonpreise!$I$9:$I$38,"&gt;="&amp;C158))</f>
        <v>1</v>
      </c>
      <c r="E158" s="3">
        <f>IF(A158="","",COUNTIFS(Saisonpreise!$K$9:$K$38,"OK",Saisonpreise!$C$9:$C$38,"Einmalig",Saisonpreise!$D$9:$D$38,"&lt;="&amp;A158,Saisonpreise!$E$9:$E$38,"&gt;="&amp;A158))</f>
        <v>0</v>
      </c>
      <c r="F158" s="10">
        <f>IF(A158="","",IF(E158&gt;1,"",IF(E158=1,SUMIFS(Saisonpreise!$F$9:$F$38,Saisonpreise!$K$9:$K$38,"OK",Saisonpreise!$C$9:$C$38,"Einmalig",Saisonpreise!$D$9:$D$38,"&lt;="&amp;A158,Saisonpreise!$E$9:$E$38,"&gt;="&amp;A158),IF(D158&gt;1,"",IF(D158=0,Start!$E$26,SUMIFS(Saisonpreise!$F$9:$F$38,Saisonpreise!$K$9:$K$38,"OK",Saisonpreise!$C$9:$C$38,"Jährlich",Saisonpreise!$J$9:$J$38,0,Saisonpreise!$H$9:$H$38,"&lt;="&amp;C158,Saisonpreise!$I$9:$I$38,"&gt;="&amp;C158)+SUMIFS(Saisonpreise!$F$9:$F$38,Saisonpreise!$K$9:$K$38,"OK",Saisonpreise!$C$9:$C$38,"Jährlich",Saisonpreise!$J$9:$J$38,1,Saisonpreise!$H$9:$H$38,"&lt;="&amp;C158)+SUMIFS(Saisonpreise!$F$9:$F$38,Saisonpreise!$K$9:$K$38,"OK",Saisonpreise!$C$9:$C$38,"Jährlich",Saisonpreise!$J$9:$J$38,1,Saisonpreise!$I$9:$I$38,"&gt;="&amp;C158))))))</f>
        <v>105</v>
      </c>
      <c r="G158" s="3" t="str">
        <f t="shared" si="10"/>
        <v>Jährliche Saison</v>
      </c>
      <c r="H158" s="3" t="str">
        <f t="shared" si="11"/>
        <v>OK</v>
      </c>
    </row>
    <row r="159" spans="1:8" ht="31" customHeight="1">
      <c r="A159" s="12">
        <f>IF(DATE(Start!$E$28,1,1)+ROW()-9&lt;DATE(Start!$E$28+3,1,1),DATE(Start!$E$28,1,1)+ROW()-9,"")</f>
        <v>46173</v>
      </c>
      <c r="B159" s="3" t="str">
        <f t="shared" si="8"/>
        <v>So</v>
      </c>
      <c r="C159" s="3">
        <f t="shared" si="9"/>
        <v>531</v>
      </c>
      <c r="D159" s="3">
        <f>IF(A159="","",COUNTIFS(Saisonpreise!$K$9:$K$38,"OK",Saisonpreise!$C$9:$C$38,"Jährlich",Saisonpreise!$J$9:$J$38,0,Saisonpreise!$H$9:$H$38,"&lt;="&amp;C159,Saisonpreise!$I$9:$I$38,"&gt;="&amp;C159)+COUNTIFS(Saisonpreise!$K$9:$K$38,"OK",Saisonpreise!$C$9:$C$38,"Jährlich",Saisonpreise!$J$9:$J$38,1,Saisonpreise!$H$9:$H$38,"&lt;="&amp;C159)+COUNTIFS(Saisonpreise!$K$9:$K$38,"OK",Saisonpreise!$C$9:$C$38,"Jährlich",Saisonpreise!$J$9:$J$38,1,Saisonpreise!$I$9:$I$38,"&gt;="&amp;C159))</f>
        <v>1</v>
      </c>
      <c r="E159" s="3">
        <f>IF(A159="","",COUNTIFS(Saisonpreise!$K$9:$K$38,"OK",Saisonpreise!$C$9:$C$38,"Einmalig",Saisonpreise!$D$9:$D$38,"&lt;="&amp;A159,Saisonpreise!$E$9:$E$38,"&gt;="&amp;A159))</f>
        <v>0</v>
      </c>
      <c r="F159" s="10">
        <f>IF(A159="","",IF(E159&gt;1,"",IF(E159=1,SUMIFS(Saisonpreise!$F$9:$F$38,Saisonpreise!$K$9:$K$38,"OK",Saisonpreise!$C$9:$C$38,"Einmalig",Saisonpreise!$D$9:$D$38,"&lt;="&amp;A159,Saisonpreise!$E$9:$E$38,"&gt;="&amp;A159),IF(D159&gt;1,"",IF(D159=0,Start!$E$26,SUMIFS(Saisonpreise!$F$9:$F$38,Saisonpreise!$K$9:$K$38,"OK",Saisonpreise!$C$9:$C$38,"Jährlich",Saisonpreise!$J$9:$J$38,0,Saisonpreise!$H$9:$H$38,"&lt;="&amp;C159,Saisonpreise!$I$9:$I$38,"&gt;="&amp;C159)+SUMIFS(Saisonpreise!$F$9:$F$38,Saisonpreise!$K$9:$K$38,"OK",Saisonpreise!$C$9:$C$38,"Jährlich",Saisonpreise!$J$9:$J$38,1,Saisonpreise!$H$9:$H$38,"&lt;="&amp;C159)+SUMIFS(Saisonpreise!$F$9:$F$38,Saisonpreise!$K$9:$K$38,"OK",Saisonpreise!$C$9:$C$38,"Jährlich",Saisonpreise!$J$9:$J$38,1,Saisonpreise!$I$9:$I$38,"&gt;="&amp;C159))))))</f>
        <v>105</v>
      </c>
      <c r="G159" s="3" t="str">
        <f t="shared" si="10"/>
        <v>Jährliche Saison</v>
      </c>
      <c r="H159" s="3" t="str">
        <f t="shared" si="11"/>
        <v>OK</v>
      </c>
    </row>
    <row r="160" spans="1:8" ht="31" customHeight="1">
      <c r="A160" s="12">
        <f>IF(DATE(Start!$E$28,1,1)+ROW()-9&lt;DATE(Start!$E$28+3,1,1),DATE(Start!$E$28,1,1)+ROW()-9,"")</f>
        <v>46174</v>
      </c>
      <c r="B160" s="3" t="str">
        <f t="shared" si="8"/>
        <v>Mo</v>
      </c>
      <c r="C160" s="3">
        <f t="shared" si="9"/>
        <v>601</v>
      </c>
      <c r="D160" s="3">
        <f>IF(A160="","",COUNTIFS(Saisonpreise!$K$9:$K$38,"OK",Saisonpreise!$C$9:$C$38,"Jährlich",Saisonpreise!$J$9:$J$38,0,Saisonpreise!$H$9:$H$38,"&lt;="&amp;C160,Saisonpreise!$I$9:$I$38,"&gt;="&amp;C160)+COUNTIFS(Saisonpreise!$K$9:$K$38,"OK",Saisonpreise!$C$9:$C$38,"Jährlich",Saisonpreise!$J$9:$J$38,1,Saisonpreise!$H$9:$H$38,"&lt;="&amp;C160)+COUNTIFS(Saisonpreise!$K$9:$K$38,"OK",Saisonpreise!$C$9:$C$38,"Jährlich",Saisonpreise!$J$9:$J$38,1,Saisonpreise!$I$9:$I$38,"&gt;="&amp;C160))</f>
        <v>1</v>
      </c>
      <c r="E160" s="3">
        <f>IF(A160="","",COUNTIFS(Saisonpreise!$K$9:$K$38,"OK",Saisonpreise!$C$9:$C$38,"Einmalig",Saisonpreise!$D$9:$D$38,"&lt;="&amp;A160,Saisonpreise!$E$9:$E$38,"&gt;="&amp;A160))</f>
        <v>0</v>
      </c>
      <c r="F160" s="10">
        <f>IF(A160="","",IF(E160&gt;1,"",IF(E160=1,SUMIFS(Saisonpreise!$F$9:$F$38,Saisonpreise!$K$9:$K$38,"OK",Saisonpreise!$C$9:$C$38,"Einmalig",Saisonpreise!$D$9:$D$38,"&lt;="&amp;A160,Saisonpreise!$E$9:$E$38,"&gt;="&amp;A160),IF(D160&gt;1,"",IF(D160=0,Start!$E$26,SUMIFS(Saisonpreise!$F$9:$F$38,Saisonpreise!$K$9:$K$38,"OK",Saisonpreise!$C$9:$C$38,"Jährlich",Saisonpreise!$J$9:$J$38,0,Saisonpreise!$H$9:$H$38,"&lt;="&amp;C160,Saisonpreise!$I$9:$I$38,"&gt;="&amp;C160)+SUMIFS(Saisonpreise!$F$9:$F$38,Saisonpreise!$K$9:$K$38,"OK",Saisonpreise!$C$9:$C$38,"Jährlich",Saisonpreise!$J$9:$J$38,1,Saisonpreise!$H$9:$H$38,"&lt;="&amp;C160)+SUMIFS(Saisonpreise!$F$9:$F$38,Saisonpreise!$K$9:$K$38,"OK",Saisonpreise!$C$9:$C$38,"Jährlich",Saisonpreise!$J$9:$J$38,1,Saisonpreise!$I$9:$I$38,"&gt;="&amp;C160))))))</f>
        <v>105</v>
      </c>
      <c r="G160" s="3" t="str">
        <f t="shared" si="10"/>
        <v>Jährliche Saison</v>
      </c>
      <c r="H160" s="3" t="str">
        <f t="shared" si="11"/>
        <v>OK</v>
      </c>
    </row>
    <row r="161" spans="1:8" ht="31" customHeight="1">
      <c r="A161" s="12">
        <f>IF(DATE(Start!$E$28,1,1)+ROW()-9&lt;DATE(Start!$E$28+3,1,1),DATE(Start!$E$28,1,1)+ROW()-9,"")</f>
        <v>46175</v>
      </c>
      <c r="B161" s="3" t="str">
        <f t="shared" si="8"/>
        <v>Di</v>
      </c>
      <c r="C161" s="3">
        <f t="shared" si="9"/>
        <v>602</v>
      </c>
      <c r="D161" s="3">
        <f>IF(A161="","",COUNTIFS(Saisonpreise!$K$9:$K$38,"OK",Saisonpreise!$C$9:$C$38,"Jährlich",Saisonpreise!$J$9:$J$38,0,Saisonpreise!$H$9:$H$38,"&lt;="&amp;C161,Saisonpreise!$I$9:$I$38,"&gt;="&amp;C161)+COUNTIFS(Saisonpreise!$K$9:$K$38,"OK",Saisonpreise!$C$9:$C$38,"Jährlich",Saisonpreise!$J$9:$J$38,1,Saisonpreise!$H$9:$H$38,"&lt;="&amp;C161)+COUNTIFS(Saisonpreise!$K$9:$K$38,"OK",Saisonpreise!$C$9:$C$38,"Jährlich",Saisonpreise!$J$9:$J$38,1,Saisonpreise!$I$9:$I$38,"&gt;="&amp;C161))</f>
        <v>1</v>
      </c>
      <c r="E161" s="3">
        <f>IF(A161="","",COUNTIFS(Saisonpreise!$K$9:$K$38,"OK",Saisonpreise!$C$9:$C$38,"Einmalig",Saisonpreise!$D$9:$D$38,"&lt;="&amp;A161,Saisonpreise!$E$9:$E$38,"&gt;="&amp;A161))</f>
        <v>0</v>
      </c>
      <c r="F161" s="10">
        <f>IF(A161="","",IF(E161&gt;1,"",IF(E161=1,SUMIFS(Saisonpreise!$F$9:$F$38,Saisonpreise!$K$9:$K$38,"OK",Saisonpreise!$C$9:$C$38,"Einmalig",Saisonpreise!$D$9:$D$38,"&lt;="&amp;A161,Saisonpreise!$E$9:$E$38,"&gt;="&amp;A161),IF(D161&gt;1,"",IF(D161=0,Start!$E$26,SUMIFS(Saisonpreise!$F$9:$F$38,Saisonpreise!$K$9:$K$38,"OK",Saisonpreise!$C$9:$C$38,"Jährlich",Saisonpreise!$J$9:$J$38,0,Saisonpreise!$H$9:$H$38,"&lt;="&amp;C161,Saisonpreise!$I$9:$I$38,"&gt;="&amp;C161)+SUMIFS(Saisonpreise!$F$9:$F$38,Saisonpreise!$K$9:$K$38,"OK",Saisonpreise!$C$9:$C$38,"Jährlich",Saisonpreise!$J$9:$J$38,1,Saisonpreise!$H$9:$H$38,"&lt;="&amp;C161)+SUMIFS(Saisonpreise!$F$9:$F$38,Saisonpreise!$K$9:$K$38,"OK",Saisonpreise!$C$9:$C$38,"Jährlich",Saisonpreise!$J$9:$J$38,1,Saisonpreise!$I$9:$I$38,"&gt;="&amp;C161))))))</f>
        <v>105</v>
      </c>
      <c r="G161" s="3" t="str">
        <f t="shared" si="10"/>
        <v>Jährliche Saison</v>
      </c>
      <c r="H161" s="3" t="str">
        <f t="shared" si="11"/>
        <v>OK</v>
      </c>
    </row>
    <row r="162" spans="1:8" ht="31" customHeight="1">
      <c r="A162" s="12">
        <f>IF(DATE(Start!$E$28,1,1)+ROW()-9&lt;DATE(Start!$E$28+3,1,1),DATE(Start!$E$28,1,1)+ROW()-9,"")</f>
        <v>46176</v>
      </c>
      <c r="B162" s="3" t="str">
        <f t="shared" si="8"/>
        <v>Mi</v>
      </c>
      <c r="C162" s="3">
        <f t="shared" si="9"/>
        <v>603</v>
      </c>
      <c r="D162" s="3">
        <f>IF(A162="","",COUNTIFS(Saisonpreise!$K$9:$K$38,"OK",Saisonpreise!$C$9:$C$38,"Jährlich",Saisonpreise!$J$9:$J$38,0,Saisonpreise!$H$9:$H$38,"&lt;="&amp;C162,Saisonpreise!$I$9:$I$38,"&gt;="&amp;C162)+COUNTIFS(Saisonpreise!$K$9:$K$38,"OK",Saisonpreise!$C$9:$C$38,"Jährlich",Saisonpreise!$J$9:$J$38,1,Saisonpreise!$H$9:$H$38,"&lt;="&amp;C162)+COUNTIFS(Saisonpreise!$K$9:$K$38,"OK",Saisonpreise!$C$9:$C$38,"Jährlich",Saisonpreise!$J$9:$J$38,1,Saisonpreise!$I$9:$I$38,"&gt;="&amp;C162))</f>
        <v>1</v>
      </c>
      <c r="E162" s="3">
        <f>IF(A162="","",COUNTIFS(Saisonpreise!$K$9:$K$38,"OK",Saisonpreise!$C$9:$C$38,"Einmalig",Saisonpreise!$D$9:$D$38,"&lt;="&amp;A162,Saisonpreise!$E$9:$E$38,"&gt;="&amp;A162))</f>
        <v>0</v>
      </c>
      <c r="F162" s="10">
        <f>IF(A162="","",IF(E162&gt;1,"",IF(E162=1,SUMIFS(Saisonpreise!$F$9:$F$38,Saisonpreise!$K$9:$K$38,"OK",Saisonpreise!$C$9:$C$38,"Einmalig",Saisonpreise!$D$9:$D$38,"&lt;="&amp;A162,Saisonpreise!$E$9:$E$38,"&gt;="&amp;A162),IF(D162&gt;1,"",IF(D162=0,Start!$E$26,SUMIFS(Saisonpreise!$F$9:$F$38,Saisonpreise!$K$9:$K$38,"OK",Saisonpreise!$C$9:$C$38,"Jährlich",Saisonpreise!$J$9:$J$38,0,Saisonpreise!$H$9:$H$38,"&lt;="&amp;C162,Saisonpreise!$I$9:$I$38,"&gt;="&amp;C162)+SUMIFS(Saisonpreise!$F$9:$F$38,Saisonpreise!$K$9:$K$38,"OK",Saisonpreise!$C$9:$C$38,"Jährlich",Saisonpreise!$J$9:$J$38,1,Saisonpreise!$H$9:$H$38,"&lt;="&amp;C162)+SUMIFS(Saisonpreise!$F$9:$F$38,Saisonpreise!$K$9:$K$38,"OK",Saisonpreise!$C$9:$C$38,"Jährlich",Saisonpreise!$J$9:$J$38,1,Saisonpreise!$I$9:$I$38,"&gt;="&amp;C162))))))</f>
        <v>105</v>
      </c>
      <c r="G162" s="3" t="str">
        <f t="shared" si="10"/>
        <v>Jährliche Saison</v>
      </c>
      <c r="H162" s="3" t="str">
        <f t="shared" si="11"/>
        <v>OK</v>
      </c>
    </row>
    <row r="163" spans="1:8" ht="31" customHeight="1">
      <c r="A163" s="12">
        <f>IF(DATE(Start!$E$28,1,1)+ROW()-9&lt;DATE(Start!$E$28+3,1,1),DATE(Start!$E$28,1,1)+ROW()-9,"")</f>
        <v>46177</v>
      </c>
      <c r="B163" s="3" t="str">
        <f t="shared" si="8"/>
        <v>Do</v>
      </c>
      <c r="C163" s="3">
        <f t="shared" si="9"/>
        <v>604</v>
      </c>
      <c r="D163" s="3">
        <f>IF(A163="","",COUNTIFS(Saisonpreise!$K$9:$K$38,"OK",Saisonpreise!$C$9:$C$38,"Jährlich",Saisonpreise!$J$9:$J$38,0,Saisonpreise!$H$9:$H$38,"&lt;="&amp;C163,Saisonpreise!$I$9:$I$38,"&gt;="&amp;C163)+COUNTIFS(Saisonpreise!$K$9:$K$38,"OK",Saisonpreise!$C$9:$C$38,"Jährlich",Saisonpreise!$J$9:$J$38,1,Saisonpreise!$H$9:$H$38,"&lt;="&amp;C163)+COUNTIFS(Saisonpreise!$K$9:$K$38,"OK",Saisonpreise!$C$9:$C$38,"Jährlich",Saisonpreise!$J$9:$J$38,1,Saisonpreise!$I$9:$I$38,"&gt;="&amp;C163))</f>
        <v>1</v>
      </c>
      <c r="E163" s="3">
        <f>IF(A163="","",COUNTIFS(Saisonpreise!$K$9:$K$38,"OK",Saisonpreise!$C$9:$C$38,"Einmalig",Saisonpreise!$D$9:$D$38,"&lt;="&amp;A163,Saisonpreise!$E$9:$E$38,"&gt;="&amp;A163))</f>
        <v>0</v>
      </c>
      <c r="F163" s="10">
        <f>IF(A163="","",IF(E163&gt;1,"",IF(E163=1,SUMIFS(Saisonpreise!$F$9:$F$38,Saisonpreise!$K$9:$K$38,"OK",Saisonpreise!$C$9:$C$38,"Einmalig",Saisonpreise!$D$9:$D$38,"&lt;="&amp;A163,Saisonpreise!$E$9:$E$38,"&gt;="&amp;A163),IF(D163&gt;1,"",IF(D163=0,Start!$E$26,SUMIFS(Saisonpreise!$F$9:$F$38,Saisonpreise!$K$9:$K$38,"OK",Saisonpreise!$C$9:$C$38,"Jährlich",Saisonpreise!$J$9:$J$38,0,Saisonpreise!$H$9:$H$38,"&lt;="&amp;C163,Saisonpreise!$I$9:$I$38,"&gt;="&amp;C163)+SUMIFS(Saisonpreise!$F$9:$F$38,Saisonpreise!$K$9:$K$38,"OK",Saisonpreise!$C$9:$C$38,"Jährlich",Saisonpreise!$J$9:$J$38,1,Saisonpreise!$H$9:$H$38,"&lt;="&amp;C163)+SUMIFS(Saisonpreise!$F$9:$F$38,Saisonpreise!$K$9:$K$38,"OK",Saisonpreise!$C$9:$C$38,"Jährlich",Saisonpreise!$J$9:$J$38,1,Saisonpreise!$I$9:$I$38,"&gt;="&amp;C163))))))</f>
        <v>105</v>
      </c>
      <c r="G163" s="3" t="str">
        <f t="shared" si="10"/>
        <v>Jährliche Saison</v>
      </c>
      <c r="H163" s="3" t="str">
        <f t="shared" si="11"/>
        <v>OK</v>
      </c>
    </row>
    <row r="164" spans="1:8" ht="31" customHeight="1">
      <c r="A164" s="12">
        <f>IF(DATE(Start!$E$28,1,1)+ROW()-9&lt;DATE(Start!$E$28+3,1,1),DATE(Start!$E$28,1,1)+ROW()-9,"")</f>
        <v>46178</v>
      </c>
      <c r="B164" s="3" t="str">
        <f t="shared" si="8"/>
        <v>Fr</v>
      </c>
      <c r="C164" s="3">
        <f t="shared" si="9"/>
        <v>605</v>
      </c>
      <c r="D164" s="3">
        <f>IF(A164="","",COUNTIFS(Saisonpreise!$K$9:$K$38,"OK",Saisonpreise!$C$9:$C$38,"Jährlich",Saisonpreise!$J$9:$J$38,0,Saisonpreise!$H$9:$H$38,"&lt;="&amp;C164,Saisonpreise!$I$9:$I$38,"&gt;="&amp;C164)+COUNTIFS(Saisonpreise!$K$9:$K$38,"OK",Saisonpreise!$C$9:$C$38,"Jährlich",Saisonpreise!$J$9:$J$38,1,Saisonpreise!$H$9:$H$38,"&lt;="&amp;C164)+COUNTIFS(Saisonpreise!$K$9:$K$38,"OK",Saisonpreise!$C$9:$C$38,"Jährlich",Saisonpreise!$J$9:$J$38,1,Saisonpreise!$I$9:$I$38,"&gt;="&amp;C164))</f>
        <v>1</v>
      </c>
      <c r="E164" s="3">
        <f>IF(A164="","",COUNTIFS(Saisonpreise!$K$9:$K$38,"OK",Saisonpreise!$C$9:$C$38,"Einmalig",Saisonpreise!$D$9:$D$38,"&lt;="&amp;A164,Saisonpreise!$E$9:$E$38,"&gt;="&amp;A164))</f>
        <v>0</v>
      </c>
      <c r="F164" s="10">
        <f>IF(A164="","",IF(E164&gt;1,"",IF(E164=1,SUMIFS(Saisonpreise!$F$9:$F$38,Saisonpreise!$K$9:$K$38,"OK",Saisonpreise!$C$9:$C$38,"Einmalig",Saisonpreise!$D$9:$D$38,"&lt;="&amp;A164,Saisonpreise!$E$9:$E$38,"&gt;="&amp;A164),IF(D164&gt;1,"",IF(D164=0,Start!$E$26,SUMIFS(Saisonpreise!$F$9:$F$38,Saisonpreise!$K$9:$K$38,"OK",Saisonpreise!$C$9:$C$38,"Jährlich",Saisonpreise!$J$9:$J$38,0,Saisonpreise!$H$9:$H$38,"&lt;="&amp;C164,Saisonpreise!$I$9:$I$38,"&gt;="&amp;C164)+SUMIFS(Saisonpreise!$F$9:$F$38,Saisonpreise!$K$9:$K$38,"OK",Saisonpreise!$C$9:$C$38,"Jährlich",Saisonpreise!$J$9:$J$38,1,Saisonpreise!$H$9:$H$38,"&lt;="&amp;C164)+SUMIFS(Saisonpreise!$F$9:$F$38,Saisonpreise!$K$9:$K$38,"OK",Saisonpreise!$C$9:$C$38,"Jährlich",Saisonpreise!$J$9:$J$38,1,Saisonpreise!$I$9:$I$38,"&gt;="&amp;C164))))))</f>
        <v>105</v>
      </c>
      <c r="G164" s="3" t="str">
        <f t="shared" si="10"/>
        <v>Jährliche Saison</v>
      </c>
      <c r="H164" s="3" t="str">
        <f t="shared" si="11"/>
        <v>OK</v>
      </c>
    </row>
    <row r="165" spans="1:8" ht="31" customHeight="1">
      <c r="A165" s="12">
        <f>IF(DATE(Start!$E$28,1,1)+ROW()-9&lt;DATE(Start!$E$28+3,1,1),DATE(Start!$E$28,1,1)+ROW()-9,"")</f>
        <v>46179</v>
      </c>
      <c r="B165" s="3" t="str">
        <f t="shared" si="8"/>
        <v>Sa</v>
      </c>
      <c r="C165" s="3">
        <f t="shared" si="9"/>
        <v>606</v>
      </c>
      <c r="D165" s="3">
        <f>IF(A165="","",COUNTIFS(Saisonpreise!$K$9:$K$38,"OK",Saisonpreise!$C$9:$C$38,"Jährlich",Saisonpreise!$J$9:$J$38,0,Saisonpreise!$H$9:$H$38,"&lt;="&amp;C165,Saisonpreise!$I$9:$I$38,"&gt;="&amp;C165)+COUNTIFS(Saisonpreise!$K$9:$K$38,"OK",Saisonpreise!$C$9:$C$38,"Jährlich",Saisonpreise!$J$9:$J$38,1,Saisonpreise!$H$9:$H$38,"&lt;="&amp;C165)+COUNTIFS(Saisonpreise!$K$9:$K$38,"OK",Saisonpreise!$C$9:$C$38,"Jährlich",Saisonpreise!$J$9:$J$38,1,Saisonpreise!$I$9:$I$38,"&gt;="&amp;C165))</f>
        <v>1</v>
      </c>
      <c r="E165" s="3">
        <f>IF(A165="","",COUNTIFS(Saisonpreise!$K$9:$K$38,"OK",Saisonpreise!$C$9:$C$38,"Einmalig",Saisonpreise!$D$9:$D$38,"&lt;="&amp;A165,Saisonpreise!$E$9:$E$38,"&gt;="&amp;A165))</f>
        <v>0</v>
      </c>
      <c r="F165" s="10">
        <f>IF(A165="","",IF(E165&gt;1,"",IF(E165=1,SUMIFS(Saisonpreise!$F$9:$F$38,Saisonpreise!$K$9:$K$38,"OK",Saisonpreise!$C$9:$C$38,"Einmalig",Saisonpreise!$D$9:$D$38,"&lt;="&amp;A165,Saisonpreise!$E$9:$E$38,"&gt;="&amp;A165),IF(D165&gt;1,"",IF(D165=0,Start!$E$26,SUMIFS(Saisonpreise!$F$9:$F$38,Saisonpreise!$K$9:$K$38,"OK",Saisonpreise!$C$9:$C$38,"Jährlich",Saisonpreise!$J$9:$J$38,0,Saisonpreise!$H$9:$H$38,"&lt;="&amp;C165,Saisonpreise!$I$9:$I$38,"&gt;="&amp;C165)+SUMIFS(Saisonpreise!$F$9:$F$38,Saisonpreise!$K$9:$K$38,"OK",Saisonpreise!$C$9:$C$38,"Jährlich",Saisonpreise!$J$9:$J$38,1,Saisonpreise!$H$9:$H$38,"&lt;="&amp;C165)+SUMIFS(Saisonpreise!$F$9:$F$38,Saisonpreise!$K$9:$K$38,"OK",Saisonpreise!$C$9:$C$38,"Jährlich",Saisonpreise!$J$9:$J$38,1,Saisonpreise!$I$9:$I$38,"&gt;="&amp;C165))))))</f>
        <v>105</v>
      </c>
      <c r="G165" s="3" t="str">
        <f t="shared" si="10"/>
        <v>Jährliche Saison</v>
      </c>
      <c r="H165" s="3" t="str">
        <f t="shared" si="11"/>
        <v>OK</v>
      </c>
    </row>
    <row r="166" spans="1:8" ht="31" customHeight="1">
      <c r="A166" s="12">
        <f>IF(DATE(Start!$E$28,1,1)+ROW()-9&lt;DATE(Start!$E$28+3,1,1),DATE(Start!$E$28,1,1)+ROW()-9,"")</f>
        <v>46180</v>
      </c>
      <c r="B166" s="3" t="str">
        <f t="shared" si="8"/>
        <v>So</v>
      </c>
      <c r="C166" s="3">
        <f t="shared" si="9"/>
        <v>607</v>
      </c>
      <c r="D166" s="3">
        <f>IF(A166="","",COUNTIFS(Saisonpreise!$K$9:$K$38,"OK",Saisonpreise!$C$9:$C$38,"Jährlich",Saisonpreise!$J$9:$J$38,0,Saisonpreise!$H$9:$H$38,"&lt;="&amp;C166,Saisonpreise!$I$9:$I$38,"&gt;="&amp;C166)+COUNTIFS(Saisonpreise!$K$9:$K$38,"OK",Saisonpreise!$C$9:$C$38,"Jährlich",Saisonpreise!$J$9:$J$38,1,Saisonpreise!$H$9:$H$38,"&lt;="&amp;C166)+COUNTIFS(Saisonpreise!$K$9:$K$38,"OK",Saisonpreise!$C$9:$C$38,"Jährlich",Saisonpreise!$J$9:$J$38,1,Saisonpreise!$I$9:$I$38,"&gt;="&amp;C166))</f>
        <v>1</v>
      </c>
      <c r="E166" s="3">
        <f>IF(A166="","",COUNTIFS(Saisonpreise!$K$9:$K$38,"OK",Saisonpreise!$C$9:$C$38,"Einmalig",Saisonpreise!$D$9:$D$38,"&lt;="&amp;A166,Saisonpreise!$E$9:$E$38,"&gt;="&amp;A166))</f>
        <v>0</v>
      </c>
      <c r="F166" s="10">
        <f>IF(A166="","",IF(E166&gt;1,"",IF(E166=1,SUMIFS(Saisonpreise!$F$9:$F$38,Saisonpreise!$K$9:$K$38,"OK",Saisonpreise!$C$9:$C$38,"Einmalig",Saisonpreise!$D$9:$D$38,"&lt;="&amp;A166,Saisonpreise!$E$9:$E$38,"&gt;="&amp;A166),IF(D166&gt;1,"",IF(D166=0,Start!$E$26,SUMIFS(Saisonpreise!$F$9:$F$38,Saisonpreise!$K$9:$K$38,"OK",Saisonpreise!$C$9:$C$38,"Jährlich",Saisonpreise!$J$9:$J$38,0,Saisonpreise!$H$9:$H$38,"&lt;="&amp;C166,Saisonpreise!$I$9:$I$38,"&gt;="&amp;C166)+SUMIFS(Saisonpreise!$F$9:$F$38,Saisonpreise!$K$9:$K$38,"OK",Saisonpreise!$C$9:$C$38,"Jährlich",Saisonpreise!$J$9:$J$38,1,Saisonpreise!$H$9:$H$38,"&lt;="&amp;C166)+SUMIFS(Saisonpreise!$F$9:$F$38,Saisonpreise!$K$9:$K$38,"OK",Saisonpreise!$C$9:$C$38,"Jährlich",Saisonpreise!$J$9:$J$38,1,Saisonpreise!$I$9:$I$38,"&gt;="&amp;C166))))))</f>
        <v>105</v>
      </c>
      <c r="G166" s="3" t="str">
        <f t="shared" si="10"/>
        <v>Jährliche Saison</v>
      </c>
      <c r="H166" s="3" t="str">
        <f t="shared" si="11"/>
        <v>OK</v>
      </c>
    </row>
    <row r="167" spans="1:8" ht="31" customHeight="1">
      <c r="A167" s="12">
        <f>IF(DATE(Start!$E$28,1,1)+ROW()-9&lt;DATE(Start!$E$28+3,1,1),DATE(Start!$E$28,1,1)+ROW()-9,"")</f>
        <v>46181</v>
      </c>
      <c r="B167" s="3" t="str">
        <f t="shared" si="8"/>
        <v>Mo</v>
      </c>
      <c r="C167" s="3">
        <f t="shared" si="9"/>
        <v>608</v>
      </c>
      <c r="D167" s="3">
        <f>IF(A167="","",COUNTIFS(Saisonpreise!$K$9:$K$38,"OK",Saisonpreise!$C$9:$C$38,"Jährlich",Saisonpreise!$J$9:$J$38,0,Saisonpreise!$H$9:$H$38,"&lt;="&amp;C167,Saisonpreise!$I$9:$I$38,"&gt;="&amp;C167)+COUNTIFS(Saisonpreise!$K$9:$K$38,"OK",Saisonpreise!$C$9:$C$38,"Jährlich",Saisonpreise!$J$9:$J$38,1,Saisonpreise!$H$9:$H$38,"&lt;="&amp;C167)+COUNTIFS(Saisonpreise!$K$9:$K$38,"OK",Saisonpreise!$C$9:$C$38,"Jährlich",Saisonpreise!$J$9:$J$38,1,Saisonpreise!$I$9:$I$38,"&gt;="&amp;C167))</f>
        <v>1</v>
      </c>
      <c r="E167" s="3">
        <f>IF(A167="","",COUNTIFS(Saisonpreise!$K$9:$K$38,"OK",Saisonpreise!$C$9:$C$38,"Einmalig",Saisonpreise!$D$9:$D$38,"&lt;="&amp;A167,Saisonpreise!$E$9:$E$38,"&gt;="&amp;A167))</f>
        <v>0</v>
      </c>
      <c r="F167" s="10">
        <f>IF(A167="","",IF(E167&gt;1,"",IF(E167=1,SUMIFS(Saisonpreise!$F$9:$F$38,Saisonpreise!$K$9:$K$38,"OK",Saisonpreise!$C$9:$C$38,"Einmalig",Saisonpreise!$D$9:$D$38,"&lt;="&amp;A167,Saisonpreise!$E$9:$E$38,"&gt;="&amp;A167),IF(D167&gt;1,"",IF(D167=0,Start!$E$26,SUMIFS(Saisonpreise!$F$9:$F$38,Saisonpreise!$K$9:$K$38,"OK",Saisonpreise!$C$9:$C$38,"Jährlich",Saisonpreise!$J$9:$J$38,0,Saisonpreise!$H$9:$H$38,"&lt;="&amp;C167,Saisonpreise!$I$9:$I$38,"&gt;="&amp;C167)+SUMIFS(Saisonpreise!$F$9:$F$38,Saisonpreise!$K$9:$K$38,"OK",Saisonpreise!$C$9:$C$38,"Jährlich",Saisonpreise!$J$9:$J$38,1,Saisonpreise!$H$9:$H$38,"&lt;="&amp;C167)+SUMIFS(Saisonpreise!$F$9:$F$38,Saisonpreise!$K$9:$K$38,"OK",Saisonpreise!$C$9:$C$38,"Jährlich",Saisonpreise!$J$9:$J$38,1,Saisonpreise!$I$9:$I$38,"&gt;="&amp;C167))))))</f>
        <v>105</v>
      </c>
      <c r="G167" s="3" t="str">
        <f t="shared" si="10"/>
        <v>Jährliche Saison</v>
      </c>
      <c r="H167" s="3" t="str">
        <f t="shared" si="11"/>
        <v>OK</v>
      </c>
    </row>
    <row r="168" spans="1:8" ht="31" customHeight="1">
      <c r="A168" s="12">
        <f>IF(DATE(Start!$E$28,1,1)+ROW()-9&lt;DATE(Start!$E$28+3,1,1),DATE(Start!$E$28,1,1)+ROW()-9,"")</f>
        <v>46182</v>
      </c>
      <c r="B168" s="3" t="str">
        <f t="shared" si="8"/>
        <v>Di</v>
      </c>
      <c r="C168" s="3">
        <f t="shared" si="9"/>
        <v>609</v>
      </c>
      <c r="D168" s="3">
        <f>IF(A168="","",COUNTIFS(Saisonpreise!$K$9:$K$38,"OK",Saisonpreise!$C$9:$C$38,"Jährlich",Saisonpreise!$J$9:$J$38,0,Saisonpreise!$H$9:$H$38,"&lt;="&amp;C168,Saisonpreise!$I$9:$I$38,"&gt;="&amp;C168)+COUNTIFS(Saisonpreise!$K$9:$K$38,"OK",Saisonpreise!$C$9:$C$38,"Jährlich",Saisonpreise!$J$9:$J$38,1,Saisonpreise!$H$9:$H$38,"&lt;="&amp;C168)+COUNTIFS(Saisonpreise!$K$9:$K$38,"OK",Saisonpreise!$C$9:$C$38,"Jährlich",Saisonpreise!$J$9:$J$38,1,Saisonpreise!$I$9:$I$38,"&gt;="&amp;C168))</f>
        <v>1</v>
      </c>
      <c r="E168" s="3">
        <f>IF(A168="","",COUNTIFS(Saisonpreise!$K$9:$K$38,"OK",Saisonpreise!$C$9:$C$38,"Einmalig",Saisonpreise!$D$9:$D$38,"&lt;="&amp;A168,Saisonpreise!$E$9:$E$38,"&gt;="&amp;A168))</f>
        <v>0</v>
      </c>
      <c r="F168" s="10">
        <f>IF(A168="","",IF(E168&gt;1,"",IF(E168=1,SUMIFS(Saisonpreise!$F$9:$F$38,Saisonpreise!$K$9:$K$38,"OK",Saisonpreise!$C$9:$C$38,"Einmalig",Saisonpreise!$D$9:$D$38,"&lt;="&amp;A168,Saisonpreise!$E$9:$E$38,"&gt;="&amp;A168),IF(D168&gt;1,"",IF(D168=0,Start!$E$26,SUMIFS(Saisonpreise!$F$9:$F$38,Saisonpreise!$K$9:$K$38,"OK",Saisonpreise!$C$9:$C$38,"Jährlich",Saisonpreise!$J$9:$J$38,0,Saisonpreise!$H$9:$H$38,"&lt;="&amp;C168,Saisonpreise!$I$9:$I$38,"&gt;="&amp;C168)+SUMIFS(Saisonpreise!$F$9:$F$38,Saisonpreise!$K$9:$K$38,"OK",Saisonpreise!$C$9:$C$38,"Jährlich",Saisonpreise!$J$9:$J$38,1,Saisonpreise!$H$9:$H$38,"&lt;="&amp;C168)+SUMIFS(Saisonpreise!$F$9:$F$38,Saisonpreise!$K$9:$K$38,"OK",Saisonpreise!$C$9:$C$38,"Jährlich",Saisonpreise!$J$9:$J$38,1,Saisonpreise!$I$9:$I$38,"&gt;="&amp;C168))))))</f>
        <v>105</v>
      </c>
      <c r="G168" s="3" t="str">
        <f t="shared" si="10"/>
        <v>Jährliche Saison</v>
      </c>
      <c r="H168" s="3" t="str">
        <f t="shared" si="11"/>
        <v>OK</v>
      </c>
    </row>
    <row r="169" spans="1:8" ht="31" customHeight="1">
      <c r="A169" s="12">
        <f>IF(DATE(Start!$E$28,1,1)+ROW()-9&lt;DATE(Start!$E$28+3,1,1),DATE(Start!$E$28,1,1)+ROW()-9,"")</f>
        <v>46183</v>
      </c>
      <c r="B169" s="3" t="str">
        <f t="shared" si="8"/>
        <v>Mi</v>
      </c>
      <c r="C169" s="3">
        <f t="shared" si="9"/>
        <v>610</v>
      </c>
      <c r="D169" s="3">
        <f>IF(A169="","",COUNTIFS(Saisonpreise!$K$9:$K$38,"OK",Saisonpreise!$C$9:$C$38,"Jährlich",Saisonpreise!$J$9:$J$38,0,Saisonpreise!$H$9:$H$38,"&lt;="&amp;C169,Saisonpreise!$I$9:$I$38,"&gt;="&amp;C169)+COUNTIFS(Saisonpreise!$K$9:$K$38,"OK",Saisonpreise!$C$9:$C$38,"Jährlich",Saisonpreise!$J$9:$J$38,1,Saisonpreise!$H$9:$H$38,"&lt;="&amp;C169)+COUNTIFS(Saisonpreise!$K$9:$K$38,"OK",Saisonpreise!$C$9:$C$38,"Jährlich",Saisonpreise!$J$9:$J$38,1,Saisonpreise!$I$9:$I$38,"&gt;="&amp;C169))</f>
        <v>1</v>
      </c>
      <c r="E169" s="3">
        <f>IF(A169="","",COUNTIFS(Saisonpreise!$K$9:$K$38,"OK",Saisonpreise!$C$9:$C$38,"Einmalig",Saisonpreise!$D$9:$D$38,"&lt;="&amp;A169,Saisonpreise!$E$9:$E$38,"&gt;="&amp;A169))</f>
        <v>0</v>
      </c>
      <c r="F169" s="10">
        <f>IF(A169="","",IF(E169&gt;1,"",IF(E169=1,SUMIFS(Saisonpreise!$F$9:$F$38,Saisonpreise!$K$9:$K$38,"OK",Saisonpreise!$C$9:$C$38,"Einmalig",Saisonpreise!$D$9:$D$38,"&lt;="&amp;A169,Saisonpreise!$E$9:$E$38,"&gt;="&amp;A169),IF(D169&gt;1,"",IF(D169=0,Start!$E$26,SUMIFS(Saisonpreise!$F$9:$F$38,Saisonpreise!$K$9:$K$38,"OK",Saisonpreise!$C$9:$C$38,"Jährlich",Saisonpreise!$J$9:$J$38,0,Saisonpreise!$H$9:$H$38,"&lt;="&amp;C169,Saisonpreise!$I$9:$I$38,"&gt;="&amp;C169)+SUMIFS(Saisonpreise!$F$9:$F$38,Saisonpreise!$K$9:$K$38,"OK",Saisonpreise!$C$9:$C$38,"Jährlich",Saisonpreise!$J$9:$J$38,1,Saisonpreise!$H$9:$H$38,"&lt;="&amp;C169)+SUMIFS(Saisonpreise!$F$9:$F$38,Saisonpreise!$K$9:$K$38,"OK",Saisonpreise!$C$9:$C$38,"Jährlich",Saisonpreise!$J$9:$J$38,1,Saisonpreise!$I$9:$I$38,"&gt;="&amp;C169))))))</f>
        <v>105</v>
      </c>
      <c r="G169" s="3" t="str">
        <f t="shared" si="10"/>
        <v>Jährliche Saison</v>
      </c>
      <c r="H169" s="3" t="str">
        <f t="shared" si="11"/>
        <v>OK</v>
      </c>
    </row>
    <row r="170" spans="1:8" ht="31" customHeight="1">
      <c r="A170" s="12">
        <f>IF(DATE(Start!$E$28,1,1)+ROW()-9&lt;DATE(Start!$E$28+3,1,1),DATE(Start!$E$28,1,1)+ROW()-9,"")</f>
        <v>46184</v>
      </c>
      <c r="B170" s="3" t="str">
        <f t="shared" si="8"/>
        <v>Do</v>
      </c>
      <c r="C170" s="3">
        <f t="shared" si="9"/>
        <v>611</v>
      </c>
      <c r="D170" s="3">
        <f>IF(A170="","",COUNTIFS(Saisonpreise!$K$9:$K$38,"OK",Saisonpreise!$C$9:$C$38,"Jährlich",Saisonpreise!$J$9:$J$38,0,Saisonpreise!$H$9:$H$38,"&lt;="&amp;C170,Saisonpreise!$I$9:$I$38,"&gt;="&amp;C170)+COUNTIFS(Saisonpreise!$K$9:$K$38,"OK",Saisonpreise!$C$9:$C$38,"Jährlich",Saisonpreise!$J$9:$J$38,1,Saisonpreise!$H$9:$H$38,"&lt;="&amp;C170)+COUNTIFS(Saisonpreise!$K$9:$K$38,"OK",Saisonpreise!$C$9:$C$38,"Jährlich",Saisonpreise!$J$9:$J$38,1,Saisonpreise!$I$9:$I$38,"&gt;="&amp;C170))</f>
        <v>1</v>
      </c>
      <c r="E170" s="3">
        <f>IF(A170="","",COUNTIFS(Saisonpreise!$K$9:$K$38,"OK",Saisonpreise!$C$9:$C$38,"Einmalig",Saisonpreise!$D$9:$D$38,"&lt;="&amp;A170,Saisonpreise!$E$9:$E$38,"&gt;="&amp;A170))</f>
        <v>0</v>
      </c>
      <c r="F170" s="10">
        <f>IF(A170="","",IF(E170&gt;1,"",IF(E170=1,SUMIFS(Saisonpreise!$F$9:$F$38,Saisonpreise!$K$9:$K$38,"OK",Saisonpreise!$C$9:$C$38,"Einmalig",Saisonpreise!$D$9:$D$38,"&lt;="&amp;A170,Saisonpreise!$E$9:$E$38,"&gt;="&amp;A170),IF(D170&gt;1,"",IF(D170=0,Start!$E$26,SUMIFS(Saisonpreise!$F$9:$F$38,Saisonpreise!$K$9:$K$38,"OK",Saisonpreise!$C$9:$C$38,"Jährlich",Saisonpreise!$J$9:$J$38,0,Saisonpreise!$H$9:$H$38,"&lt;="&amp;C170,Saisonpreise!$I$9:$I$38,"&gt;="&amp;C170)+SUMIFS(Saisonpreise!$F$9:$F$38,Saisonpreise!$K$9:$K$38,"OK",Saisonpreise!$C$9:$C$38,"Jährlich",Saisonpreise!$J$9:$J$38,1,Saisonpreise!$H$9:$H$38,"&lt;="&amp;C170)+SUMIFS(Saisonpreise!$F$9:$F$38,Saisonpreise!$K$9:$K$38,"OK",Saisonpreise!$C$9:$C$38,"Jährlich",Saisonpreise!$J$9:$J$38,1,Saisonpreise!$I$9:$I$38,"&gt;="&amp;C170))))))</f>
        <v>105</v>
      </c>
      <c r="G170" s="3" t="str">
        <f t="shared" si="10"/>
        <v>Jährliche Saison</v>
      </c>
      <c r="H170" s="3" t="str">
        <f t="shared" si="11"/>
        <v>OK</v>
      </c>
    </row>
    <row r="171" spans="1:8" ht="31" customHeight="1">
      <c r="A171" s="12">
        <f>IF(DATE(Start!$E$28,1,1)+ROW()-9&lt;DATE(Start!$E$28+3,1,1),DATE(Start!$E$28,1,1)+ROW()-9,"")</f>
        <v>46185</v>
      </c>
      <c r="B171" s="3" t="str">
        <f t="shared" si="8"/>
        <v>Fr</v>
      </c>
      <c r="C171" s="3">
        <f t="shared" si="9"/>
        <v>612</v>
      </c>
      <c r="D171" s="3">
        <f>IF(A171="","",COUNTIFS(Saisonpreise!$K$9:$K$38,"OK",Saisonpreise!$C$9:$C$38,"Jährlich",Saisonpreise!$J$9:$J$38,0,Saisonpreise!$H$9:$H$38,"&lt;="&amp;C171,Saisonpreise!$I$9:$I$38,"&gt;="&amp;C171)+COUNTIFS(Saisonpreise!$K$9:$K$38,"OK",Saisonpreise!$C$9:$C$38,"Jährlich",Saisonpreise!$J$9:$J$38,1,Saisonpreise!$H$9:$H$38,"&lt;="&amp;C171)+COUNTIFS(Saisonpreise!$K$9:$K$38,"OK",Saisonpreise!$C$9:$C$38,"Jährlich",Saisonpreise!$J$9:$J$38,1,Saisonpreise!$I$9:$I$38,"&gt;="&amp;C171))</f>
        <v>1</v>
      </c>
      <c r="E171" s="3">
        <f>IF(A171="","",COUNTIFS(Saisonpreise!$K$9:$K$38,"OK",Saisonpreise!$C$9:$C$38,"Einmalig",Saisonpreise!$D$9:$D$38,"&lt;="&amp;A171,Saisonpreise!$E$9:$E$38,"&gt;="&amp;A171))</f>
        <v>0</v>
      </c>
      <c r="F171" s="10">
        <f>IF(A171="","",IF(E171&gt;1,"",IF(E171=1,SUMIFS(Saisonpreise!$F$9:$F$38,Saisonpreise!$K$9:$K$38,"OK",Saisonpreise!$C$9:$C$38,"Einmalig",Saisonpreise!$D$9:$D$38,"&lt;="&amp;A171,Saisonpreise!$E$9:$E$38,"&gt;="&amp;A171),IF(D171&gt;1,"",IF(D171=0,Start!$E$26,SUMIFS(Saisonpreise!$F$9:$F$38,Saisonpreise!$K$9:$K$38,"OK",Saisonpreise!$C$9:$C$38,"Jährlich",Saisonpreise!$J$9:$J$38,0,Saisonpreise!$H$9:$H$38,"&lt;="&amp;C171,Saisonpreise!$I$9:$I$38,"&gt;="&amp;C171)+SUMIFS(Saisonpreise!$F$9:$F$38,Saisonpreise!$K$9:$K$38,"OK",Saisonpreise!$C$9:$C$38,"Jährlich",Saisonpreise!$J$9:$J$38,1,Saisonpreise!$H$9:$H$38,"&lt;="&amp;C171)+SUMIFS(Saisonpreise!$F$9:$F$38,Saisonpreise!$K$9:$K$38,"OK",Saisonpreise!$C$9:$C$38,"Jährlich",Saisonpreise!$J$9:$J$38,1,Saisonpreise!$I$9:$I$38,"&gt;="&amp;C171))))))</f>
        <v>105</v>
      </c>
      <c r="G171" s="3" t="str">
        <f t="shared" si="10"/>
        <v>Jährliche Saison</v>
      </c>
      <c r="H171" s="3" t="str">
        <f t="shared" si="11"/>
        <v>OK</v>
      </c>
    </row>
    <row r="172" spans="1:8" ht="31" customHeight="1">
      <c r="A172" s="12">
        <f>IF(DATE(Start!$E$28,1,1)+ROW()-9&lt;DATE(Start!$E$28+3,1,1),DATE(Start!$E$28,1,1)+ROW()-9,"")</f>
        <v>46186</v>
      </c>
      <c r="B172" s="3" t="str">
        <f t="shared" si="8"/>
        <v>Sa</v>
      </c>
      <c r="C172" s="3">
        <f t="shared" si="9"/>
        <v>613</v>
      </c>
      <c r="D172" s="3">
        <f>IF(A172="","",COUNTIFS(Saisonpreise!$K$9:$K$38,"OK",Saisonpreise!$C$9:$C$38,"Jährlich",Saisonpreise!$J$9:$J$38,0,Saisonpreise!$H$9:$H$38,"&lt;="&amp;C172,Saisonpreise!$I$9:$I$38,"&gt;="&amp;C172)+COUNTIFS(Saisonpreise!$K$9:$K$38,"OK",Saisonpreise!$C$9:$C$38,"Jährlich",Saisonpreise!$J$9:$J$38,1,Saisonpreise!$H$9:$H$38,"&lt;="&amp;C172)+COUNTIFS(Saisonpreise!$K$9:$K$38,"OK",Saisonpreise!$C$9:$C$38,"Jährlich",Saisonpreise!$J$9:$J$38,1,Saisonpreise!$I$9:$I$38,"&gt;="&amp;C172))</f>
        <v>1</v>
      </c>
      <c r="E172" s="3">
        <f>IF(A172="","",COUNTIFS(Saisonpreise!$K$9:$K$38,"OK",Saisonpreise!$C$9:$C$38,"Einmalig",Saisonpreise!$D$9:$D$38,"&lt;="&amp;A172,Saisonpreise!$E$9:$E$38,"&gt;="&amp;A172))</f>
        <v>0</v>
      </c>
      <c r="F172" s="10">
        <f>IF(A172="","",IF(E172&gt;1,"",IF(E172=1,SUMIFS(Saisonpreise!$F$9:$F$38,Saisonpreise!$K$9:$K$38,"OK",Saisonpreise!$C$9:$C$38,"Einmalig",Saisonpreise!$D$9:$D$38,"&lt;="&amp;A172,Saisonpreise!$E$9:$E$38,"&gt;="&amp;A172),IF(D172&gt;1,"",IF(D172=0,Start!$E$26,SUMIFS(Saisonpreise!$F$9:$F$38,Saisonpreise!$K$9:$K$38,"OK",Saisonpreise!$C$9:$C$38,"Jährlich",Saisonpreise!$J$9:$J$38,0,Saisonpreise!$H$9:$H$38,"&lt;="&amp;C172,Saisonpreise!$I$9:$I$38,"&gt;="&amp;C172)+SUMIFS(Saisonpreise!$F$9:$F$38,Saisonpreise!$K$9:$K$38,"OK",Saisonpreise!$C$9:$C$38,"Jährlich",Saisonpreise!$J$9:$J$38,1,Saisonpreise!$H$9:$H$38,"&lt;="&amp;C172)+SUMIFS(Saisonpreise!$F$9:$F$38,Saisonpreise!$K$9:$K$38,"OK",Saisonpreise!$C$9:$C$38,"Jährlich",Saisonpreise!$J$9:$J$38,1,Saisonpreise!$I$9:$I$38,"&gt;="&amp;C172))))))</f>
        <v>105</v>
      </c>
      <c r="G172" s="3" t="str">
        <f t="shared" si="10"/>
        <v>Jährliche Saison</v>
      </c>
      <c r="H172" s="3" t="str">
        <f t="shared" si="11"/>
        <v>OK</v>
      </c>
    </row>
    <row r="173" spans="1:8" ht="31" customHeight="1">
      <c r="A173" s="12">
        <f>IF(DATE(Start!$E$28,1,1)+ROW()-9&lt;DATE(Start!$E$28+3,1,1),DATE(Start!$E$28,1,1)+ROW()-9,"")</f>
        <v>46187</v>
      </c>
      <c r="B173" s="3" t="str">
        <f t="shared" si="8"/>
        <v>So</v>
      </c>
      <c r="C173" s="3">
        <f t="shared" si="9"/>
        <v>614</v>
      </c>
      <c r="D173" s="3">
        <f>IF(A173="","",COUNTIFS(Saisonpreise!$K$9:$K$38,"OK",Saisonpreise!$C$9:$C$38,"Jährlich",Saisonpreise!$J$9:$J$38,0,Saisonpreise!$H$9:$H$38,"&lt;="&amp;C173,Saisonpreise!$I$9:$I$38,"&gt;="&amp;C173)+COUNTIFS(Saisonpreise!$K$9:$K$38,"OK",Saisonpreise!$C$9:$C$38,"Jährlich",Saisonpreise!$J$9:$J$38,1,Saisonpreise!$H$9:$H$38,"&lt;="&amp;C173)+COUNTIFS(Saisonpreise!$K$9:$K$38,"OK",Saisonpreise!$C$9:$C$38,"Jährlich",Saisonpreise!$J$9:$J$38,1,Saisonpreise!$I$9:$I$38,"&gt;="&amp;C173))</f>
        <v>1</v>
      </c>
      <c r="E173" s="3">
        <f>IF(A173="","",COUNTIFS(Saisonpreise!$K$9:$K$38,"OK",Saisonpreise!$C$9:$C$38,"Einmalig",Saisonpreise!$D$9:$D$38,"&lt;="&amp;A173,Saisonpreise!$E$9:$E$38,"&gt;="&amp;A173))</f>
        <v>0</v>
      </c>
      <c r="F173" s="10">
        <f>IF(A173="","",IF(E173&gt;1,"",IF(E173=1,SUMIFS(Saisonpreise!$F$9:$F$38,Saisonpreise!$K$9:$K$38,"OK",Saisonpreise!$C$9:$C$38,"Einmalig",Saisonpreise!$D$9:$D$38,"&lt;="&amp;A173,Saisonpreise!$E$9:$E$38,"&gt;="&amp;A173),IF(D173&gt;1,"",IF(D173=0,Start!$E$26,SUMIFS(Saisonpreise!$F$9:$F$38,Saisonpreise!$K$9:$K$38,"OK",Saisonpreise!$C$9:$C$38,"Jährlich",Saisonpreise!$J$9:$J$38,0,Saisonpreise!$H$9:$H$38,"&lt;="&amp;C173,Saisonpreise!$I$9:$I$38,"&gt;="&amp;C173)+SUMIFS(Saisonpreise!$F$9:$F$38,Saisonpreise!$K$9:$K$38,"OK",Saisonpreise!$C$9:$C$38,"Jährlich",Saisonpreise!$J$9:$J$38,1,Saisonpreise!$H$9:$H$38,"&lt;="&amp;C173)+SUMIFS(Saisonpreise!$F$9:$F$38,Saisonpreise!$K$9:$K$38,"OK",Saisonpreise!$C$9:$C$38,"Jährlich",Saisonpreise!$J$9:$J$38,1,Saisonpreise!$I$9:$I$38,"&gt;="&amp;C173))))))</f>
        <v>105</v>
      </c>
      <c r="G173" s="3" t="str">
        <f t="shared" si="10"/>
        <v>Jährliche Saison</v>
      </c>
      <c r="H173" s="3" t="str">
        <f t="shared" si="11"/>
        <v>OK</v>
      </c>
    </row>
    <row r="174" spans="1:8" ht="31" customHeight="1">
      <c r="A174" s="12">
        <f>IF(DATE(Start!$E$28,1,1)+ROW()-9&lt;DATE(Start!$E$28+3,1,1),DATE(Start!$E$28,1,1)+ROW()-9,"")</f>
        <v>46188</v>
      </c>
      <c r="B174" s="3" t="str">
        <f t="shared" si="8"/>
        <v>Mo</v>
      </c>
      <c r="C174" s="3">
        <f t="shared" si="9"/>
        <v>615</v>
      </c>
      <c r="D174" s="3">
        <f>IF(A174="","",COUNTIFS(Saisonpreise!$K$9:$K$38,"OK",Saisonpreise!$C$9:$C$38,"Jährlich",Saisonpreise!$J$9:$J$38,0,Saisonpreise!$H$9:$H$38,"&lt;="&amp;C174,Saisonpreise!$I$9:$I$38,"&gt;="&amp;C174)+COUNTIFS(Saisonpreise!$K$9:$K$38,"OK",Saisonpreise!$C$9:$C$38,"Jährlich",Saisonpreise!$J$9:$J$38,1,Saisonpreise!$H$9:$H$38,"&lt;="&amp;C174)+COUNTIFS(Saisonpreise!$K$9:$K$38,"OK",Saisonpreise!$C$9:$C$38,"Jährlich",Saisonpreise!$J$9:$J$38,1,Saisonpreise!$I$9:$I$38,"&gt;="&amp;C174))</f>
        <v>1</v>
      </c>
      <c r="E174" s="3">
        <f>IF(A174="","",COUNTIFS(Saisonpreise!$K$9:$K$38,"OK",Saisonpreise!$C$9:$C$38,"Einmalig",Saisonpreise!$D$9:$D$38,"&lt;="&amp;A174,Saisonpreise!$E$9:$E$38,"&gt;="&amp;A174))</f>
        <v>0</v>
      </c>
      <c r="F174" s="10">
        <f>IF(A174="","",IF(E174&gt;1,"",IF(E174=1,SUMIFS(Saisonpreise!$F$9:$F$38,Saisonpreise!$K$9:$K$38,"OK",Saisonpreise!$C$9:$C$38,"Einmalig",Saisonpreise!$D$9:$D$38,"&lt;="&amp;A174,Saisonpreise!$E$9:$E$38,"&gt;="&amp;A174),IF(D174&gt;1,"",IF(D174=0,Start!$E$26,SUMIFS(Saisonpreise!$F$9:$F$38,Saisonpreise!$K$9:$K$38,"OK",Saisonpreise!$C$9:$C$38,"Jährlich",Saisonpreise!$J$9:$J$38,0,Saisonpreise!$H$9:$H$38,"&lt;="&amp;C174,Saisonpreise!$I$9:$I$38,"&gt;="&amp;C174)+SUMIFS(Saisonpreise!$F$9:$F$38,Saisonpreise!$K$9:$K$38,"OK",Saisonpreise!$C$9:$C$38,"Jährlich",Saisonpreise!$J$9:$J$38,1,Saisonpreise!$H$9:$H$38,"&lt;="&amp;C174)+SUMIFS(Saisonpreise!$F$9:$F$38,Saisonpreise!$K$9:$K$38,"OK",Saisonpreise!$C$9:$C$38,"Jährlich",Saisonpreise!$J$9:$J$38,1,Saisonpreise!$I$9:$I$38,"&gt;="&amp;C174))))))</f>
        <v>135</v>
      </c>
      <c r="G174" s="3" t="str">
        <f t="shared" si="10"/>
        <v>Jährliche Saison</v>
      </c>
      <c r="H174" s="3" t="str">
        <f t="shared" si="11"/>
        <v>OK</v>
      </c>
    </row>
    <row r="175" spans="1:8" ht="31" customHeight="1">
      <c r="A175" s="12">
        <f>IF(DATE(Start!$E$28,1,1)+ROW()-9&lt;DATE(Start!$E$28+3,1,1),DATE(Start!$E$28,1,1)+ROW()-9,"")</f>
        <v>46189</v>
      </c>
      <c r="B175" s="3" t="str">
        <f t="shared" si="8"/>
        <v>Di</v>
      </c>
      <c r="C175" s="3">
        <f t="shared" si="9"/>
        <v>616</v>
      </c>
      <c r="D175" s="3">
        <f>IF(A175="","",COUNTIFS(Saisonpreise!$K$9:$K$38,"OK",Saisonpreise!$C$9:$C$38,"Jährlich",Saisonpreise!$J$9:$J$38,0,Saisonpreise!$H$9:$H$38,"&lt;="&amp;C175,Saisonpreise!$I$9:$I$38,"&gt;="&amp;C175)+COUNTIFS(Saisonpreise!$K$9:$K$38,"OK",Saisonpreise!$C$9:$C$38,"Jährlich",Saisonpreise!$J$9:$J$38,1,Saisonpreise!$H$9:$H$38,"&lt;="&amp;C175)+COUNTIFS(Saisonpreise!$K$9:$K$38,"OK",Saisonpreise!$C$9:$C$38,"Jährlich",Saisonpreise!$J$9:$J$38,1,Saisonpreise!$I$9:$I$38,"&gt;="&amp;C175))</f>
        <v>1</v>
      </c>
      <c r="E175" s="3">
        <f>IF(A175="","",COUNTIFS(Saisonpreise!$K$9:$K$38,"OK",Saisonpreise!$C$9:$C$38,"Einmalig",Saisonpreise!$D$9:$D$38,"&lt;="&amp;A175,Saisonpreise!$E$9:$E$38,"&gt;="&amp;A175))</f>
        <v>0</v>
      </c>
      <c r="F175" s="10">
        <f>IF(A175="","",IF(E175&gt;1,"",IF(E175=1,SUMIFS(Saisonpreise!$F$9:$F$38,Saisonpreise!$K$9:$K$38,"OK",Saisonpreise!$C$9:$C$38,"Einmalig",Saisonpreise!$D$9:$D$38,"&lt;="&amp;A175,Saisonpreise!$E$9:$E$38,"&gt;="&amp;A175),IF(D175&gt;1,"",IF(D175=0,Start!$E$26,SUMIFS(Saisonpreise!$F$9:$F$38,Saisonpreise!$K$9:$K$38,"OK",Saisonpreise!$C$9:$C$38,"Jährlich",Saisonpreise!$J$9:$J$38,0,Saisonpreise!$H$9:$H$38,"&lt;="&amp;C175,Saisonpreise!$I$9:$I$38,"&gt;="&amp;C175)+SUMIFS(Saisonpreise!$F$9:$F$38,Saisonpreise!$K$9:$K$38,"OK",Saisonpreise!$C$9:$C$38,"Jährlich",Saisonpreise!$J$9:$J$38,1,Saisonpreise!$H$9:$H$38,"&lt;="&amp;C175)+SUMIFS(Saisonpreise!$F$9:$F$38,Saisonpreise!$K$9:$K$38,"OK",Saisonpreise!$C$9:$C$38,"Jährlich",Saisonpreise!$J$9:$J$38,1,Saisonpreise!$I$9:$I$38,"&gt;="&amp;C175))))))</f>
        <v>135</v>
      </c>
      <c r="G175" s="3" t="str">
        <f t="shared" si="10"/>
        <v>Jährliche Saison</v>
      </c>
      <c r="H175" s="3" t="str">
        <f t="shared" si="11"/>
        <v>OK</v>
      </c>
    </row>
    <row r="176" spans="1:8" ht="31" customHeight="1">
      <c r="A176" s="12">
        <f>IF(DATE(Start!$E$28,1,1)+ROW()-9&lt;DATE(Start!$E$28+3,1,1),DATE(Start!$E$28,1,1)+ROW()-9,"")</f>
        <v>46190</v>
      </c>
      <c r="B176" s="3" t="str">
        <f t="shared" si="8"/>
        <v>Mi</v>
      </c>
      <c r="C176" s="3">
        <f t="shared" si="9"/>
        <v>617</v>
      </c>
      <c r="D176" s="3">
        <f>IF(A176="","",COUNTIFS(Saisonpreise!$K$9:$K$38,"OK",Saisonpreise!$C$9:$C$38,"Jährlich",Saisonpreise!$J$9:$J$38,0,Saisonpreise!$H$9:$H$38,"&lt;="&amp;C176,Saisonpreise!$I$9:$I$38,"&gt;="&amp;C176)+COUNTIFS(Saisonpreise!$K$9:$K$38,"OK",Saisonpreise!$C$9:$C$38,"Jährlich",Saisonpreise!$J$9:$J$38,1,Saisonpreise!$H$9:$H$38,"&lt;="&amp;C176)+COUNTIFS(Saisonpreise!$K$9:$K$38,"OK",Saisonpreise!$C$9:$C$38,"Jährlich",Saisonpreise!$J$9:$J$38,1,Saisonpreise!$I$9:$I$38,"&gt;="&amp;C176))</f>
        <v>1</v>
      </c>
      <c r="E176" s="3">
        <f>IF(A176="","",COUNTIFS(Saisonpreise!$K$9:$K$38,"OK",Saisonpreise!$C$9:$C$38,"Einmalig",Saisonpreise!$D$9:$D$38,"&lt;="&amp;A176,Saisonpreise!$E$9:$E$38,"&gt;="&amp;A176))</f>
        <v>0</v>
      </c>
      <c r="F176" s="10">
        <f>IF(A176="","",IF(E176&gt;1,"",IF(E176=1,SUMIFS(Saisonpreise!$F$9:$F$38,Saisonpreise!$K$9:$K$38,"OK",Saisonpreise!$C$9:$C$38,"Einmalig",Saisonpreise!$D$9:$D$38,"&lt;="&amp;A176,Saisonpreise!$E$9:$E$38,"&gt;="&amp;A176),IF(D176&gt;1,"",IF(D176=0,Start!$E$26,SUMIFS(Saisonpreise!$F$9:$F$38,Saisonpreise!$K$9:$K$38,"OK",Saisonpreise!$C$9:$C$38,"Jährlich",Saisonpreise!$J$9:$J$38,0,Saisonpreise!$H$9:$H$38,"&lt;="&amp;C176,Saisonpreise!$I$9:$I$38,"&gt;="&amp;C176)+SUMIFS(Saisonpreise!$F$9:$F$38,Saisonpreise!$K$9:$K$38,"OK",Saisonpreise!$C$9:$C$38,"Jährlich",Saisonpreise!$J$9:$J$38,1,Saisonpreise!$H$9:$H$38,"&lt;="&amp;C176)+SUMIFS(Saisonpreise!$F$9:$F$38,Saisonpreise!$K$9:$K$38,"OK",Saisonpreise!$C$9:$C$38,"Jährlich",Saisonpreise!$J$9:$J$38,1,Saisonpreise!$I$9:$I$38,"&gt;="&amp;C176))))))</f>
        <v>135</v>
      </c>
      <c r="G176" s="3" t="str">
        <f t="shared" si="10"/>
        <v>Jährliche Saison</v>
      </c>
      <c r="H176" s="3" t="str">
        <f t="shared" si="11"/>
        <v>OK</v>
      </c>
    </row>
    <row r="177" spans="1:8" ht="31" customHeight="1">
      <c r="A177" s="12">
        <f>IF(DATE(Start!$E$28,1,1)+ROW()-9&lt;DATE(Start!$E$28+3,1,1),DATE(Start!$E$28,1,1)+ROW()-9,"")</f>
        <v>46191</v>
      </c>
      <c r="B177" s="3" t="str">
        <f t="shared" si="8"/>
        <v>Do</v>
      </c>
      <c r="C177" s="3">
        <f t="shared" si="9"/>
        <v>618</v>
      </c>
      <c r="D177" s="3">
        <f>IF(A177="","",COUNTIFS(Saisonpreise!$K$9:$K$38,"OK",Saisonpreise!$C$9:$C$38,"Jährlich",Saisonpreise!$J$9:$J$38,0,Saisonpreise!$H$9:$H$38,"&lt;="&amp;C177,Saisonpreise!$I$9:$I$38,"&gt;="&amp;C177)+COUNTIFS(Saisonpreise!$K$9:$K$38,"OK",Saisonpreise!$C$9:$C$38,"Jährlich",Saisonpreise!$J$9:$J$38,1,Saisonpreise!$H$9:$H$38,"&lt;="&amp;C177)+COUNTIFS(Saisonpreise!$K$9:$K$38,"OK",Saisonpreise!$C$9:$C$38,"Jährlich",Saisonpreise!$J$9:$J$38,1,Saisonpreise!$I$9:$I$38,"&gt;="&amp;C177))</f>
        <v>1</v>
      </c>
      <c r="E177" s="3">
        <f>IF(A177="","",COUNTIFS(Saisonpreise!$K$9:$K$38,"OK",Saisonpreise!$C$9:$C$38,"Einmalig",Saisonpreise!$D$9:$D$38,"&lt;="&amp;A177,Saisonpreise!$E$9:$E$38,"&gt;="&amp;A177))</f>
        <v>0</v>
      </c>
      <c r="F177" s="10">
        <f>IF(A177="","",IF(E177&gt;1,"",IF(E177=1,SUMIFS(Saisonpreise!$F$9:$F$38,Saisonpreise!$K$9:$K$38,"OK",Saisonpreise!$C$9:$C$38,"Einmalig",Saisonpreise!$D$9:$D$38,"&lt;="&amp;A177,Saisonpreise!$E$9:$E$38,"&gt;="&amp;A177),IF(D177&gt;1,"",IF(D177=0,Start!$E$26,SUMIFS(Saisonpreise!$F$9:$F$38,Saisonpreise!$K$9:$K$38,"OK",Saisonpreise!$C$9:$C$38,"Jährlich",Saisonpreise!$J$9:$J$38,0,Saisonpreise!$H$9:$H$38,"&lt;="&amp;C177,Saisonpreise!$I$9:$I$38,"&gt;="&amp;C177)+SUMIFS(Saisonpreise!$F$9:$F$38,Saisonpreise!$K$9:$K$38,"OK",Saisonpreise!$C$9:$C$38,"Jährlich",Saisonpreise!$J$9:$J$38,1,Saisonpreise!$H$9:$H$38,"&lt;="&amp;C177)+SUMIFS(Saisonpreise!$F$9:$F$38,Saisonpreise!$K$9:$K$38,"OK",Saisonpreise!$C$9:$C$38,"Jährlich",Saisonpreise!$J$9:$J$38,1,Saisonpreise!$I$9:$I$38,"&gt;="&amp;C177))))))</f>
        <v>135</v>
      </c>
      <c r="G177" s="3" t="str">
        <f t="shared" si="10"/>
        <v>Jährliche Saison</v>
      </c>
      <c r="H177" s="3" t="str">
        <f t="shared" si="11"/>
        <v>OK</v>
      </c>
    </row>
    <row r="178" spans="1:8" ht="31" customHeight="1">
      <c r="A178" s="12">
        <f>IF(DATE(Start!$E$28,1,1)+ROW()-9&lt;DATE(Start!$E$28+3,1,1),DATE(Start!$E$28,1,1)+ROW()-9,"")</f>
        <v>46192</v>
      </c>
      <c r="B178" s="3" t="str">
        <f t="shared" si="8"/>
        <v>Fr</v>
      </c>
      <c r="C178" s="3">
        <f t="shared" si="9"/>
        <v>619</v>
      </c>
      <c r="D178" s="3">
        <f>IF(A178="","",COUNTIFS(Saisonpreise!$K$9:$K$38,"OK",Saisonpreise!$C$9:$C$38,"Jährlich",Saisonpreise!$J$9:$J$38,0,Saisonpreise!$H$9:$H$38,"&lt;="&amp;C178,Saisonpreise!$I$9:$I$38,"&gt;="&amp;C178)+COUNTIFS(Saisonpreise!$K$9:$K$38,"OK",Saisonpreise!$C$9:$C$38,"Jährlich",Saisonpreise!$J$9:$J$38,1,Saisonpreise!$H$9:$H$38,"&lt;="&amp;C178)+COUNTIFS(Saisonpreise!$K$9:$K$38,"OK",Saisonpreise!$C$9:$C$38,"Jährlich",Saisonpreise!$J$9:$J$38,1,Saisonpreise!$I$9:$I$38,"&gt;="&amp;C178))</f>
        <v>1</v>
      </c>
      <c r="E178" s="3">
        <f>IF(A178="","",COUNTIFS(Saisonpreise!$K$9:$K$38,"OK",Saisonpreise!$C$9:$C$38,"Einmalig",Saisonpreise!$D$9:$D$38,"&lt;="&amp;A178,Saisonpreise!$E$9:$E$38,"&gt;="&amp;A178))</f>
        <v>0</v>
      </c>
      <c r="F178" s="10">
        <f>IF(A178="","",IF(E178&gt;1,"",IF(E178=1,SUMIFS(Saisonpreise!$F$9:$F$38,Saisonpreise!$K$9:$K$38,"OK",Saisonpreise!$C$9:$C$38,"Einmalig",Saisonpreise!$D$9:$D$38,"&lt;="&amp;A178,Saisonpreise!$E$9:$E$38,"&gt;="&amp;A178),IF(D178&gt;1,"",IF(D178=0,Start!$E$26,SUMIFS(Saisonpreise!$F$9:$F$38,Saisonpreise!$K$9:$K$38,"OK",Saisonpreise!$C$9:$C$38,"Jährlich",Saisonpreise!$J$9:$J$38,0,Saisonpreise!$H$9:$H$38,"&lt;="&amp;C178,Saisonpreise!$I$9:$I$38,"&gt;="&amp;C178)+SUMIFS(Saisonpreise!$F$9:$F$38,Saisonpreise!$K$9:$K$38,"OK",Saisonpreise!$C$9:$C$38,"Jährlich",Saisonpreise!$J$9:$J$38,1,Saisonpreise!$H$9:$H$38,"&lt;="&amp;C178)+SUMIFS(Saisonpreise!$F$9:$F$38,Saisonpreise!$K$9:$K$38,"OK",Saisonpreise!$C$9:$C$38,"Jährlich",Saisonpreise!$J$9:$J$38,1,Saisonpreise!$I$9:$I$38,"&gt;="&amp;C178))))))</f>
        <v>135</v>
      </c>
      <c r="G178" s="3" t="str">
        <f t="shared" si="10"/>
        <v>Jährliche Saison</v>
      </c>
      <c r="H178" s="3" t="str">
        <f t="shared" si="11"/>
        <v>OK</v>
      </c>
    </row>
    <row r="179" spans="1:8" ht="31" customHeight="1">
      <c r="A179" s="12">
        <f>IF(DATE(Start!$E$28,1,1)+ROW()-9&lt;DATE(Start!$E$28+3,1,1),DATE(Start!$E$28,1,1)+ROW()-9,"")</f>
        <v>46193</v>
      </c>
      <c r="B179" s="3" t="str">
        <f t="shared" si="8"/>
        <v>Sa</v>
      </c>
      <c r="C179" s="3">
        <f t="shared" si="9"/>
        <v>620</v>
      </c>
      <c r="D179" s="3">
        <f>IF(A179="","",COUNTIFS(Saisonpreise!$K$9:$K$38,"OK",Saisonpreise!$C$9:$C$38,"Jährlich",Saisonpreise!$J$9:$J$38,0,Saisonpreise!$H$9:$H$38,"&lt;="&amp;C179,Saisonpreise!$I$9:$I$38,"&gt;="&amp;C179)+COUNTIFS(Saisonpreise!$K$9:$K$38,"OK",Saisonpreise!$C$9:$C$38,"Jährlich",Saisonpreise!$J$9:$J$38,1,Saisonpreise!$H$9:$H$38,"&lt;="&amp;C179)+COUNTIFS(Saisonpreise!$K$9:$K$38,"OK",Saisonpreise!$C$9:$C$38,"Jährlich",Saisonpreise!$J$9:$J$38,1,Saisonpreise!$I$9:$I$38,"&gt;="&amp;C179))</f>
        <v>1</v>
      </c>
      <c r="E179" s="3">
        <f>IF(A179="","",COUNTIFS(Saisonpreise!$K$9:$K$38,"OK",Saisonpreise!$C$9:$C$38,"Einmalig",Saisonpreise!$D$9:$D$38,"&lt;="&amp;A179,Saisonpreise!$E$9:$E$38,"&gt;="&amp;A179))</f>
        <v>0</v>
      </c>
      <c r="F179" s="10">
        <f>IF(A179="","",IF(E179&gt;1,"",IF(E179=1,SUMIFS(Saisonpreise!$F$9:$F$38,Saisonpreise!$K$9:$K$38,"OK",Saisonpreise!$C$9:$C$38,"Einmalig",Saisonpreise!$D$9:$D$38,"&lt;="&amp;A179,Saisonpreise!$E$9:$E$38,"&gt;="&amp;A179),IF(D179&gt;1,"",IF(D179=0,Start!$E$26,SUMIFS(Saisonpreise!$F$9:$F$38,Saisonpreise!$K$9:$K$38,"OK",Saisonpreise!$C$9:$C$38,"Jährlich",Saisonpreise!$J$9:$J$38,0,Saisonpreise!$H$9:$H$38,"&lt;="&amp;C179,Saisonpreise!$I$9:$I$38,"&gt;="&amp;C179)+SUMIFS(Saisonpreise!$F$9:$F$38,Saisonpreise!$K$9:$K$38,"OK",Saisonpreise!$C$9:$C$38,"Jährlich",Saisonpreise!$J$9:$J$38,1,Saisonpreise!$H$9:$H$38,"&lt;="&amp;C179)+SUMIFS(Saisonpreise!$F$9:$F$38,Saisonpreise!$K$9:$K$38,"OK",Saisonpreise!$C$9:$C$38,"Jährlich",Saisonpreise!$J$9:$J$38,1,Saisonpreise!$I$9:$I$38,"&gt;="&amp;C179))))))</f>
        <v>135</v>
      </c>
      <c r="G179" s="3" t="str">
        <f t="shared" si="10"/>
        <v>Jährliche Saison</v>
      </c>
      <c r="H179" s="3" t="str">
        <f t="shared" si="11"/>
        <v>OK</v>
      </c>
    </row>
    <row r="180" spans="1:8" ht="31" customHeight="1">
      <c r="A180" s="12">
        <f>IF(DATE(Start!$E$28,1,1)+ROW()-9&lt;DATE(Start!$E$28+3,1,1),DATE(Start!$E$28,1,1)+ROW()-9,"")</f>
        <v>46194</v>
      </c>
      <c r="B180" s="3" t="str">
        <f t="shared" si="8"/>
        <v>So</v>
      </c>
      <c r="C180" s="3">
        <f t="shared" si="9"/>
        <v>621</v>
      </c>
      <c r="D180" s="3">
        <f>IF(A180="","",COUNTIFS(Saisonpreise!$K$9:$K$38,"OK",Saisonpreise!$C$9:$C$38,"Jährlich",Saisonpreise!$J$9:$J$38,0,Saisonpreise!$H$9:$H$38,"&lt;="&amp;C180,Saisonpreise!$I$9:$I$38,"&gt;="&amp;C180)+COUNTIFS(Saisonpreise!$K$9:$K$38,"OK",Saisonpreise!$C$9:$C$38,"Jährlich",Saisonpreise!$J$9:$J$38,1,Saisonpreise!$H$9:$H$38,"&lt;="&amp;C180)+COUNTIFS(Saisonpreise!$K$9:$K$38,"OK",Saisonpreise!$C$9:$C$38,"Jährlich",Saisonpreise!$J$9:$J$38,1,Saisonpreise!$I$9:$I$38,"&gt;="&amp;C180))</f>
        <v>1</v>
      </c>
      <c r="E180" s="3">
        <f>IF(A180="","",COUNTIFS(Saisonpreise!$K$9:$K$38,"OK",Saisonpreise!$C$9:$C$38,"Einmalig",Saisonpreise!$D$9:$D$38,"&lt;="&amp;A180,Saisonpreise!$E$9:$E$38,"&gt;="&amp;A180))</f>
        <v>0</v>
      </c>
      <c r="F180" s="10">
        <f>IF(A180="","",IF(E180&gt;1,"",IF(E180=1,SUMIFS(Saisonpreise!$F$9:$F$38,Saisonpreise!$K$9:$K$38,"OK",Saisonpreise!$C$9:$C$38,"Einmalig",Saisonpreise!$D$9:$D$38,"&lt;="&amp;A180,Saisonpreise!$E$9:$E$38,"&gt;="&amp;A180),IF(D180&gt;1,"",IF(D180=0,Start!$E$26,SUMIFS(Saisonpreise!$F$9:$F$38,Saisonpreise!$K$9:$K$38,"OK",Saisonpreise!$C$9:$C$38,"Jährlich",Saisonpreise!$J$9:$J$38,0,Saisonpreise!$H$9:$H$38,"&lt;="&amp;C180,Saisonpreise!$I$9:$I$38,"&gt;="&amp;C180)+SUMIFS(Saisonpreise!$F$9:$F$38,Saisonpreise!$K$9:$K$38,"OK",Saisonpreise!$C$9:$C$38,"Jährlich",Saisonpreise!$J$9:$J$38,1,Saisonpreise!$H$9:$H$38,"&lt;="&amp;C180)+SUMIFS(Saisonpreise!$F$9:$F$38,Saisonpreise!$K$9:$K$38,"OK",Saisonpreise!$C$9:$C$38,"Jährlich",Saisonpreise!$J$9:$J$38,1,Saisonpreise!$I$9:$I$38,"&gt;="&amp;C180))))))</f>
        <v>135</v>
      </c>
      <c r="G180" s="3" t="str">
        <f t="shared" si="10"/>
        <v>Jährliche Saison</v>
      </c>
      <c r="H180" s="3" t="str">
        <f t="shared" si="11"/>
        <v>OK</v>
      </c>
    </row>
    <row r="181" spans="1:8" ht="31" customHeight="1">
      <c r="A181" s="12">
        <f>IF(DATE(Start!$E$28,1,1)+ROW()-9&lt;DATE(Start!$E$28+3,1,1),DATE(Start!$E$28,1,1)+ROW()-9,"")</f>
        <v>46195</v>
      </c>
      <c r="B181" s="3" t="str">
        <f t="shared" si="8"/>
        <v>Mo</v>
      </c>
      <c r="C181" s="3">
        <f t="shared" si="9"/>
        <v>622</v>
      </c>
      <c r="D181" s="3">
        <f>IF(A181="","",COUNTIFS(Saisonpreise!$K$9:$K$38,"OK",Saisonpreise!$C$9:$C$38,"Jährlich",Saisonpreise!$J$9:$J$38,0,Saisonpreise!$H$9:$H$38,"&lt;="&amp;C181,Saisonpreise!$I$9:$I$38,"&gt;="&amp;C181)+COUNTIFS(Saisonpreise!$K$9:$K$38,"OK",Saisonpreise!$C$9:$C$38,"Jährlich",Saisonpreise!$J$9:$J$38,1,Saisonpreise!$H$9:$H$38,"&lt;="&amp;C181)+COUNTIFS(Saisonpreise!$K$9:$K$38,"OK",Saisonpreise!$C$9:$C$38,"Jährlich",Saisonpreise!$J$9:$J$38,1,Saisonpreise!$I$9:$I$38,"&gt;="&amp;C181))</f>
        <v>1</v>
      </c>
      <c r="E181" s="3">
        <f>IF(A181="","",COUNTIFS(Saisonpreise!$K$9:$K$38,"OK",Saisonpreise!$C$9:$C$38,"Einmalig",Saisonpreise!$D$9:$D$38,"&lt;="&amp;A181,Saisonpreise!$E$9:$E$38,"&gt;="&amp;A181))</f>
        <v>0</v>
      </c>
      <c r="F181" s="10">
        <f>IF(A181="","",IF(E181&gt;1,"",IF(E181=1,SUMIFS(Saisonpreise!$F$9:$F$38,Saisonpreise!$K$9:$K$38,"OK",Saisonpreise!$C$9:$C$38,"Einmalig",Saisonpreise!$D$9:$D$38,"&lt;="&amp;A181,Saisonpreise!$E$9:$E$38,"&gt;="&amp;A181),IF(D181&gt;1,"",IF(D181=0,Start!$E$26,SUMIFS(Saisonpreise!$F$9:$F$38,Saisonpreise!$K$9:$K$38,"OK",Saisonpreise!$C$9:$C$38,"Jährlich",Saisonpreise!$J$9:$J$38,0,Saisonpreise!$H$9:$H$38,"&lt;="&amp;C181,Saisonpreise!$I$9:$I$38,"&gt;="&amp;C181)+SUMIFS(Saisonpreise!$F$9:$F$38,Saisonpreise!$K$9:$K$38,"OK",Saisonpreise!$C$9:$C$38,"Jährlich",Saisonpreise!$J$9:$J$38,1,Saisonpreise!$H$9:$H$38,"&lt;="&amp;C181)+SUMIFS(Saisonpreise!$F$9:$F$38,Saisonpreise!$K$9:$K$38,"OK",Saisonpreise!$C$9:$C$38,"Jährlich",Saisonpreise!$J$9:$J$38,1,Saisonpreise!$I$9:$I$38,"&gt;="&amp;C181))))))</f>
        <v>135</v>
      </c>
      <c r="G181" s="3" t="str">
        <f t="shared" si="10"/>
        <v>Jährliche Saison</v>
      </c>
      <c r="H181" s="3" t="str">
        <f t="shared" si="11"/>
        <v>OK</v>
      </c>
    </row>
    <row r="182" spans="1:8" ht="31" customHeight="1">
      <c r="A182" s="12">
        <f>IF(DATE(Start!$E$28,1,1)+ROW()-9&lt;DATE(Start!$E$28+3,1,1),DATE(Start!$E$28,1,1)+ROW()-9,"")</f>
        <v>46196</v>
      </c>
      <c r="B182" s="3" t="str">
        <f t="shared" si="8"/>
        <v>Di</v>
      </c>
      <c r="C182" s="3">
        <f t="shared" si="9"/>
        <v>623</v>
      </c>
      <c r="D182" s="3">
        <f>IF(A182="","",COUNTIFS(Saisonpreise!$K$9:$K$38,"OK",Saisonpreise!$C$9:$C$38,"Jährlich",Saisonpreise!$J$9:$J$38,0,Saisonpreise!$H$9:$H$38,"&lt;="&amp;C182,Saisonpreise!$I$9:$I$38,"&gt;="&amp;C182)+COUNTIFS(Saisonpreise!$K$9:$K$38,"OK",Saisonpreise!$C$9:$C$38,"Jährlich",Saisonpreise!$J$9:$J$38,1,Saisonpreise!$H$9:$H$38,"&lt;="&amp;C182)+COUNTIFS(Saisonpreise!$K$9:$K$38,"OK",Saisonpreise!$C$9:$C$38,"Jährlich",Saisonpreise!$J$9:$J$38,1,Saisonpreise!$I$9:$I$38,"&gt;="&amp;C182))</f>
        <v>1</v>
      </c>
      <c r="E182" s="3">
        <f>IF(A182="","",COUNTIFS(Saisonpreise!$K$9:$K$38,"OK",Saisonpreise!$C$9:$C$38,"Einmalig",Saisonpreise!$D$9:$D$38,"&lt;="&amp;A182,Saisonpreise!$E$9:$E$38,"&gt;="&amp;A182))</f>
        <v>0</v>
      </c>
      <c r="F182" s="10">
        <f>IF(A182="","",IF(E182&gt;1,"",IF(E182=1,SUMIFS(Saisonpreise!$F$9:$F$38,Saisonpreise!$K$9:$K$38,"OK",Saisonpreise!$C$9:$C$38,"Einmalig",Saisonpreise!$D$9:$D$38,"&lt;="&amp;A182,Saisonpreise!$E$9:$E$38,"&gt;="&amp;A182),IF(D182&gt;1,"",IF(D182=0,Start!$E$26,SUMIFS(Saisonpreise!$F$9:$F$38,Saisonpreise!$K$9:$K$38,"OK",Saisonpreise!$C$9:$C$38,"Jährlich",Saisonpreise!$J$9:$J$38,0,Saisonpreise!$H$9:$H$38,"&lt;="&amp;C182,Saisonpreise!$I$9:$I$38,"&gt;="&amp;C182)+SUMIFS(Saisonpreise!$F$9:$F$38,Saisonpreise!$K$9:$K$38,"OK",Saisonpreise!$C$9:$C$38,"Jährlich",Saisonpreise!$J$9:$J$38,1,Saisonpreise!$H$9:$H$38,"&lt;="&amp;C182)+SUMIFS(Saisonpreise!$F$9:$F$38,Saisonpreise!$K$9:$K$38,"OK",Saisonpreise!$C$9:$C$38,"Jährlich",Saisonpreise!$J$9:$J$38,1,Saisonpreise!$I$9:$I$38,"&gt;="&amp;C182))))))</f>
        <v>135</v>
      </c>
      <c r="G182" s="3" t="str">
        <f t="shared" si="10"/>
        <v>Jährliche Saison</v>
      </c>
      <c r="H182" s="3" t="str">
        <f t="shared" si="11"/>
        <v>OK</v>
      </c>
    </row>
    <row r="183" spans="1:8" ht="31" customHeight="1">
      <c r="A183" s="12">
        <f>IF(DATE(Start!$E$28,1,1)+ROW()-9&lt;DATE(Start!$E$28+3,1,1),DATE(Start!$E$28,1,1)+ROW()-9,"")</f>
        <v>46197</v>
      </c>
      <c r="B183" s="3" t="str">
        <f t="shared" si="8"/>
        <v>Mi</v>
      </c>
      <c r="C183" s="3">
        <f t="shared" si="9"/>
        <v>624</v>
      </c>
      <c r="D183" s="3">
        <f>IF(A183="","",COUNTIFS(Saisonpreise!$K$9:$K$38,"OK",Saisonpreise!$C$9:$C$38,"Jährlich",Saisonpreise!$J$9:$J$38,0,Saisonpreise!$H$9:$H$38,"&lt;="&amp;C183,Saisonpreise!$I$9:$I$38,"&gt;="&amp;C183)+COUNTIFS(Saisonpreise!$K$9:$K$38,"OK",Saisonpreise!$C$9:$C$38,"Jährlich",Saisonpreise!$J$9:$J$38,1,Saisonpreise!$H$9:$H$38,"&lt;="&amp;C183)+COUNTIFS(Saisonpreise!$K$9:$K$38,"OK",Saisonpreise!$C$9:$C$38,"Jährlich",Saisonpreise!$J$9:$J$38,1,Saisonpreise!$I$9:$I$38,"&gt;="&amp;C183))</f>
        <v>1</v>
      </c>
      <c r="E183" s="3">
        <f>IF(A183="","",COUNTIFS(Saisonpreise!$K$9:$K$38,"OK",Saisonpreise!$C$9:$C$38,"Einmalig",Saisonpreise!$D$9:$D$38,"&lt;="&amp;A183,Saisonpreise!$E$9:$E$38,"&gt;="&amp;A183))</f>
        <v>0</v>
      </c>
      <c r="F183" s="10">
        <f>IF(A183="","",IF(E183&gt;1,"",IF(E183=1,SUMIFS(Saisonpreise!$F$9:$F$38,Saisonpreise!$K$9:$K$38,"OK",Saisonpreise!$C$9:$C$38,"Einmalig",Saisonpreise!$D$9:$D$38,"&lt;="&amp;A183,Saisonpreise!$E$9:$E$38,"&gt;="&amp;A183),IF(D183&gt;1,"",IF(D183=0,Start!$E$26,SUMIFS(Saisonpreise!$F$9:$F$38,Saisonpreise!$K$9:$K$38,"OK",Saisonpreise!$C$9:$C$38,"Jährlich",Saisonpreise!$J$9:$J$38,0,Saisonpreise!$H$9:$H$38,"&lt;="&amp;C183,Saisonpreise!$I$9:$I$38,"&gt;="&amp;C183)+SUMIFS(Saisonpreise!$F$9:$F$38,Saisonpreise!$K$9:$K$38,"OK",Saisonpreise!$C$9:$C$38,"Jährlich",Saisonpreise!$J$9:$J$38,1,Saisonpreise!$H$9:$H$38,"&lt;="&amp;C183)+SUMIFS(Saisonpreise!$F$9:$F$38,Saisonpreise!$K$9:$K$38,"OK",Saisonpreise!$C$9:$C$38,"Jährlich",Saisonpreise!$J$9:$J$38,1,Saisonpreise!$I$9:$I$38,"&gt;="&amp;C183))))))</f>
        <v>135</v>
      </c>
      <c r="G183" s="3" t="str">
        <f t="shared" si="10"/>
        <v>Jährliche Saison</v>
      </c>
      <c r="H183" s="3" t="str">
        <f t="shared" si="11"/>
        <v>OK</v>
      </c>
    </row>
    <row r="184" spans="1:8" ht="31" customHeight="1">
      <c r="A184" s="12">
        <f>IF(DATE(Start!$E$28,1,1)+ROW()-9&lt;DATE(Start!$E$28+3,1,1),DATE(Start!$E$28,1,1)+ROW()-9,"")</f>
        <v>46198</v>
      </c>
      <c r="B184" s="3" t="str">
        <f t="shared" si="8"/>
        <v>Do</v>
      </c>
      <c r="C184" s="3">
        <f t="shared" si="9"/>
        <v>625</v>
      </c>
      <c r="D184" s="3">
        <f>IF(A184="","",COUNTIFS(Saisonpreise!$K$9:$K$38,"OK",Saisonpreise!$C$9:$C$38,"Jährlich",Saisonpreise!$J$9:$J$38,0,Saisonpreise!$H$9:$H$38,"&lt;="&amp;C184,Saisonpreise!$I$9:$I$38,"&gt;="&amp;C184)+COUNTIFS(Saisonpreise!$K$9:$K$38,"OK",Saisonpreise!$C$9:$C$38,"Jährlich",Saisonpreise!$J$9:$J$38,1,Saisonpreise!$H$9:$H$38,"&lt;="&amp;C184)+COUNTIFS(Saisonpreise!$K$9:$K$38,"OK",Saisonpreise!$C$9:$C$38,"Jährlich",Saisonpreise!$J$9:$J$38,1,Saisonpreise!$I$9:$I$38,"&gt;="&amp;C184))</f>
        <v>1</v>
      </c>
      <c r="E184" s="3">
        <f>IF(A184="","",COUNTIFS(Saisonpreise!$K$9:$K$38,"OK",Saisonpreise!$C$9:$C$38,"Einmalig",Saisonpreise!$D$9:$D$38,"&lt;="&amp;A184,Saisonpreise!$E$9:$E$38,"&gt;="&amp;A184))</f>
        <v>0</v>
      </c>
      <c r="F184" s="10">
        <f>IF(A184="","",IF(E184&gt;1,"",IF(E184=1,SUMIFS(Saisonpreise!$F$9:$F$38,Saisonpreise!$K$9:$K$38,"OK",Saisonpreise!$C$9:$C$38,"Einmalig",Saisonpreise!$D$9:$D$38,"&lt;="&amp;A184,Saisonpreise!$E$9:$E$38,"&gt;="&amp;A184),IF(D184&gt;1,"",IF(D184=0,Start!$E$26,SUMIFS(Saisonpreise!$F$9:$F$38,Saisonpreise!$K$9:$K$38,"OK",Saisonpreise!$C$9:$C$38,"Jährlich",Saisonpreise!$J$9:$J$38,0,Saisonpreise!$H$9:$H$38,"&lt;="&amp;C184,Saisonpreise!$I$9:$I$38,"&gt;="&amp;C184)+SUMIFS(Saisonpreise!$F$9:$F$38,Saisonpreise!$K$9:$K$38,"OK",Saisonpreise!$C$9:$C$38,"Jährlich",Saisonpreise!$J$9:$J$38,1,Saisonpreise!$H$9:$H$38,"&lt;="&amp;C184)+SUMIFS(Saisonpreise!$F$9:$F$38,Saisonpreise!$K$9:$K$38,"OK",Saisonpreise!$C$9:$C$38,"Jährlich",Saisonpreise!$J$9:$J$38,1,Saisonpreise!$I$9:$I$38,"&gt;="&amp;C184))))))</f>
        <v>135</v>
      </c>
      <c r="G184" s="3" t="str">
        <f t="shared" si="10"/>
        <v>Jährliche Saison</v>
      </c>
      <c r="H184" s="3" t="str">
        <f t="shared" si="11"/>
        <v>OK</v>
      </c>
    </row>
    <row r="185" spans="1:8" ht="31" customHeight="1">
      <c r="A185" s="12">
        <f>IF(DATE(Start!$E$28,1,1)+ROW()-9&lt;DATE(Start!$E$28+3,1,1),DATE(Start!$E$28,1,1)+ROW()-9,"")</f>
        <v>46199</v>
      </c>
      <c r="B185" s="3" t="str">
        <f t="shared" si="8"/>
        <v>Fr</v>
      </c>
      <c r="C185" s="3">
        <f t="shared" si="9"/>
        <v>626</v>
      </c>
      <c r="D185" s="3">
        <f>IF(A185="","",COUNTIFS(Saisonpreise!$K$9:$K$38,"OK",Saisonpreise!$C$9:$C$38,"Jährlich",Saisonpreise!$J$9:$J$38,0,Saisonpreise!$H$9:$H$38,"&lt;="&amp;C185,Saisonpreise!$I$9:$I$38,"&gt;="&amp;C185)+COUNTIFS(Saisonpreise!$K$9:$K$38,"OK",Saisonpreise!$C$9:$C$38,"Jährlich",Saisonpreise!$J$9:$J$38,1,Saisonpreise!$H$9:$H$38,"&lt;="&amp;C185)+COUNTIFS(Saisonpreise!$K$9:$K$38,"OK",Saisonpreise!$C$9:$C$38,"Jährlich",Saisonpreise!$J$9:$J$38,1,Saisonpreise!$I$9:$I$38,"&gt;="&amp;C185))</f>
        <v>1</v>
      </c>
      <c r="E185" s="3">
        <f>IF(A185="","",COUNTIFS(Saisonpreise!$K$9:$K$38,"OK",Saisonpreise!$C$9:$C$38,"Einmalig",Saisonpreise!$D$9:$D$38,"&lt;="&amp;A185,Saisonpreise!$E$9:$E$38,"&gt;="&amp;A185))</f>
        <v>0</v>
      </c>
      <c r="F185" s="10">
        <f>IF(A185="","",IF(E185&gt;1,"",IF(E185=1,SUMIFS(Saisonpreise!$F$9:$F$38,Saisonpreise!$K$9:$K$38,"OK",Saisonpreise!$C$9:$C$38,"Einmalig",Saisonpreise!$D$9:$D$38,"&lt;="&amp;A185,Saisonpreise!$E$9:$E$38,"&gt;="&amp;A185),IF(D185&gt;1,"",IF(D185=0,Start!$E$26,SUMIFS(Saisonpreise!$F$9:$F$38,Saisonpreise!$K$9:$K$38,"OK",Saisonpreise!$C$9:$C$38,"Jährlich",Saisonpreise!$J$9:$J$38,0,Saisonpreise!$H$9:$H$38,"&lt;="&amp;C185,Saisonpreise!$I$9:$I$38,"&gt;="&amp;C185)+SUMIFS(Saisonpreise!$F$9:$F$38,Saisonpreise!$K$9:$K$38,"OK",Saisonpreise!$C$9:$C$38,"Jährlich",Saisonpreise!$J$9:$J$38,1,Saisonpreise!$H$9:$H$38,"&lt;="&amp;C185)+SUMIFS(Saisonpreise!$F$9:$F$38,Saisonpreise!$K$9:$K$38,"OK",Saisonpreise!$C$9:$C$38,"Jährlich",Saisonpreise!$J$9:$J$38,1,Saisonpreise!$I$9:$I$38,"&gt;="&amp;C185))))))</f>
        <v>135</v>
      </c>
      <c r="G185" s="3" t="str">
        <f t="shared" si="10"/>
        <v>Jährliche Saison</v>
      </c>
      <c r="H185" s="3" t="str">
        <f t="shared" si="11"/>
        <v>OK</v>
      </c>
    </row>
    <row r="186" spans="1:8" ht="31" customHeight="1">
      <c r="A186" s="12">
        <f>IF(DATE(Start!$E$28,1,1)+ROW()-9&lt;DATE(Start!$E$28+3,1,1),DATE(Start!$E$28,1,1)+ROW()-9,"")</f>
        <v>46200</v>
      </c>
      <c r="B186" s="3" t="str">
        <f t="shared" si="8"/>
        <v>Sa</v>
      </c>
      <c r="C186" s="3">
        <f t="shared" si="9"/>
        <v>627</v>
      </c>
      <c r="D186" s="3">
        <f>IF(A186="","",COUNTIFS(Saisonpreise!$K$9:$K$38,"OK",Saisonpreise!$C$9:$C$38,"Jährlich",Saisonpreise!$J$9:$J$38,0,Saisonpreise!$H$9:$H$38,"&lt;="&amp;C186,Saisonpreise!$I$9:$I$38,"&gt;="&amp;C186)+COUNTIFS(Saisonpreise!$K$9:$K$38,"OK",Saisonpreise!$C$9:$C$38,"Jährlich",Saisonpreise!$J$9:$J$38,1,Saisonpreise!$H$9:$H$38,"&lt;="&amp;C186)+COUNTIFS(Saisonpreise!$K$9:$K$38,"OK",Saisonpreise!$C$9:$C$38,"Jährlich",Saisonpreise!$J$9:$J$38,1,Saisonpreise!$I$9:$I$38,"&gt;="&amp;C186))</f>
        <v>1</v>
      </c>
      <c r="E186" s="3">
        <f>IF(A186="","",COUNTIFS(Saisonpreise!$K$9:$K$38,"OK",Saisonpreise!$C$9:$C$38,"Einmalig",Saisonpreise!$D$9:$D$38,"&lt;="&amp;A186,Saisonpreise!$E$9:$E$38,"&gt;="&amp;A186))</f>
        <v>0</v>
      </c>
      <c r="F186" s="10">
        <f>IF(A186="","",IF(E186&gt;1,"",IF(E186=1,SUMIFS(Saisonpreise!$F$9:$F$38,Saisonpreise!$K$9:$K$38,"OK",Saisonpreise!$C$9:$C$38,"Einmalig",Saisonpreise!$D$9:$D$38,"&lt;="&amp;A186,Saisonpreise!$E$9:$E$38,"&gt;="&amp;A186),IF(D186&gt;1,"",IF(D186=0,Start!$E$26,SUMIFS(Saisonpreise!$F$9:$F$38,Saisonpreise!$K$9:$K$38,"OK",Saisonpreise!$C$9:$C$38,"Jährlich",Saisonpreise!$J$9:$J$38,0,Saisonpreise!$H$9:$H$38,"&lt;="&amp;C186,Saisonpreise!$I$9:$I$38,"&gt;="&amp;C186)+SUMIFS(Saisonpreise!$F$9:$F$38,Saisonpreise!$K$9:$K$38,"OK",Saisonpreise!$C$9:$C$38,"Jährlich",Saisonpreise!$J$9:$J$38,1,Saisonpreise!$H$9:$H$38,"&lt;="&amp;C186)+SUMIFS(Saisonpreise!$F$9:$F$38,Saisonpreise!$K$9:$K$38,"OK",Saisonpreise!$C$9:$C$38,"Jährlich",Saisonpreise!$J$9:$J$38,1,Saisonpreise!$I$9:$I$38,"&gt;="&amp;C186))))))</f>
        <v>135</v>
      </c>
      <c r="G186" s="3" t="str">
        <f t="shared" si="10"/>
        <v>Jährliche Saison</v>
      </c>
      <c r="H186" s="3" t="str">
        <f t="shared" si="11"/>
        <v>OK</v>
      </c>
    </row>
    <row r="187" spans="1:8" ht="31" customHeight="1">
      <c r="A187" s="12">
        <f>IF(DATE(Start!$E$28,1,1)+ROW()-9&lt;DATE(Start!$E$28+3,1,1),DATE(Start!$E$28,1,1)+ROW()-9,"")</f>
        <v>46201</v>
      </c>
      <c r="B187" s="3" t="str">
        <f t="shared" si="8"/>
        <v>So</v>
      </c>
      <c r="C187" s="3">
        <f t="shared" si="9"/>
        <v>628</v>
      </c>
      <c r="D187" s="3">
        <f>IF(A187="","",COUNTIFS(Saisonpreise!$K$9:$K$38,"OK",Saisonpreise!$C$9:$C$38,"Jährlich",Saisonpreise!$J$9:$J$38,0,Saisonpreise!$H$9:$H$38,"&lt;="&amp;C187,Saisonpreise!$I$9:$I$38,"&gt;="&amp;C187)+COUNTIFS(Saisonpreise!$K$9:$K$38,"OK",Saisonpreise!$C$9:$C$38,"Jährlich",Saisonpreise!$J$9:$J$38,1,Saisonpreise!$H$9:$H$38,"&lt;="&amp;C187)+COUNTIFS(Saisonpreise!$K$9:$K$38,"OK",Saisonpreise!$C$9:$C$38,"Jährlich",Saisonpreise!$J$9:$J$38,1,Saisonpreise!$I$9:$I$38,"&gt;="&amp;C187))</f>
        <v>1</v>
      </c>
      <c r="E187" s="3">
        <f>IF(A187="","",COUNTIFS(Saisonpreise!$K$9:$K$38,"OK",Saisonpreise!$C$9:$C$38,"Einmalig",Saisonpreise!$D$9:$D$38,"&lt;="&amp;A187,Saisonpreise!$E$9:$E$38,"&gt;="&amp;A187))</f>
        <v>0</v>
      </c>
      <c r="F187" s="10">
        <f>IF(A187="","",IF(E187&gt;1,"",IF(E187=1,SUMIFS(Saisonpreise!$F$9:$F$38,Saisonpreise!$K$9:$K$38,"OK",Saisonpreise!$C$9:$C$38,"Einmalig",Saisonpreise!$D$9:$D$38,"&lt;="&amp;A187,Saisonpreise!$E$9:$E$38,"&gt;="&amp;A187),IF(D187&gt;1,"",IF(D187=0,Start!$E$26,SUMIFS(Saisonpreise!$F$9:$F$38,Saisonpreise!$K$9:$K$38,"OK",Saisonpreise!$C$9:$C$38,"Jährlich",Saisonpreise!$J$9:$J$38,0,Saisonpreise!$H$9:$H$38,"&lt;="&amp;C187,Saisonpreise!$I$9:$I$38,"&gt;="&amp;C187)+SUMIFS(Saisonpreise!$F$9:$F$38,Saisonpreise!$K$9:$K$38,"OK",Saisonpreise!$C$9:$C$38,"Jährlich",Saisonpreise!$J$9:$J$38,1,Saisonpreise!$H$9:$H$38,"&lt;="&amp;C187)+SUMIFS(Saisonpreise!$F$9:$F$38,Saisonpreise!$K$9:$K$38,"OK",Saisonpreise!$C$9:$C$38,"Jährlich",Saisonpreise!$J$9:$J$38,1,Saisonpreise!$I$9:$I$38,"&gt;="&amp;C187))))))</f>
        <v>135</v>
      </c>
      <c r="G187" s="3" t="str">
        <f t="shared" si="10"/>
        <v>Jährliche Saison</v>
      </c>
      <c r="H187" s="3" t="str">
        <f t="shared" si="11"/>
        <v>OK</v>
      </c>
    </row>
    <row r="188" spans="1:8" ht="31" customHeight="1">
      <c r="A188" s="12">
        <f>IF(DATE(Start!$E$28,1,1)+ROW()-9&lt;DATE(Start!$E$28+3,1,1),DATE(Start!$E$28,1,1)+ROW()-9,"")</f>
        <v>46202</v>
      </c>
      <c r="B188" s="3" t="str">
        <f t="shared" si="8"/>
        <v>Mo</v>
      </c>
      <c r="C188" s="3">
        <f t="shared" si="9"/>
        <v>629</v>
      </c>
      <c r="D188" s="3">
        <f>IF(A188="","",COUNTIFS(Saisonpreise!$K$9:$K$38,"OK",Saisonpreise!$C$9:$C$38,"Jährlich",Saisonpreise!$J$9:$J$38,0,Saisonpreise!$H$9:$H$38,"&lt;="&amp;C188,Saisonpreise!$I$9:$I$38,"&gt;="&amp;C188)+COUNTIFS(Saisonpreise!$K$9:$K$38,"OK",Saisonpreise!$C$9:$C$38,"Jährlich",Saisonpreise!$J$9:$J$38,1,Saisonpreise!$H$9:$H$38,"&lt;="&amp;C188)+COUNTIFS(Saisonpreise!$K$9:$K$38,"OK",Saisonpreise!$C$9:$C$38,"Jährlich",Saisonpreise!$J$9:$J$38,1,Saisonpreise!$I$9:$I$38,"&gt;="&amp;C188))</f>
        <v>1</v>
      </c>
      <c r="E188" s="3">
        <f>IF(A188="","",COUNTIFS(Saisonpreise!$K$9:$K$38,"OK",Saisonpreise!$C$9:$C$38,"Einmalig",Saisonpreise!$D$9:$D$38,"&lt;="&amp;A188,Saisonpreise!$E$9:$E$38,"&gt;="&amp;A188))</f>
        <v>0</v>
      </c>
      <c r="F188" s="10">
        <f>IF(A188="","",IF(E188&gt;1,"",IF(E188=1,SUMIFS(Saisonpreise!$F$9:$F$38,Saisonpreise!$K$9:$K$38,"OK",Saisonpreise!$C$9:$C$38,"Einmalig",Saisonpreise!$D$9:$D$38,"&lt;="&amp;A188,Saisonpreise!$E$9:$E$38,"&gt;="&amp;A188),IF(D188&gt;1,"",IF(D188=0,Start!$E$26,SUMIFS(Saisonpreise!$F$9:$F$38,Saisonpreise!$K$9:$K$38,"OK",Saisonpreise!$C$9:$C$38,"Jährlich",Saisonpreise!$J$9:$J$38,0,Saisonpreise!$H$9:$H$38,"&lt;="&amp;C188,Saisonpreise!$I$9:$I$38,"&gt;="&amp;C188)+SUMIFS(Saisonpreise!$F$9:$F$38,Saisonpreise!$K$9:$K$38,"OK",Saisonpreise!$C$9:$C$38,"Jährlich",Saisonpreise!$J$9:$J$38,1,Saisonpreise!$H$9:$H$38,"&lt;="&amp;C188)+SUMIFS(Saisonpreise!$F$9:$F$38,Saisonpreise!$K$9:$K$38,"OK",Saisonpreise!$C$9:$C$38,"Jährlich",Saisonpreise!$J$9:$J$38,1,Saisonpreise!$I$9:$I$38,"&gt;="&amp;C188))))))</f>
        <v>135</v>
      </c>
      <c r="G188" s="3" t="str">
        <f t="shared" si="10"/>
        <v>Jährliche Saison</v>
      </c>
      <c r="H188" s="3" t="str">
        <f t="shared" si="11"/>
        <v>OK</v>
      </c>
    </row>
    <row r="189" spans="1:8" ht="31" customHeight="1">
      <c r="A189" s="12">
        <f>IF(DATE(Start!$E$28,1,1)+ROW()-9&lt;DATE(Start!$E$28+3,1,1),DATE(Start!$E$28,1,1)+ROW()-9,"")</f>
        <v>46203</v>
      </c>
      <c r="B189" s="3" t="str">
        <f t="shared" si="8"/>
        <v>Di</v>
      </c>
      <c r="C189" s="3">
        <f t="shared" si="9"/>
        <v>630</v>
      </c>
      <c r="D189" s="3">
        <f>IF(A189="","",COUNTIFS(Saisonpreise!$K$9:$K$38,"OK",Saisonpreise!$C$9:$C$38,"Jährlich",Saisonpreise!$J$9:$J$38,0,Saisonpreise!$H$9:$H$38,"&lt;="&amp;C189,Saisonpreise!$I$9:$I$38,"&gt;="&amp;C189)+COUNTIFS(Saisonpreise!$K$9:$K$38,"OK",Saisonpreise!$C$9:$C$38,"Jährlich",Saisonpreise!$J$9:$J$38,1,Saisonpreise!$H$9:$H$38,"&lt;="&amp;C189)+COUNTIFS(Saisonpreise!$K$9:$K$38,"OK",Saisonpreise!$C$9:$C$38,"Jährlich",Saisonpreise!$J$9:$J$38,1,Saisonpreise!$I$9:$I$38,"&gt;="&amp;C189))</f>
        <v>1</v>
      </c>
      <c r="E189" s="3">
        <f>IF(A189="","",COUNTIFS(Saisonpreise!$K$9:$K$38,"OK",Saisonpreise!$C$9:$C$38,"Einmalig",Saisonpreise!$D$9:$D$38,"&lt;="&amp;A189,Saisonpreise!$E$9:$E$38,"&gt;="&amp;A189))</f>
        <v>0</v>
      </c>
      <c r="F189" s="10">
        <f>IF(A189="","",IF(E189&gt;1,"",IF(E189=1,SUMIFS(Saisonpreise!$F$9:$F$38,Saisonpreise!$K$9:$K$38,"OK",Saisonpreise!$C$9:$C$38,"Einmalig",Saisonpreise!$D$9:$D$38,"&lt;="&amp;A189,Saisonpreise!$E$9:$E$38,"&gt;="&amp;A189),IF(D189&gt;1,"",IF(D189=0,Start!$E$26,SUMIFS(Saisonpreise!$F$9:$F$38,Saisonpreise!$K$9:$K$38,"OK",Saisonpreise!$C$9:$C$38,"Jährlich",Saisonpreise!$J$9:$J$38,0,Saisonpreise!$H$9:$H$38,"&lt;="&amp;C189,Saisonpreise!$I$9:$I$38,"&gt;="&amp;C189)+SUMIFS(Saisonpreise!$F$9:$F$38,Saisonpreise!$K$9:$K$38,"OK",Saisonpreise!$C$9:$C$38,"Jährlich",Saisonpreise!$J$9:$J$38,1,Saisonpreise!$H$9:$H$38,"&lt;="&amp;C189)+SUMIFS(Saisonpreise!$F$9:$F$38,Saisonpreise!$K$9:$K$38,"OK",Saisonpreise!$C$9:$C$38,"Jährlich",Saisonpreise!$J$9:$J$38,1,Saisonpreise!$I$9:$I$38,"&gt;="&amp;C189))))))</f>
        <v>135</v>
      </c>
      <c r="G189" s="3" t="str">
        <f t="shared" si="10"/>
        <v>Jährliche Saison</v>
      </c>
      <c r="H189" s="3" t="str">
        <f t="shared" si="11"/>
        <v>OK</v>
      </c>
    </row>
    <row r="190" spans="1:8" ht="31" customHeight="1">
      <c r="A190" s="12">
        <f>IF(DATE(Start!$E$28,1,1)+ROW()-9&lt;DATE(Start!$E$28+3,1,1),DATE(Start!$E$28,1,1)+ROW()-9,"")</f>
        <v>46204</v>
      </c>
      <c r="B190" s="3" t="str">
        <f t="shared" si="8"/>
        <v>Mi</v>
      </c>
      <c r="C190" s="3">
        <f t="shared" si="9"/>
        <v>701</v>
      </c>
      <c r="D190" s="3">
        <f>IF(A190="","",COUNTIFS(Saisonpreise!$K$9:$K$38,"OK",Saisonpreise!$C$9:$C$38,"Jährlich",Saisonpreise!$J$9:$J$38,0,Saisonpreise!$H$9:$H$38,"&lt;="&amp;C190,Saisonpreise!$I$9:$I$38,"&gt;="&amp;C190)+COUNTIFS(Saisonpreise!$K$9:$K$38,"OK",Saisonpreise!$C$9:$C$38,"Jährlich",Saisonpreise!$J$9:$J$38,1,Saisonpreise!$H$9:$H$38,"&lt;="&amp;C190)+COUNTIFS(Saisonpreise!$K$9:$K$38,"OK",Saisonpreise!$C$9:$C$38,"Jährlich",Saisonpreise!$J$9:$J$38,1,Saisonpreise!$I$9:$I$38,"&gt;="&amp;C190))</f>
        <v>1</v>
      </c>
      <c r="E190" s="3">
        <f>IF(A190="","",COUNTIFS(Saisonpreise!$K$9:$K$38,"OK",Saisonpreise!$C$9:$C$38,"Einmalig",Saisonpreise!$D$9:$D$38,"&lt;="&amp;A190,Saisonpreise!$E$9:$E$38,"&gt;="&amp;A190))</f>
        <v>0</v>
      </c>
      <c r="F190" s="10">
        <f>IF(A190="","",IF(E190&gt;1,"",IF(E190=1,SUMIFS(Saisonpreise!$F$9:$F$38,Saisonpreise!$K$9:$K$38,"OK",Saisonpreise!$C$9:$C$38,"Einmalig",Saisonpreise!$D$9:$D$38,"&lt;="&amp;A190,Saisonpreise!$E$9:$E$38,"&gt;="&amp;A190),IF(D190&gt;1,"",IF(D190=0,Start!$E$26,SUMIFS(Saisonpreise!$F$9:$F$38,Saisonpreise!$K$9:$K$38,"OK",Saisonpreise!$C$9:$C$38,"Jährlich",Saisonpreise!$J$9:$J$38,0,Saisonpreise!$H$9:$H$38,"&lt;="&amp;C190,Saisonpreise!$I$9:$I$38,"&gt;="&amp;C190)+SUMIFS(Saisonpreise!$F$9:$F$38,Saisonpreise!$K$9:$K$38,"OK",Saisonpreise!$C$9:$C$38,"Jährlich",Saisonpreise!$J$9:$J$38,1,Saisonpreise!$H$9:$H$38,"&lt;="&amp;C190)+SUMIFS(Saisonpreise!$F$9:$F$38,Saisonpreise!$K$9:$K$38,"OK",Saisonpreise!$C$9:$C$38,"Jährlich",Saisonpreise!$J$9:$J$38,1,Saisonpreise!$I$9:$I$38,"&gt;="&amp;C190))))))</f>
        <v>135</v>
      </c>
      <c r="G190" s="3" t="str">
        <f t="shared" si="10"/>
        <v>Jährliche Saison</v>
      </c>
      <c r="H190" s="3" t="str">
        <f t="shared" si="11"/>
        <v>OK</v>
      </c>
    </row>
    <row r="191" spans="1:8" ht="31" customHeight="1">
      <c r="A191" s="12">
        <f>IF(DATE(Start!$E$28,1,1)+ROW()-9&lt;DATE(Start!$E$28+3,1,1),DATE(Start!$E$28,1,1)+ROW()-9,"")</f>
        <v>46205</v>
      </c>
      <c r="B191" s="3" t="str">
        <f t="shared" si="8"/>
        <v>Do</v>
      </c>
      <c r="C191" s="3">
        <f t="shared" si="9"/>
        <v>702</v>
      </c>
      <c r="D191" s="3">
        <f>IF(A191="","",COUNTIFS(Saisonpreise!$K$9:$K$38,"OK",Saisonpreise!$C$9:$C$38,"Jährlich",Saisonpreise!$J$9:$J$38,0,Saisonpreise!$H$9:$H$38,"&lt;="&amp;C191,Saisonpreise!$I$9:$I$38,"&gt;="&amp;C191)+COUNTIFS(Saisonpreise!$K$9:$K$38,"OK",Saisonpreise!$C$9:$C$38,"Jährlich",Saisonpreise!$J$9:$J$38,1,Saisonpreise!$H$9:$H$38,"&lt;="&amp;C191)+COUNTIFS(Saisonpreise!$K$9:$K$38,"OK",Saisonpreise!$C$9:$C$38,"Jährlich",Saisonpreise!$J$9:$J$38,1,Saisonpreise!$I$9:$I$38,"&gt;="&amp;C191))</f>
        <v>1</v>
      </c>
      <c r="E191" s="3">
        <f>IF(A191="","",COUNTIFS(Saisonpreise!$K$9:$K$38,"OK",Saisonpreise!$C$9:$C$38,"Einmalig",Saisonpreise!$D$9:$D$38,"&lt;="&amp;A191,Saisonpreise!$E$9:$E$38,"&gt;="&amp;A191))</f>
        <v>0</v>
      </c>
      <c r="F191" s="10">
        <f>IF(A191="","",IF(E191&gt;1,"",IF(E191=1,SUMIFS(Saisonpreise!$F$9:$F$38,Saisonpreise!$K$9:$K$38,"OK",Saisonpreise!$C$9:$C$38,"Einmalig",Saisonpreise!$D$9:$D$38,"&lt;="&amp;A191,Saisonpreise!$E$9:$E$38,"&gt;="&amp;A191),IF(D191&gt;1,"",IF(D191=0,Start!$E$26,SUMIFS(Saisonpreise!$F$9:$F$38,Saisonpreise!$K$9:$K$38,"OK",Saisonpreise!$C$9:$C$38,"Jährlich",Saisonpreise!$J$9:$J$38,0,Saisonpreise!$H$9:$H$38,"&lt;="&amp;C191,Saisonpreise!$I$9:$I$38,"&gt;="&amp;C191)+SUMIFS(Saisonpreise!$F$9:$F$38,Saisonpreise!$K$9:$K$38,"OK",Saisonpreise!$C$9:$C$38,"Jährlich",Saisonpreise!$J$9:$J$38,1,Saisonpreise!$H$9:$H$38,"&lt;="&amp;C191)+SUMIFS(Saisonpreise!$F$9:$F$38,Saisonpreise!$K$9:$K$38,"OK",Saisonpreise!$C$9:$C$38,"Jährlich",Saisonpreise!$J$9:$J$38,1,Saisonpreise!$I$9:$I$38,"&gt;="&amp;C191))))))</f>
        <v>135</v>
      </c>
      <c r="G191" s="3" t="str">
        <f t="shared" si="10"/>
        <v>Jährliche Saison</v>
      </c>
      <c r="H191" s="3" t="str">
        <f t="shared" si="11"/>
        <v>OK</v>
      </c>
    </row>
    <row r="192" spans="1:8" ht="31" customHeight="1">
      <c r="A192" s="12">
        <f>IF(DATE(Start!$E$28,1,1)+ROW()-9&lt;DATE(Start!$E$28+3,1,1),DATE(Start!$E$28,1,1)+ROW()-9,"")</f>
        <v>46206</v>
      </c>
      <c r="B192" s="3" t="str">
        <f t="shared" si="8"/>
        <v>Fr</v>
      </c>
      <c r="C192" s="3">
        <f t="shared" si="9"/>
        <v>703</v>
      </c>
      <c r="D192" s="3">
        <f>IF(A192="","",COUNTIFS(Saisonpreise!$K$9:$K$38,"OK",Saisonpreise!$C$9:$C$38,"Jährlich",Saisonpreise!$J$9:$J$38,0,Saisonpreise!$H$9:$H$38,"&lt;="&amp;C192,Saisonpreise!$I$9:$I$38,"&gt;="&amp;C192)+COUNTIFS(Saisonpreise!$K$9:$K$38,"OK",Saisonpreise!$C$9:$C$38,"Jährlich",Saisonpreise!$J$9:$J$38,1,Saisonpreise!$H$9:$H$38,"&lt;="&amp;C192)+COUNTIFS(Saisonpreise!$K$9:$K$38,"OK",Saisonpreise!$C$9:$C$38,"Jährlich",Saisonpreise!$J$9:$J$38,1,Saisonpreise!$I$9:$I$38,"&gt;="&amp;C192))</f>
        <v>1</v>
      </c>
      <c r="E192" s="3">
        <f>IF(A192="","",COUNTIFS(Saisonpreise!$K$9:$K$38,"OK",Saisonpreise!$C$9:$C$38,"Einmalig",Saisonpreise!$D$9:$D$38,"&lt;="&amp;A192,Saisonpreise!$E$9:$E$38,"&gt;="&amp;A192))</f>
        <v>0</v>
      </c>
      <c r="F192" s="10">
        <f>IF(A192="","",IF(E192&gt;1,"",IF(E192=1,SUMIFS(Saisonpreise!$F$9:$F$38,Saisonpreise!$K$9:$K$38,"OK",Saisonpreise!$C$9:$C$38,"Einmalig",Saisonpreise!$D$9:$D$38,"&lt;="&amp;A192,Saisonpreise!$E$9:$E$38,"&gt;="&amp;A192),IF(D192&gt;1,"",IF(D192=0,Start!$E$26,SUMIFS(Saisonpreise!$F$9:$F$38,Saisonpreise!$K$9:$K$38,"OK",Saisonpreise!$C$9:$C$38,"Jährlich",Saisonpreise!$J$9:$J$38,0,Saisonpreise!$H$9:$H$38,"&lt;="&amp;C192,Saisonpreise!$I$9:$I$38,"&gt;="&amp;C192)+SUMIFS(Saisonpreise!$F$9:$F$38,Saisonpreise!$K$9:$K$38,"OK",Saisonpreise!$C$9:$C$38,"Jährlich",Saisonpreise!$J$9:$J$38,1,Saisonpreise!$H$9:$H$38,"&lt;="&amp;C192)+SUMIFS(Saisonpreise!$F$9:$F$38,Saisonpreise!$K$9:$K$38,"OK",Saisonpreise!$C$9:$C$38,"Jährlich",Saisonpreise!$J$9:$J$38,1,Saisonpreise!$I$9:$I$38,"&gt;="&amp;C192))))))</f>
        <v>135</v>
      </c>
      <c r="G192" s="3" t="str">
        <f t="shared" si="10"/>
        <v>Jährliche Saison</v>
      </c>
      <c r="H192" s="3" t="str">
        <f t="shared" si="11"/>
        <v>OK</v>
      </c>
    </row>
    <row r="193" spans="1:8" ht="31" customHeight="1">
      <c r="A193" s="12">
        <f>IF(DATE(Start!$E$28,1,1)+ROW()-9&lt;DATE(Start!$E$28+3,1,1),DATE(Start!$E$28,1,1)+ROW()-9,"")</f>
        <v>46207</v>
      </c>
      <c r="B193" s="3" t="str">
        <f t="shared" si="8"/>
        <v>Sa</v>
      </c>
      <c r="C193" s="3">
        <f t="shared" si="9"/>
        <v>704</v>
      </c>
      <c r="D193" s="3">
        <f>IF(A193="","",COUNTIFS(Saisonpreise!$K$9:$K$38,"OK",Saisonpreise!$C$9:$C$38,"Jährlich",Saisonpreise!$J$9:$J$38,0,Saisonpreise!$H$9:$H$38,"&lt;="&amp;C193,Saisonpreise!$I$9:$I$38,"&gt;="&amp;C193)+COUNTIFS(Saisonpreise!$K$9:$K$38,"OK",Saisonpreise!$C$9:$C$38,"Jährlich",Saisonpreise!$J$9:$J$38,1,Saisonpreise!$H$9:$H$38,"&lt;="&amp;C193)+COUNTIFS(Saisonpreise!$K$9:$K$38,"OK",Saisonpreise!$C$9:$C$38,"Jährlich",Saisonpreise!$J$9:$J$38,1,Saisonpreise!$I$9:$I$38,"&gt;="&amp;C193))</f>
        <v>1</v>
      </c>
      <c r="E193" s="3">
        <f>IF(A193="","",COUNTIFS(Saisonpreise!$K$9:$K$38,"OK",Saisonpreise!$C$9:$C$38,"Einmalig",Saisonpreise!$D$9:$D$38,"&lt;="&amp;A193,Saisonpreise!$E$9:$E$38,"&gt;="&amp;A193))</f>
        <v>0</v>
      </c>
      <c r="F193" s="10">
        <f>IF(A193="","",IF(E193&gt;1,"",IF(E193=1,SUMIFS(Saisonpreise!$F$9:$F$38,Saisonpreise!$K$9:$K$38,"OK",Saisonpreise!$C$9:$C$38,"Einmalig",Saisonpreise!$D$9:$D$38,"&lt;="&amp;A193,Saisonpreise!$E$9:$E$38,"&gt;="&amp;A193),IF(D193&gt;1,"",IF(D193=0,Start!$E$26,SUMIFS(Saisonpreise!$F$9:$F$38,Saisonpreise!$K$9:$K$38,"OK",Saisonpreise!$C$9:$C$38,"Jährlich",Saisonpreise!$J$9:$J$38,0,Saisonpreise!$H$9:$H$38,"&lt;="&amp;C193,Saisonpreise!$I$9:$I$38,"&gt;="&amp;C193)+SUMIFS(Saisonpreise!$F$9:$F$38,Saisonpreise!$K$9:$K$38,"OK",Saisonpreise!$C$9:$C$38,"Jährlich",Saisonpreise!$J$9:$J$38,1,Saisonpreise!$H$9:$H$38,"&lt;="&amp;C193)+SUMIFS(Saisonpreise!$F$9:$F$38,Saisonpreise!$K$9:$K$38,"OK",Saisonpreise!$C$9:$C$38,"Jährlich",Saisonpreise!$J$9:$J$38,1,Saisonpreise!$I$9:$I$38,"&gt;="&amp;C193))))))</f>
        <v>135</v>
      </c>
      <c r="G193" s="3" t="str">
        <f t="shared" si="10"/>
        <v>Jährliche Saison</v>
      </c>
      <c r="H193" s="3" t="str">
        <f t="shared" si="11"/>
        <v>OK</v>
      </c>
    </row>
    <row r="194" spans="1:8" ht="31" customHeight="1">
      <c r="A194" s="12">
        <f>IF(DATE(Start!$E$28,1,1)+ROW()-9&lt;DATE(Start!$E$28+3,1,1),DATE(Start!$E$28,1,1)+ROW()-9,"")</f>
        <v>46208</v>
      </c>
      <c r="B194" s="3" t="str">
        <f t="shared" si="8"/>
        <v>So</v>
      </c>
      <c r="C194" s="3">
        <f t="shared" si="9"/>
        <v>705</v>
      </c>
      <c r="D194" s="3">
        <f>IF(A194="","",COUNTIFS(Saisonpreise!$K$9:$K$38,"OK",Saisonpreise!$C$9:$C$38,"Jährlich",Saisonpreise!$J$9:$J$38,0,Saisonpreise!$H$9:$H$38,"&lt;="&amp;C194,Saisonpreise!$I$9:$I$38,"&gt;="&amp;C194)+COUNTIFS(Saisonpreise!$K$9:$K$38,"OK",Saisonpreise!$C$9:$C$38,"Jährlich",Saisonpreise!$J$9:$J$38,1,Saisonpreise!$H$9:$H$38,"&lt;="&amp;C194)+COUNTIFS(Saisonpreise!$K$9:$K$38,"OK",Saisonpreise!$C$9:$C$38,"Jährlich",Saisonpreise!$J$9:$J$38,1,Saisonpreise!$I$9:$I$38,"&gt;="&amp;C194))</f>
        <v>1</v>
      </c>
      <c r="E194" s="3">
        <f>IF(A194="","",COUNTIFS(Saisonpreise!$K$9:$K$38,"OK",Saisonpreise!$C$9:$C$38,"Einmalig",Saisonpreise!$D$9:$D$38,"&lt;="&amp;A194,Saisonpreise!$E$9:$E$38,"&gt;="&amp;A194))</f>
        <v>0</v>
      </c>
      <c r="F194" s="10">
        <f>IF(A194="","",IF(E194&gt;1,"",IF(E194=1,SUMIFS(Saisonpreise!$F$9:$F$38,Saisonpreise!$K$9:$K$38,"OK",Saisonpreise!$C$9:$C$38,"Einmalig",Saisonpreise!$D$9:$D$38,"&lt;="&amp;A194,Saisonpreise!$E$9:$E$38,"&gt;="&amp;A194),IF(D194&gt;1,"",IF(D194=0,Start!$E$26,SUMIFS(Saisonpreise!$F$9:$F$38,Saisonpreise!$K$9:$K$38,"OK",Saisonpreise!$C$9:$C$38,"Jährlich",Saisonpreise!$J$9:$J$38,0,Saisonpreise!$H$9:$H$38,"&lt;="&amp;C194,Saisonpreise!$I$9:$I$38,"&gt;="&amp;C194)+SUMIFS(Saisonpreise!$F$9:$F$38,Saisonpreise!$K$9:$K$38,"OK",Saisonpreise!$C$9:$C$38,"Jährlich",Saisonpreise!$J$9:$J$38,1,Saisonpreise!$H$9:$H$38,"&lt;="&amp;C194)+SUMIFS(Saisonpreise!$F$9:$F$38,Saisonpreise!$K$9:$K$38,"OK",Saisonpreise!$C$9:$C$38,"Jährlich",Saisonpreise!$J$9:$J$38,1,Saisonpreise!$I$9:$I$38,"&gt;="&amp;C194))))))</f>
        <v>135</v>
      </c>
      <c r="G194" s="3" t="str">
        <f t="shared" si="10"/>
        <v>Jährliche Saison</v>
      </c>
      <c r="H194" s="3" t="str">
        <f t="shared" si="11"/>
        <v>OK</v>
      </c>
    </row>
    <row r="195" spans="1:8" ht="31" customHeight="1">
      <c r="A195" s="12">
        <f>IF(DATE(Start!$E$28,1,1)+ROW()-9&lt;DATE(Start!$E$28+3,1,1),DATE(Start!$E$28,1,1)+ROW()-9,"")</f>
        <v>46209</v>
      </c>
      <c r="B195" s="3" t="str">
        <f t="shared" si="8"/>
        <v>Mo</v>
      </c>
      <c r="C195" s="3">
        <f t="shared" si="9"/>
        <v>706</v>
      </c>
      <c r="D195" s="3">
        <f>IF(A195="","",COUNTIFS(Saisonpreise!$K$9:$K$38,"OK",Saisonpreise!$C$9:$C$38,"Jährlich",Saisonpreise!$J$9:$J$38,0,Saisonpreise!$H$9:$H$38,"&lt;="&amp;C195,Saisonpreise!$I$9:$I$38,"&gt;="&amp;C195)+COUNTIFS(Saisonpreise!$K$9:$K$38,"OK",Saisonpreise!$C$9:$C$38,"Jährlich",Saisonpreise!$J$9:$J$38,1,Saisonpreise!$H$9:$H$38,"&lt;="&amp;C195)+COUNTIFS(Saisonpreise!$K$9:$K$38,"OK",Saisonpreise!$C$9:$C$38,"Jährlich",Saisonpreise!$J$9:$J$38,1,Saisonpreise!$I$9:$I$38,"&gt;="&amp;C195))</f>
        <v>1</v>
      </c>
      <c r="E195" s="3">
        <f>IF(A195="","",COUNTIFS(Saisonpreise!$K$9:$K$38,"OK",Saisonpreise!$C$9:$C$38,"Einmalig",Saisonpreise!$D$9:$D$38,"&lt;="&amp;A195,Saisonpreise!$E$9:$E$38,"&gt;="&amp;A195))</f>
        <v>0</v>
      </c>
      <c r="F195" s="10">
        <f>IF(A195="","",IF(E195&gt;1,"",IF(E195=1,SUMIFS(Saisonpreise!$F$9:$F$38,Saisonpreise!$K$9:$K$38,"OK",Saisonpreise!$C$9:$C$38,"Einmalig",Saisonpreise!$D$9:$D$38,"&lt;="&amp;A195,Saisonpreise!$E$9:$E$38,"&gt;="&amp;A195),IF(D195&gt;1,"",IF(D195=0,Start!$E$26,SUMIFS(Saisonpreise!$F$9:$F$38,Saisonpreise!$K$9:$K$38,"OK",Saisonpreise!$C$9:$C$38,"Jährlich",Saisonpreise!$J$9:$J$38,0,Saisonpreise!$H$9:$H$38,"&lt;="&amp;C195,Saisonpreise!$I$9:$I$38,"&gt;="&amp;C195)+SUMIFS(Saisonpreise!$F$9:$F$38,Saisonpreise!$K$9:$K$38,"OK",Saisonpreise!$C$9:$C$38,"Jährlich",Saisonpreise!$J$9:$J$38,1,Saisonpreise!$H$9:$H$38,"&lt;="&amp;C195)+SUMIFS(Saisonpreise!$F$9:$F$38,Saisonpreise!$K$9:$K$38,"OK",Saisonpreise!$C$9:$C$38,"Jährlich",Saisonpreise!$J$9:$J$38,1,Saisonpreise!$I$9:$I$38,"&gt;="&amp;C195))))))</f>
        <v>135</v>
      </c>
      <c r="G195" s="3" t="str">
        <f t="shared" si="10"/>
        <v>Jährliche Saison</v>
      </c>
      <c r="H195" s="3" t="str">
        <f t="shared" si="11"/>
        <v>OK</v>
      </c>
    </row>
    <row r="196" spans="1:8" ht="31" customHeight="1">
      <c r="A196" s="12">
        <f>IF(DATE(Start!$E$28,1,1)+ROW()-9&lt;DATE(Start!$E$28+3,1,1),DATE(Start!$E$28,1,1)+ROW()-9,"")</f>
        <v>46210</v>
      </c>
      <c r="B196" s="3" t="str">
        <f t="shared" si="8"/>
        <v>Di</v>
      </c>
      <c r="C196" s="3">
        <f t="shared" si="9"/>
        <v>707</v>
      </c>
      <c r="D196" s="3">
        <f>IF(A196="","",COUNTIFS(Saisonpreise!$K$9:$K$38,"OK",Saisonpreise!$C$9:$C$38,"Jährlich",Saisonpreise!$J$9:$J$38,0,Saisonpreise!$H$9:$H$38,"&lt;="&amp;C196,Saisonpreise!$I$9:$I$38,"&gt;="&amp;C196)+COUNTIFS(Saisonpreise!$K$9:$K$38,"OK",Saisonpreise!$C$9:$C$38,"Jährlich",Saisonpreise!$J$9:$J$38,1,Saisonpreise!$H$9:$H$38,"&lt;="&amp;C196)+COUNTIFS(Saisonpreise!$K$9:$K$38,"OK",Saisonpreise!$C$9:$C$38,"Jährlich",Saisonpreise!$J$9:$J$38,1,Saisonpreise!$I$9:$I$38,"&gt;="&amp;C196))</f>
        <v>1</v>
      </c>
      <c r="E196" s="3">
        <f>IF(A196="","",COUNTIFS(Saisonpreise!$K$9:$K$38,"OK",Saisonpreise!$C$9:$C$38,"Einmalig",Saisonpreise!$D$9:$D$38,"&lt;="&amp;A196,Saisonpreise!$E$9:$E$38,"&gt;="&amp;A196))</f>
        <v>0</v>
      </c>
      <c r="F196" s="10">
        <f>IF(A196="","",IF(E196&gt;1,"",IF(E196=1,SUMIFS(Saisonpreise!$F$9:$F$38,Saisonpreise!$K$9:$K$38,"OK",Saisonpreise!$C$9:$C$38,"Einmalig",Saisonpreise!$D$9:$D$38,"&lt;="&amp;A196,Saisonpreise!$E$9:$E$38,"&gt;="&amp;A196),IF(D196&gt;1,"",IF(D196=0,Start!$E$26,SUMIFS(Saisonpreise!$F$9:$F$38,Saisonpreise!$K$9:$K$38,"OK",Saisonpreise!$C$9:$C$38,"Jährlich",Saisonpreise!$J$9:$J$38,0,Saisonpreise!$H$9:$H$38,"&lt;="&amp;C196,Saisonpreise!$I$9:$I$38,"&gt;="&amp;C196)+SUMIFS(Saisonpreise!$F$9:$F$38,Saisonpreise!$K$9:$K$38,"OK",Saisonpreise!$C$9:$C$38,"Jährlich",Saisonpreise!$J$9:$J$38,1,Saisonpreise!$H$9:$H$38,"&lt;="&amp;C196)+SUMIFS(Saisonpreise!$F$9:$F$38,Saisonpreise!$K$9:$K$38,"OK",Saisonpreise!$C$9:$C$38,"Jährlich",Saisonpreise!$J$9:$J$38,1,Saisonpreise!$I$9:$I$38,"&gt;="&amp;C196))))))</f>
        <v>135</v>
      </c>
      <c r="G196" s="3" t="str">
        <f t="shared" si="10"/>
        <v>Jährliche Saison</v>
      </c>
      <c r="H196" s="3" t="str">
        <f t="shared" si="11"/>
        <v>OK</v>
      </c>
    </row>
    <row r="197" spans="1:8" ht="31" customHeight="1">
      <c r="A197" s="12">
        <f>IF(DATE(Start!$E$28,1,1)+ROW()-9&lt;DATE(Start!$E$28+3,1,1),DATE(Start!$E$28,1,1)+ROW()-9,"")</f>
        <v>46211</v>
      </c>
      <c r="B197" s="3" t="str">
        <f t="shared" si="8"/>
        <v>Mi</v>
      </c>
      <c r="C197" s="3">
        <f t="shared" si="9"/>
        <v>708</v>
      </c>
      <c r="D197" s="3">
        <f>IF(A197="","",COUNTIFS(Saisonpreise!$K$9:$K$38,"OK",Saisonpreise!$C$9:$C$38,"Jährlich",Saisonpreise!$J$9:$J$38,0,Saisonpreise!$H$9:$H$38,"&lt;="&amp;C197,Saisonpreise!$I$9:$I$38,"&gt;="&amp;C197)+COUNTIFS(Saisonpreise!$K$9:$K$38,"OK",Saisonpreise!$C$9:$C$38,"Jährlich",Saisonpreise!$J$9:$J$38,1,Saisonpreise!$H$9:$H$38,"&lt;="&amp;C197)+COUNTIFS(Saisonpreise!$K$9:$K$38,"OK",Saisonpreise!$C$9:$C$38,"Jährlich",Saisonpreise!$J$9:$J$38,1,Saisonpreise!$I$9:$I$38,"&gt;="&amp;C197))</f>
        <v>1</v>
      </c>
      <c r="E197" s="3">
        <f>IF(A197="","",COUNTIFS(Saisonpreise!$K$9:$K$38,"OK",Saisonpreise!$C$9:$C$38,"Einmalig",Saisonpreise!$D$9:$D$38,"&lt;="&amp;A197,Saisonpreise!$E$9:$E$38,"&gt;="&amp;A197))</f>
        <v>0</v>
      </c>
      <c r="F197" s="10">
        <f>IF(A197="","",IF(E197&gt;1,"",IF(E197=1,SUMIFS(Saisonpreise!$F$9:$F$38,Saisonpreise!$K$9:$K$38,"OK",Saisonpreise!$C$9:$C$38,"Einmalig",Saisonpreise!$D$9:$D$38,"&lt;="&amp;A197,Saisonpreise!$E$9:$E$38,"&gt;="&amp;A197),IF(D197&gt;1,"",IF(D197=0,Start!$E$26,SUMIFS(Saisonpreise!$F$9:$F$38,Saisonpreise!$K$9:$K$38,"OK",Saisonpreise!$C$9:$C$38,"Jährlich",Saisonpreise!$J$9:$J$38,0,Saisonpreise!$H$9:$H$38,"&lt;="&amp;C197,Saisonpreise!$I$9:$I$38,"&gt;="&amp;C197)+SUMIFS(Saisonpreise!$F$9:$F$38,Saisonpreise!$K$9:$K$38,"OK",Saisonpreise!$C$9:$C$38,"Jährlich",Saisonpreise!$J$9:$J$38,1,Saisonpreise!$H$9:$H$38,"&lt;="&amp;C197)+SUMIFS(Saisonpreise!$F$9:$F$38,Saisonpreise!$K$9:$K$38,"OK",Saisonpreise!$C$9:$C$38,"Jährlich",Saisonpreise!$J$9:$J$38,1,Saisonpreise!$I$9:$I$38,"&gt;="&amp;C197))))))</f>
        <v>135</v>
      </c>
      <c r="G197" s="3" t="str">
        <f t="shared" si="10"/>
        <v>Jährliche Saison</v>
      </c>
      <c r="H197" s="3" t="str">
        <f t="shared" si="11"/>
        <v>OK</v>
      </c>
    </row>
    <row r="198" spans="1:8" ht="31" customHeight="1">
      <c r="A198" s="12">
        <f>IF(DATE(Start!$E$28,1,1)+ROW()-9&lt;DATE(Start!$E$28+3,1,1),DATE(Start!$E$28,1,1)+ROW()-9,"")</f>
        <v>46212</v>
      </c>
      <c r="B198" s="3" t="str">
        <f t="shared" si="8"/>
        <v>Do</v>
      </c>
      <c r="C198" s="3">
        <f t="shared" si="9"/>
        <v>709</v>
      </c>
      <c r="D198" s="3">
        <f>IF(A198="","",COUNTIFS(Saisonpreise!$K$9:$K$38,"OK",Saisonpreise!$C$9:$C$38,"Jährlich",Saisonpreise!$J$9:$J$38,0,Saisonpreise!$H$9:$H$38,"&lt;="&amp;C198,Saisonpreise!$I$9:$I$38,"&gt;="&amp;C198)+COUNTIFS(Saisonpreise!$K$9:$K$38,"OK",Saisonpreise!$C$9:$C$38,"Jährlich",Saisonpreise!$J$9:$J$38,1,Saisonpreise!$H$9:$H$38,"&lt;="&amp;C198)+COUNTIFS(Saisonpreise!$K$9:$K$38,"OK",Saisonpreise!$C$9:$C$38,"Jährlich",Saisonpreise!$J$9:$J$38,1,Saisonpreise!$I$9:$I$38,"&gt;="&amp;C198))</f>
        <v>1</v>
      </c>
      <c r="E198" s="3">
        <f>IF(A198="","",COUNTIFS(Saisonpreise!$K$9:$K$38,"OK",Saisonpreise!$C$9:$C$38,"Einmalig",Saisonpreise!$D$9:$D$38,"&lt;="&amp;A198,Saisonpreise!$E$9:$E$38,"&gt;="&amp;A198))</f>
        <v>0</v>
      </c>
      <c r="F198" s="10">
        <f>IF(A198="","",IF(E198&gt;1,"",IF(E198=1,SUMIFS(Saisonpreise!$F$9:$F$38,Saisonpreise!$K$9:$K$38,"OK",Saisonpreise!$C$9:$C$38,"Einmalig",Saisonpreise!$D$9:$D$38,"&lt;="&amp;A198,Saisonpreise!$E$9:$E$38,"&gt;="&amp;A198),IF(D198&gt;1,"",IF(D198=0,Start!$E$26,SUMIFS(Saisonpreise!$F$9:$F$38,Saisonpreise!$K$9:$K$38,"OK",Saisonpreise!$C$9:$C$38,"Jährlich",Saisonpreise!$J$9:$J$38,0,Saisonpreise!$H$9:$H$38,"&lt;="&amp;C198,Saisonpreise!$I$9:$I$38,"&gt;="&amp;C198)+SUMIFS(Saisonpreise!$F$9:$F$38,Saisonpreise!$K$9:$K$38,"OK",Saisonpreise!$C$9:$C$38,"Jährlich",Saisonpreise!$J$9:$J$38,1,Saisonpreise!$H$9:$H$38,"&lt;="&amp;C198)+SUMIFS(Saisonpreise!$F$9:$F$38,Saisonpreise!$K$9:$K$38,"OK",Saisonpreise!$C$9:$C$38,"Jährlich",Saisonpreise!$J$9:$J$38,1,Saisonpreise!$I$9:$I$38,"&gt;="&amp;C198))))))</f>
        <v>135</v>
      </c>
      <c r="G198" s="3" t="str">
        <f t="shared" si="10"/>
        <v>Jährliche Saison</v>
      </c>
      <c r="H198" s="3" t="str">
        <f t="shared" si="11"/>
        <v>OK</v>
      </c>
    </row>
    <row r="199" spans="1:8" ht="31" customHeight="1">
      <c r="A199" s="12">
        <f>IF(DATE(Start!$E$28,1,1)+ROW()-9&lt;DATE(Start!$E$28+3,1,1),DATE(Start!$E$28,1,1)+ROW()-9,"")</f>
        <v>46213</v>
      </c>
      <c r="B199" s="3" t="str">
        <f t="shared" si="8"/>
        <v>Fr</v>
      </c>
      <c r="C199" s="3">
        <f t="shared" si="9"/>
        <v>710</v>
      </c>
      <c r="D199" s="3">
        <f>IF(A199="","",COUNTIFS(Saisonpreise!$K$9:$K$38,"OK",Saisonpreise!$C$9:$C$38,"Jährlich",Saisonpreise!$J$9:$J$38,0,Saisonpreise!$H$9:$H$38,"&lt;="&amp;C199,Saisonpreise!$I$9:$I$38,"&gt;="&amp;C199)+COUNTIFS(Saisonpreise!$K$9:$K$38,"OK",Saisonpreise!$C$9:$C$38,"Jährlich",Saisonpreise!$J$9:$J$38,1,Saisonpreise!$H$9:$H$38,"&lt;="&amp;C199)+COUNTIFS(Saisonpreise!$K$9:$K$38,"OK",Saisonpreise!$C$9:$C$38,"Jährlich",Saisonpreise!$J$9:$J$38,1,Saisonpreise!$I$9:$I$38,"&gt;="&amp;C199))</f>
        <v>1</v>
      </c>
      <c r="E199" s="3">
        <f>IF(A199="","",COUNTIFS(Saisonpreise!$K$9:$K$38,"OK",Saisonpreise!$C$9:$C$38,"Einmalig",Saisonpreise!$D$9:$D$38,"&lt;="&amp;A199,Saisonpreise!$E$9:$E$38,"&gt;="&amp;A199))</f>
        <v>0</v>
      </c>
      <c r="F199" s="10">
        <f>IF(A199="","",IF(E199&gt;1,"",IF(E199=1,SUMIFS(Saisonpreise!$F$9:$F$38,Saisonpreise!$K$9:$K$38,"OK",Saisonpreise!$C$9:$C$38,"Einmalig",Saisonpreise!$D$9:$D$38,"&lt;="&amp;A199,Saisonpreise!$E$9:$E$38,"&gt;="&amp;A199),IF(D199&gt;1,"",IF(D199=0,Start!$E$26,SUMIFS(Saisonpreise!$F$9:$F$38,Saisonpreise!$K$9:$K$38,"OK",Saisonpreise!$C$9:$C$38,"Jährlich",Saisonpreise!$J$9:$J$38,0,Saisonpreise!$H$9:$H$38,"&lt;="&amp;C199,Saisonpreise!$I$9:$I$38,"&gt;="&amp;C199)+SUMIFS(Saisonpreise!$F$9:$F$38,Saisonpreise!$K$9:$K$38,"OK",Saisonpreise!$C$9:$C$38,"Jährlich",Saisonpreise!$J$9:$J$38,1,Saisonpreise!$H$9:$H$38,"&lt;="&amp;C199)+SUMIFS(Saisonpreise!$F$9:$F$38,Saisonpreise!$K$9:$K$38,"OK",Saisonpreise!$C$9:$C$38,"Jährlich",Saisonpreise!$J$9:$J$38,1,Saisonpreise!$I$9:$I$38,"&gt;="&amp;C199))))))</f>
        <v>135</v>
      </c>
      <c r="G199" s="3" t="str">
        <f t="shared" si="10"/>
        <v>Jährliche Saison</v>
      </c>
      <c r="H199" s="3" t="str">
        <f t="shared" si="11"/>
        <v>OK</v>
      </c>
    </row>
    <row r="200" spans="1:8" ht="31" customHeight="1">
      <c r="A200" s="12">
        <f>IF(DATE(Start!$E$28,1,1)+ROW()-9&lt;DATE(Start!$E$28+3,1,1),DATE(Start!$E$28,1,1)+ROW()-9,"")</f>
        <v>46214</v>
      </c>
      <c r="B200" s="3" t="str">
        <f t="shared" si="8"/>
        <v>Sa</v>
      </c>
      <c r="C200" s="3">
        <f t="shared" si="9"/>
        <v>711</v>
      </c>
      <c r="D200" s="3">
        <f>IF(A200="","",COUNTIFS(Saisonpreise!$K$9:$K$38,"OK",Saisonpreise!$C$9:$C$38,"Jährlich",Saisonpreise!$J$9:$J$38,0,Saisonpreise!$H$9:$H$38,"&lt;="&amp;C200,Saisonpreise!$I$9:$I$38,"&gt;="&amp;C200)+COUNTIFS(Saisonpreise!$K$9:$K$38,"OK",Saisonpreise!$C$9:$C$38,"Jährlich",Saisonpreise!$J$9:$J$38,1,Saisonpreise!$H$9:$H$38,"&lt;="&amp;C200)+COUNTIFS(Saisonpreise!$K$9:$K$38,"OK",Saisonpreise!$C$9:$C$38,"Jährlich",Saisonpreise!$J$9:$J$38,1,Saisonpreise!$I$9:$I$38,"&gt;="&amp;C200))</f>
        <v>1</v>
      </c>
      <c r="E200" s="3">
        <f>IF(A200="","",COUNTIFS(Saisonpreise!$K$9:$K$38,"OK",Saisonpreise!$C$9:$C$38,"Einmalig",Saisonpreise!$D$9:$D$38,"&lt;="&amp;A200,Saisonpreise!$E$9:$E$38,"&gt;="&amp;A200))</f>
        <v>0</v>
      </c>
      <c r="F200" s="10">
        <f>IF(A200="","",IF(E200&gt;1,"",IF(E200=1,SUMIFS(Saisonpreise!$F$9:$F$38,Saisonpreise!$K$9:$K$38,"OK",Saisonpreise!$C$9:$C$38,"Einmalig",Saisonpreise!$D$9:$D$38,"&lt;="&amp;A200,Saisonpreise!$E$9:$E$38,"&gt;="&amp;A200),IF(D200&gt;1,"",IF(D200=0,Start!$E$26,SUMIFS(Saisonpreise!$F$9:$F$38,Saisonpreise!$K$9:$K$38,"OK",Saisonpreise!$C$9:$C$38,"Jährlich",Saisonpreise!$J$9:$J$38,0,Saisonpreise!$H$9:$H$38,"&lt;="&amp;C200,Saisonpreise!$I$9:$I$38,"&gt;="&amp;C200)+SUMIFS(Saisonpreise!$F$9:$F$38,Saisonpreise!$K$9:$K$38,"OK",Saisonpreise!$C$9:$C$38,"Jährlich",Saisonpreise!$J$9:$J$38,1,Saisonpreise!$H$9:$H$38,"&lt;="&amp;C200)+SUMIFS(Saisonpreise!$F$9:$F$38,Saisonpreise!$K$9:$K$38,"OK",Saisonpreise!$C$9:$C$38,"Jährlich",Saisonpreise!$J$9:$J$38,1,Saisonpreise!$I$9:$I$38,"&gt;="&amp;C200))))))</f>
        <v>135</v>
      </c>
      <c r="G200" s="3" t="str">
        <f t="shared" si="10"/>
        <v>Jährliche Saison</v>
      </c>
      <c r="H200" s="3" t="str">
        <f t="shared" si="11"/>
        <v>OK</v>
      </c>
    </row>
    <row r="201" spans="1:8" ht="31" customHeight="1">
      <c r="A201" s="12">
        <f>IF(DATE(Start!$E$28,1,1)+ROW()-9&lt;DATE(Start!$E$28+3,1,1),DATE(Start!$E$28,1,1)+ROW()-9,"")</f>
        <v>46215</v>
      </c>
      <c r="B201" s="3" t="str">
        <f t="shared" ref="B201:B264" si="12">IF(A201="","",CHOOSE(WEEKDAY(A201,2),"Mo","Di","Mi","Do","Fr","Sa","So"))</f>
        <v>So</v>
      </c>
      <c r="C201" s="3">
        <f t="shared" ref="C201:C264" si="13">IF(A201="","",MONTH(A201)*100+DAY(A201))</f>
        <v>712</v>
      </c>
      <c r="D201" s="3">
        <f>IF(A201="","",COUNTIFS(Saisonpreise!$K$9:$K$38,"OK",Saisonpreise!$C$9:$C$38,"Jährlich",Saisonpreise!$J$9:$J$38,0,Saisonpreise!$H$9:$H$38,"&lt;="&amp;C201,Saisonpreise!$I$9:$I$38,"&gt;="&amp;C201)+COUNTIFS(Saisonpreise!$K$9:$K$38,"OK",Saisonpreise!$C$9:$C$38,"Jährlich",Saisonpreise!$J$9:$J$38,1,Saisonpreise!$H$9:$H$38,"&lt;="&amp;C201)+COUNTIFS(Saisonpreise!$K$9:$K$38,"OK",Saisonpreise!$C$9:$C$38,"Jährlich",Saisonpreise!$J$9:$J$38,1,Saisonpreise!$I$9:$I$38,"&gt;="&amp;C201))</f>
        <v>1</v>
      </c>
      <c r="E201" s="3">
        <f>IF(A201="","",COUNTIFS(Saisonpreise!$K$9:$K$38,"OK",Saisonpreise!$C$9:$C$38,"Einmalig",Saisonpreise!$D$9:$D$38,"&lt;="&amp;A201,Saisonpreise!$E$9:$E$38,"&gt;="&amp;A201))</f>
        <v>0</v>
      </c>
      <c r="F201" s="10">
        <f>IF(A201="","",IF(E201&gt;1,"",IF(E201=1,SUMIFS(Saisonpreise!$F$9:$F$38,Saisonpreise!$K$9:$K$38,"OK",Saisonpreise!$C$9:$C$38,"Einmalig",Saisonpreise!$D$9:$D$38,"&lt;="&amp;A201,Saisonpreise!$E$9:$E$38,"&gt;="&amp;A201),IF(D201&gt;1,"",IF(D201=0,Start!$E$26,SUMIFS(Saisonpreise!$F$9:$F$38,Saisonpreise!$K$9:$K$38,"OK",Saisonpreise!$C$9:$C$38,"Jährlich",Saisonpreise!$J$9:$J$38,0,Saisonpreise!$H$9:$H$38,"&lt;="&amp;C201,Saisonpreise!$I$9:$I$38,"&gt;="&amp;C201)+SUMIFS(Saisonpreise!$F$9:$F$38,Saisonpreise!$K$9:$K$38,"OK",Saisonpreise!$C$9:$C$38,"Jährlich",Saisonpreise!$J$9:$J$38,1,Saisonpreise!$H$9:$H$38,"&lt;="&amp;C201)+SUMIFS(Saisonpreise!$F$9:$F$38,Saisonpreise!$K$9:$K$38,"OK",Saisonpreise!$C$9:$C$38,"Jährlich",Saisonpreise!$J$9:$J$38,1,Saisonpreise!$I$9:$I$38,"&gt;="&amp;C201))))))</f>
        <v>135</v>
      </c>
      <c r="G201" s="3" t="str">
        <f t="shared" ref="G201:G264" si="14">IF(A201="","",IF(OR(E201&gt;1,AND(E201=0,D201&gt;1)),"Preiskonflikt",IF(E201=1,"Einmalige Saison",IF(D201=1,"Jährliche Saison","Basispreis"))))</f>
        <v>Jährliche Saison</v>
      </c>
      <c r="H201" s="3" t="str">
        <f t="shared" ref="H201:H264" si="15">IF(A201="","",IF(G201="Preiskonflikt","Konflikt","OK"))</f>
        <v>OK</v>
      </c>
    </row>
    <row r="202" spans="1:8" ht="31" customHeight="1">
      <c r="A202" s="12">
        <f>IF(DATE(Start!$E$28,1,1)+ROW()-9&lt;DATE(Start!$E$28+3,1,1),DATE(Start!$E$28,1,1)+ROW()-9,"")</f>
        <v>46216</v>
      </c>
      <c r="B202" s="3" t="str">
        <f t="shared" si="12"/>
        <v>Mo</v>
      </c>
      <c r="C202" s="3">
        <f t="shared" si="13"/>
        <v>713</v>
      </c>
      <c r="D202" s="3">
        <f>IF(A202="","",COUNTIFS(Saisonpreise!$K$9:$K$38,"OK",Saisonpreise!$C$9:$C$38,"Jährlich",Saisonpreise!$J$9:$J$38,0,Saisonpreise!$H$9:$H$38,"&lt;="&amp;C202,Saisonpreise!$I$9:$I$38,"&gt;="&amp;C202)+COUNTIFS(Saisonpreise!$K$9:$K$38,"OK",Saisonpreise!$C$9:$C$38,"Jährlich",Saisonpreise!$J$9:$J$38,1,Saisonpreise!$H$9:$H$38,"&lt;="&amp;C202)+COUNTIFS(Saisonpreise!$K$9:$K$38,"OK",Saisonpreise!$C$9:$C$38,"Jährlich",Saisonpreise!$J$9:$J$38,1,Saisonpreise!$I$9:$I$38,"&gt;="&amp;C202))</f>
        <v>1</v>
      </c>
      <c r="E202" s="3">
        <f>IF(A202="","",COUNTIFS(Saisonpreise!$K$9:$K$38,"OK",Saisonpreise!$C$9:$C$38,"Einmalig",Saisonpreise!$D$9:$D$38,"&lt;="&amp;A202,Saisonpreise!$E$9:$E$38,"&gt;="&amp;A202))</f>
        <v>0</v>
      </c>
      <c r="F202" s="10">
        <f>IF(A202="","",IF(E202&gt;1,"",IF(E202=1,SUMIFS(Saisonpreise!$F$9:$F$38,Saisonpreise!$K$9:$K$38,"OK",Saisonpreise!$C$9:$C$38,"Einmalig",Saisonpreise!$D$9:$D$38,"&lt;="&amp;A202,Saisonpreise!$E$9:$E$38,"&gt;="&amp;A202),IF(D202&gt;1,"",IF(D202=0,Start!$E$26,SUMIFS(Saisonpreise!$F$9:$F$38,Saisonpreise!$K$9:$K$38,"OK",Saisonpreise!$C$9:$C$38,"Jährlich",Saisonpreise!$J$9:$J$38,0,Saisonpreise!$H$9:$H$38,"&lt;="&amp;C202,Saisonpreise!$I$9:$I$38,"&gt;="&amp;C202)+SUMIFS(Saisonpreise!$F$9:$F$38,Saisonpreise!$K$9:$K$38,"OK",Saisonpreise!$C$9:$C$38,"Jährlich",Saisonpreise!$J$9:$J$38,1,Saisonpreise!$H$9:$H$38,"&lt;="&amp;C202)+SUMIFS(Saisonpreise!$F$9:$F$38,Saisonpreise!$K$9:$K$38,"OK",Saisonpreise!$C$9:$C$38,"Jährlich",Saisonpreise!$J$9:$J$38,1,Saisonpreise!$I$9:$I$38,"&gt;="&amp;C202))))))</f>
        <v>135</v>
      </c>
      <c r="G202" s="3" t="str">
        <f t="shared" si="14"/>
        <v>Jährliche Saison</v>
      </c>
      <c r="H202" s="3" t="str">
        <f t="shared" si="15"/>
        <v>OK</v>
      </c>
    </row>
    <row r="203" spans="1:8" ht="31" customHeight="1">
      <c r="A203" s="12">
        <f>IF(DATE(Start!$E$28,1,1)+ROW()-9&lt;DATE(Start!$E$28+3,1,1),DATE(Start!$E$28,1,1)+ROW()-9,"")</f>
        <v>46217</v>
      </c>
      <c r="B203" s="3" t="str">
        <f t="shared" si="12"/>
        <v>Di</v>
      </c>
      <c r="C203" s="3">
        <f t="shared" si="13"/>
        <v>714</v>
      </c>
      <c r="D203" s="3">
        <f>IF(A203="","",COUNTIFS(Saisonpreise!$K$9:$K$38,"OK",Saisonpreise!$C$9:$C$38,"Jährlich",Saisonpreise!$J$9:$J$38,0,Saisonpreise!$H$9:$H$38,"&lt;="&amp;C203,Saisonpreise!$I$9:$I$38,"&gt;="&amp;C203)+COUNTIFS(Saisonpreise!$K$9:$K$38,"OK",Saisonpreise!$C$9:$C$38,"Jährlich",Saisonpreise!$J$9:$J$38,1,Saisonpreise!$H$9:$H$38,"&lt;="&amp;C203)+COUNTIFS(Saisonpreise!$K$9:$K$38,"OK",Saisonpreise!$C$9:$C$38,"Jährlich",Saisonpreise!$J$9:$J$38,1,Saisonpreise!$I$9:$I$38,"&gt;="&amp;C203))</f>
        <v>1</v>
      </c>
      <c r="E203" s="3">
        <f>IF(A203="","",COUNTIFS(Saisonpreise!$K$9:$K$38,"OK",Saisonpreise!$C$9:$C$38,"Einmalig",Saisonpreise!$D$9:$D$38,"&lt;="&amp;A203,Saisonpreise!$E$9:$E$38,"&gt;="&amp;A203))</f>
        <v>0</v>
      </c>
      <c r="F203" s="10">
        <f>IF(A203="","",IF(E203&gt;1,"",IF(E203=1,SUMIFS(Saisonpreise!$F$9:$F$38,Saisonpreise!$K$9:$K$38,"OK",Saisonpreise!$C$9:$C$38,"Einmalig",Saisonpreise!$D$9:$D$38,"&lt;="&amp;A203,Saisonpreise!$E$9:$E$38,"&gt;="&amp;A203),IF(D203&gt;1,"",IF(D203=0,Start!$E$26,SUMIFS(Saisonpreise!$F$9:$F$38,Saisonpreise!$K$9:$K$38,"OK",Saisonpreise!$C$9:$C$38,"Jährlich",Saisonpreise!$J$9:$J$38,0,Saisonpreise!$H$9:$H$38,"&lt;="&amp;C203,Saisonpreise!$I$9:$I$38,"&gt;="&amp;C203)+SUMIFS(Saisonpreise!$F$9:$F$38,Saisonpreise!$K$9:$K$38,"OK",Saisonpreise!$C$9:$C$38,"Jährlich",Saisonpreise!$J$9:$J$38,1,Saisonpreise!$H$9:$H$38,"&lt;="&amp;C203)+SUMIFS(Saisonpreise!$F$9:$F$38,Saisonpreise!$K$9:$K$38,"OK",Saisonpreise!$C$9:$C$38,"Jährlich",Saisonpreise!$J$9:$J$38,1,Saisonpreise!$I$9:$I$38,"&gt;="&amp;C203))))))</f>
        <v>135</v>
      </c>
      <c r="G203" s="3" t="str">
        <f t="shared" si="14"/>
        <v>Jährliche Saison</v>
      </c>
      <c r="H203" s="3" t="str">
        <f t="shared" si="15"/>
        <v>OK</v>
      </c>
    </row>
    <row r="204" spans="1:8" ht="31" customHeight="1">
      <c r="A204" s="12">
        <f>IF(DATE(Start!$E$28,1,1)+ROW()-9&lt;DATE(Start!$E$28+3,1,1),DATE(Start!$E$28,1,1)+ROW()-9,"")</f>
        <v>46218</v>
      </c>
      <c r="B204" s="3" t="str">
        <f t="shared" si="12"/>
        <v>Mi</v>
      </c>
      <c r="C204" s="3">
        <f t="shared" si="13"/>
        <v>715</v>
      </c>
      <c r="D204" s="3">
        <f>IF(A204="","",COUNTIFS(Saisonpreise!$K$9:$K$38,"OK",Saisonpreise!$C$9:$C$38,"Jährlich",Saisonpreise!$J$9:$J$38,0,Saisonpreise!$H$9:$H$38,"&lt;="&amp;C204,Saisonpreise!$I$9:$I$38,"&gt;="&amp;C204)+COUNTIFS(Saisonpreise!$K$9:$K$38,"OK",Saisonpreise!$C$9:$C$38,"Jährlich",Saisonpreise!$J$9:$J$38,1,Saisonpreise!$H$9:$H$38,"&lt;="&amp;C204)+COUNTIFS(Saisonpreise!$K$9:$K$38,"OK",Saisonpreise!$C$9:$C$38,"Jährlich",Saisonpreise!$J$9:$J$38,1,Saisonpreise!$I$9:$I$38,"&gt;="&amp;C204))</f>
        <v>1</v>
      </c>
      <c r="E204" s="3">
        <f>IF(A204="","",COUNTIFS(Saisonpreise!$K$9:$K$38,"OK",Saisonpreise!$C$9:$C$38,"Einmalig",Saisonpreise!$D$9:$D$38,"&lt;="&amp;A204,Saisonpreise!$E$9:$E$38,"&gt;="&amp;A204))</f>
        <v>0</v>
      </c>
      <c r="F204" s="10">
        <f>IF(A204="","",IF(E204&gt;1,"",IF(E204=1,SUMIFS(Saisonpreise!$F$9:$F$38,Saisonpreise!$K$9:$K$38,"OK",Saisonpreise!$C$9:$C$38,"Einmalig",Saisonpreise!$D$9:$D$38,"&lt;="&amp;A204,Saisonpreise!$E$9:$E$38,"&gt;="&amp;A204),IF(D204&gt;1,"",IF(D204=0,Start!$E$26,SUMIFS(Saisonpreise!$F$9:$F$38,Saisonpreise!$K$9:$K$38,"OK",Saisonpreise!$C$9:$C$38,"Jährlich",Saisonpreise!$J$9:$J$38,0,Saisonpreise!$H$9:$H$38,"&lt;="&amp;C204,Saisonpreise!$I$9:$I$38,"&gt;="&amp;C204)+SUMIFS(Saisonpreise!$F$9:$F$38,Saisonpreise!$K$9:$K$38,"OK",Saisonpreise!$C$9:$C$38,"Jährlich",Saisonpreise!$J$9:$J$38,1,Saisonpreise!$H$9:$H$38,"&lt;="&amp;C204)+SUMIFS(Saisonpreise!$F$9:$F$38,Saisonpreise!$K$9:$K$38,"OK",Saisonpreise!$C$9:$C$38,"Jährlich",Saisonpreise!$J$9:$J$38,1,Saisonpreise!$I$9:$I$38,"&gt;="&amp;C204))))))</f>
        <v>135</v>
      </c>
      <c r="G204" s="3" t="str">
        <f t="shared" si="14"/>
        <v>Jährliche Saison</v>
      </c>
      <c r="H204" s="3" t="str">
        <f t="shared" si="15"/>
        <v>OK</v>
      </c>
    </row>
    <row r="205" spans="1:8" ht="31" customHeight="1">
      <c r="A205" s="12">
        <f>IF(DATE(Start!$E$28,1,1)+ROW()-9&lt;DATE(Start!$E$28+3,1,1),DATE(Start!$E$28,1,1)+ROW()-9,"")</f>
        <v>46219</v>
      </c>
      <c r="B205" s="3" t="str">
        <f t="shared" si="12"/>
        <v>Do</v>
      </c>
      <c r="C205" s="3">
        <f t="shared" si="13"/>
        <v>716</v>
      </c>
      <c r="D205" s="3">
        <f>IF(A205="","",COUNTIFS(Saisonpreise!$K$9:$K$38,"OK",Saisonpreise!$C$9:$C$38,"Jährlich",Saisonpreise!$J$9:$J$38,0,Saisonpreise!$H$9:$H$38,"&lt;="&amp;C205,Saisonpreise!$I$9:$I$38,"&gt;="&amp;C205)+COUNTIFS(Saisonpreise!$K$9:$K$38,"OK",Saisonpreise!$C$9:$C$38,"Jährlich",Saisonpreise!$J$9:$J$38,1,Saisonpreise!$H$9:$H$38,"&lt;="&amp;C205)+COUNTIFS(Saisonpreise!$K$9:$K$38,"OK",Saisonpreise!$C$9:$C$38,"Jährlich",Saisonpreise!$J$9:$J$38,1,Saisonpreise!$I$9:$I$38,"&gt;="&amp;C205))</f>
        <v>1</v>
      </c>
      <c r="E205" s="3">
        <f>IF(A205="","",COUNTIFS(Saisonpreise!$K$9:$K$38,"OK",Saisonpreise!$C$9:$C$38,"Einmalig",Saisonpreise!$D$9:$D$38,"&lt;="&amp;A205,Saisonpreise!$E$9:$E$38,"&gt;="&amp;A205))</f>
        <v>0</v>
      </c>
      <c r="F205" s="10">
        <f>IF(A205="","",IF(E205&gt;1,"",IF(E205=1,SUMIFS(Saisonpreise!$F$9:$F$38,Saisonpreise!$K$9:$K$38,"OK",Saisonpreise!$C$9:$C$38,"Einmalig",Saisonpreise!$D$9:$D$38,"&lt;="&amp;A205,Saisonpreise!$E$9:$E$38,"&gt;="&amp;A205),IF(D205&gt;1,"",IF(D205=0,Start!$E$26,SUMIFS(Saisonpreise!$F$9:$F$38,Saisonpreise!$K$9:$K$38,"OK",Saisonpreise!$C$9:$C$38,"Jährlich",Saisonpreise!$J$9:$J$38,0,Saisonpreise!$H$9:$H$38,"&lt;="&amp;C205,Saisonpreise!$I$9:$I$38,"&gt;="&amp;C205)+SUMIFS(Saisonpreise!$F$9:$F$38,Saisonpreise!$K$9:$K$38,"OK",Saisonpreise!$C$9:$C$38,"Jährlich",Saisonpreise!$J$9:$J$38,1,Saisonpreise!$H$9:$H$38,"&lt;="&amp;C205)+SUMIFS(Saisonpreise!$F$9:$F$38,Saisonpreise!$K$9:$K$38,"OK",Saisonpreise!$C$9:$C$38,"Jährlich",Saisonpreise!$J$9:$J$38,1,Saisonpreise!$I$9:$I$38,"&gt;="&amp;C205))))))</f>
        <v>135</v>
      </c>
      <c r="G205" s="3" t="str">
        <f t="shared" si="14"/>
        <v>Jährliche Saison</v>
      </c>
      <c r="H205" s="3" t="str">
        <f t="shared" si="15"/>
        <v>OK</v>
      </c>
    </row>
    <row r="206" spans="1:8" ht="31" customHeight="1">
      <c r="A206" s="12">
        <f>IF(DATE(Start!$E$28,1,1)+ROW()-9&lt;DATE(Start!$E$28+3,1,1),DATE(Start!$E$28,1,1)+ROW()-9,"")</f>
        <v>46220</v>
      </c>
      <c r="B206" s="3" t="str">
        <f t="shared" si="12"/>
        <v>Fr</v>
      </c>
      <c r="C206" s="3">
        <f t="shared" si="13"/>
        <v>717</v>
      </c>
      <c r="D206" s="3">
        <f>IF(A206="","",COUNTIFS(Saisonpreise!$K$9:$K$38,"OK",Saisonpreise!$C$9:$C$38,"Jährlich",Saisonpreise!$J$9:$J$38,0,Saisonpreise!$H$9:$H$38,"&lt;="&amp;C206,Saisonpreise!$I$9:$I$38,"&gt;="&amp;C206)+COUNTIFS(Saisonpreise!$K$9:$K$38,"OK",Saisonpreise!$C$9:$C$38,"Jährlich",Saisonpreise!$J$9:$J$38,1,Saisonpreise!$H$9:$H$38,"&lt;="&amp;C206)+COUNTIFS(Saisonpreise!$K$9:$K$38,"OK",Saisonpreise!$C$9:$C$38,"Jährlich",Saisonpreise!$J$9:$J$38,1,Saisonpreise!$I$9:$I$38,"&gt;="&amp;C206))</f>
        <v>1</v>
      </c>
      <c r="E206" s="3">
        <f>IF(A206="","",COUNTIFS(Saisonpreise!$K$9:$K$38,"OK",Saisonpreise!$C$9:$C$38,"Einmalig",Saisonpreise!$D$9:$D$38,"&lt;="&amp;A206,Saisonpreise!$E$9:$E$38,"&gt;="&amp;A206))</f>
        <v>0</v>
      </c>
      <c r="F206" s="10">
        <f>IF(A206="","",IF(E206&gt;1,"",IF(E206=1,SUMIFS(Saisonpreise!$F$9:$F$38,Saisonpreise!$K$9:$K$38,"OK",Saisonpreise!$C$9:$C$38,"Einmalig",Saisonpreise!$D$9:$D$38,"&lt;="&amp;A206,Saisonpreise!$E$9:$E$38,"&gt;="&amp;A206),IF(D206&gt;1,"",IF(D206=0,Start!$E$26,SUMIFS(Saisonpreise!$F$9:$F$38,Saisonpreise!$K$9:$K$38,"OK",Saisonpreise!$C$9:$C$38,"Jährlich",Saisonpreise!$J$9:$J$38,0,Saisonpreise!$H$9:$H$38,"&lt;="&amp;C206,Saisonpreise!$I$9:$I$38,"&gt;="&amp;C206)+SUMIFS(Saisonpreise!$F$9:$F$38,Saisonpreise!$K$9:$K$38,"OK",Saisonpreise!$C$9:$C$38,"Jährlich",Saisonpreise!$J$9:$J$38,1,Saisonpreise!$H$9:$H$38,"&lt;="&amp;C206)+SUMIFS(Saisonpreise!$F$9:$F$38,Saisonpreise!$K$9:$K$38,"OK",Saisonpreise!$C$9:$C$38,"Jährlich",Saisonpreise!$J$9:$J$38,1,Saisonpreise!$I$9:$I$38,"&gt;="&amp;C206))))))</f>
        <v>135</v>
      </c>
      <c r="G206" s="3" t="str">
        <f t="shared" si="14"/>
        <v>Jährliche Saison</v>
      </c>
      <c r="H206" s="3" t="str">
        <f t="shared" si="15"/>
        <v>OK</v>
      </c>
    </row>
    <row r="207" spans="1:8" ht="31" customHeight="1">
      <c r="A207" s="12">
        <f>IF(DATE(Start!$E$28,1,1)+ROW()-9&lt;DATE(Start!$E$28+3,1,1),DATE(Start!$E$28,1,1)+ROW()-9,"")</f>
        <v>46221</v>
      </c>
      <c r="B207" s="3" t="str">
        <f t="shared" si="12"/>
        <v>Sa</v>
      </c>
      <c r="C207" s="3">
        <f t="shared" si="13"/>
        <v>718</v>
      </c>
      <c r="D207" s="3">
        <f>IF(A207="","",COUNTIFS(Saisonpreise!$K$9:$K$38,"OK",Saisonpreise!$C$9:$C$38,"Jährlich",Saisonpreise!$J$9:$J$38,0,Saisonpreise!$H$9:$H$38,"&lt;="&amp;C207,Saisonpreise!$I$9:$I$38,"&gt;="&amp;C207)+COUNTIFS(Saisonpreise!$K$9:$K$38,"OK",Saisonpreise!$C$9:$C$38,"Jährlich",Saisonpreise!$J$9:$J$38,1,Saisonpreise!$H$9:$H$38,"&lt;="&amp;C207)+COUNTIFS(Saisonpreise!$K$9:$K$38,"OK",Saisonpreise!$C$9:$C$38,"Jährlich",Saisonpreise!$J$9:$J$38,1,Saisonpreise!$I$9:$I$38,"&gt;="&amp;C207))</f>
        <v>1</v>
      </c>
      <c r="E207" s="3">
        <f>IF(A207="","",COUNTIFS(Saisonpreise!$K$9:$K$38,"OK",Saisonpreise!$C$9:$C$38,"Einmalig",Saisonpreise!$D$9:$D$38,"&lt;="&amp;A207,Saisonpreise!$E$9:$E$38,"&gt;="&amp;A207))</f>
        <v>0</v>
      </c>
      <c r="F207" s="10">
        <f>IF(A207="","",IF(E207&gt;1,"",IF(E207=1,SUMIFS(Saisonpreise!$F$9:$F$38,Saisonpreise!$K$9:$K$38,"OK",Saisonpreise!$C$9:$C$38,"Einmalig",Saisonpreise!$D$9:$D$38,"&lt;="&amp;A207,Saisonpreise!$E$9:$E$38,"&gt;="&amp;A207),IF(D207&gt;1,"",IF(D207=0,Start!$E$26,SUMIFS(Saisonpreise!$F$9:$F$38,Saisonpreise!$K$9:$K$38,"OK",Saisonpreise!$C$9:$C$38,"Jährlich",Saisonpreise!$J$9:$J$38,0,Saisonpreise!$H$9:$H$38,"&lt;="&amp;C207,Saisonpreise!$I$9:$I$38,"&gt;="&amp;C207)+SUMIFS(Saisonpreise!$F$9:$F$38,Saisonpreise!$K$9:$K$38,"OK",Saisonpreise!$C$9:$C$38,"Jährlich",Saisonpreise!$J$9:$J$38,1,Saisonpreise!$H$9:$H$38,"&lt;="&amp;C207)+SUMIFS(Saisonpreise!$F$9:$F$38,Saisonpreise!$K$9:$K$38,"OK",Saisonpreise!$C$9:$C$38,"Jährlich",Saisonpreise!$J$9:$J$38,1,Saisonpreise!$I$9:$I$38,"&gt;="&amp;C207))))))</f>
        <v>135</v>
      </c>
      <c r="G207" s="3" t="str">
        <f t="shared" si="14"/>
        <v>Jährliche Saison</v>
      </c>
      <c r="H207" s="3" t="str">
        <f t="shared" si="15"/>
        <v>OK</v>
      </c>
    </row>
    <row r="208" spans="1:8" ht="31" customHeight="1">
      <c r="A208" s="12">
        <f>IF(DATE(Start!$E$28,1,1)+ROW()-9&lt;DATE(Start!$E$28+3,1,1),DATE(Start!$E$28,1,1)+ROW()-9,"")</f>
        <v>46222</v>
      </c>
      <c r="B208" s="3" t="str">
        <f t="shared" si="12"/>
        <v>So</v>
      </c>
      <c r="C208" s="3">
        <f t="shared" si="13"/>
        <v>719</v>
      </c>
      <c r="D208" s="3">
        <f>IF(A208="","",COUNTIFS(Saisonpreise!$K$9:$K$38,"OK",Saisonpreise!$C$9:$C$38,"Jährlich",Saisonpreise!$J$9:$J$38,0,Saisonpreise!$H$9:$H$38,"&lt;="&amp;C208,Saisonpreise!$I$9:$I$38,"&gt;="&amp;C208)+COUNTIFS(Saisonpreise!$K$9:$K$38,"OK",Saisonpreise!$C$9:$C$38,"Jährlich",Saisonpreise!$J$9:$J$38,1,Saisonpreise!$H$9:$H$38,"&lt;="&amp;C208)+COUNTIFS(Saisonpreise!$K$9:$K$38,"OK",Saisonpreise!$C$9:$C$38,"Jährlich",Saisonpreise!$J$9:$J$38,1,Saisonpreise!$I$9:$I$38,"&gt;="&amp;C208))</f>
        <v>1</v>
      </c>
      <c r="E208" s="3">
        <f>IF(A208="","",COUNTIFS(Saisonpreise!$K$9:$K$38,"OK",Saisonpreise!$C$9:$C$38,"Einmalig",Saisonpreise!$D$9:$D$38,"&lt;="&amp;A208,Saisonpreise!$E$9:$E$38,"&gt;="&amp;A208))</f>
        <v>0</v>
      </c>
      <c r="F208" s="10">
        <f>IF(A208="","",IF(E208&gt;1,"",IF(E208=1,SUMIFS(Saisonpreise!$F$9:$F$38,Saisonpreise!$K$9:$K$38,"OK",Saisonpreise!$C$9:$C$38,"Einmalig",Saisonpreise!$D$9:$D$38,"&lt;="&amp;A208,Saisonpreise!$E$9:$E$38,"&gt;="&amp;A208),IF(D208&gt;1,"",IF(D208=0,Start!$E$26,SUMIFS(Saisonpreise!$F$9:$F$38,Saisonpreise!$K$9:$K$38,"OK",Saisonpreise!$C$9:$C$38,"Jährlich",Saisonpreise!$J$9:$J$38,0,Saisonpreise!$H$9:$H$38,"&lt;="&amp;C208,Saisonpreise!$I$9:$I$38,"&gt;="&amp;C208)+SUMIFS(Saisonpreise!$F$9:$F$38,Saisonpreise!$K$9:$K$38,"OK",Saisonpreise!$C$9:$C$38,"Jährlich",Saisonpreise!$J$9:$J$38,1,Saisonpreise!$H$9:$H$38,"&lt;="&amp;C208)+SUMIFS(Saisonpreise!$F$9:$F$38,Saisonpreise!$K$9:$K$38,"OK",Saisonpreise!$C$9:$C$38,"Jährlich",Saisonpreise!$J$9:$J$38,1,Saisonpreise!$I$9:$I$38,"&gt;="&amp;C208))))))</f>
        <v>135</v>
      </c>
      <c r="G208" s="3" t="str">
        <f t="shared" si="14"/>
        <v>Jährliche Saison</v>
      </c>
      <c r="H208" s="3" t="str">
        <f t="shared" si="15"/>
        <v>OK</v>
      </c>
    </row>
    <row r="209" spans="1:8" ht="31" customHeight="1">
      <c r="A209" s="12">
        <f>IF(DATE(Start!$E$28,1,1)+ROW()-9&lt;DATE(Start!$E$28+3,1,1),DATE(Start!$E$28,1,1)+ROW()-9,"")</f>
        <v>46223</v>
      </c>
      <c r="B209" s="3" t="str">
        <f t="shared" si="12"/>
        <v>Mo</v>
      </c>
      <c r="C209" s="3">
        <f t="shared" si="13"/>
        <v>720</v>
      </c>
      <c r="D209" s="3">
        <f>IF(A209="","",COUNTIFS(Saisonpreise!$K$9:$K$38,"OK",Saisonpreise!$C$9:$C$38,"Jährlich",Saisonpreise!$J$9:$J$38,0,Saisonpreise!$H$9:$H$38,"&lt;="&amp;C209,Saisonpreise!$I$9:$I$38,"&gt;="&amp;C209)+COUNTIFS(Saisonpreise!$K$9:$K$38,"OK",Saisonpreise!$C$9:$C$38,"Jährlich",Saisonpreise!$J$9:$J$38,1,Saisonpreise!$H$9:$H$38,"&lt;="&amp;C209)+COUNTIFS(Saisonpreise!$K$9:$K$38,"OK",Saisonpreise!$C$9:$C$38,"Jährlich",Saisonpreise!$J$9:$J$38,1,Saisonpreise!$I$9:$I$38,"&gt;="&amp;C209))</f>
        <v>1</v>
      </c>
      <c r="E209" s="3">
        <f>IF(A209="","",COUNTIFS(Saisonpreise!$K$9:$K$38,"OK",Saisonpreise!$C$9:$C$38,"Einmalig",Saisonpreise!$D$9:$D$38,"&lt;="&amp;A209,Saisonpreise!$E$9:$E$38,"&gt;="&amp;A209))</f>
        <v>0</v>
      </c>
      <c r="F209" s="10">
        <f>IF(A209="","",IF(E209&gt;1,"",IF(E209=1,SUMIFS(Saisonpreise!$F$9:$F$38,Saisonpreise!$K$9:$K$38,"OK",Saisonpreise!$C$9:$C$38,"Einmalig",Saisonpreise!$D$9:$D$38,"&lt;="&amp;A209,Saisonpreise!$E$9:$E$38,"&gt;="&amp;A209),IF(D209&gt;1,"",IF(D209=0,Start!$E$26,SUMIFS(Saisonpreise!$F$9:$F$38,Saisonpreise!$K$9:$K$38,"OK",Saisonpreise!$C$9:$C$38,"Jährlich",Saisonpreise!$J$9:$J$38,0,Saisonpreise!$H$9:$H$38,"&lt;="&amp;C209,Saisonpreise!$I$9:$I$38,"&gt;="&amp;C209)+SUMIFS(Saisonpreise!$F$9:$F$38,Saisonpreise!$K$9:$K$38,"OK",Saisonpreise!$C$9:$C$38,"Jährlich",Saisonpreise!$J$9:$J$38,1,Saisonpreise!$H$9:$H$38,"&lt;="&amp;C209)+SUMIFS(Saisonpreise!$F$9:$F$38,Saisonpreise!$K$9:$K$38,"OK",Saisonpreise!$C$9:$C$38,"Jährlich",Saisonpreise!$J$9:$J$38,1,Saisonpreise!$I$9:$I$38,"&gt;="&amp;C209))))))</f>
        <v>135</v>
      </c>
      <c r="G209" s="3" t="str">
        <f t="shared" si="14"/>
        <v>Jährliche Saison</v>
      </c>
      <c r="H209" s="3" t="str">
        <f t="shared" si="15"/>
        <v>OK</v>
      </c>
    </row>
    <row r="210" spans="1:8" ht="31" customHeight="1">
      <c r="A210" s="12">
        <f>IF(DATE(Start!$E$28,1,1)+ROW()-9&lt;DATE(Start!$E$28+3,1,1),DATE(Start!$E$28,1,1)+ROW()-9,"")</f>
        <v>46224</v>
      </c>
      <c r="B210" s="3" t="str">
        <f t="shared" si="12"/>
        <v>Di</v>
      </c>
      <c r="C210" s="3">
        <f t="shared" si="13"/>
        <v>721</v>
      </c>
      <c r="D210" s="3">
        <f>IF(A210="","",COUNTIFS(Saisonpreise!$K$9:$K$38,"OK",Saisonpreise!$C$9:$C$38,"Jährlich",Saisonpreise!$J$9:$J$38,0,Saisonpreise!$H$9:$H$38,"&lt;="&amp;C210,Saisonpreise!$I$9:$I$38,"&gt;="&amp;C210)+COUNTIFS(Saisonpreise!$K$9:$K$38,"OK",Saisonpreise!$C$9:$C$38,"Jährlich",Saisonpreise!$J$9:$J$38,1,Saisonpreise!$H$9:$H$38,"&lt;="&amp;C210)+COUNTIFS(Saisonpreise!$K$9:$K$38,"OK",Saisonpreise!$C$9:$C$38,"Jährlich",Saisonpreise!$J$9:$J$38,1,Saisonpreise!$I$9:$I$38,"&gt;="&amp;C210))</f>
        <v>1</v>
      </c>
      <c r="E210" s="3">
        <f>IF(A210="","",COUNTIFS(Saisonpreise!$K$9:$K$38,"OK",Saisonpreise!$C$9:$C$38,"Einmalig",Saisonpreise!$D$9:$D$38,"&lt;="&amp;A210,Saisonpreise!$E$9:$E$38,"&gt;="&amp;A210))</f>
        <v>0</v>
      </c>
      <c r="F210" s="10">
        <f>IF(A210="","",IF(E210&gt;1,"",IF(E210=1,SUMIFS(Saisonpreise!$F$9:$F$38,Saisonpreise!$K$9:$K$38,"OK",Saisonpreise!$C$9:$C$38,"Einmalig",Saisonpreise!$D$9:$D$38,"&lt;="&amp;A210,Saisonpreise!$E$9:$E$38,"&gt;="&amp;A210),IF(D210&gt;1,"",IF(D210=0,Start!$E$26,SUMIFS(Saisonpreise!$F$9:$F$38,Saisonpreise!$K$9:$K$38,"OK",Saisonpreise!$C$9:$C$38,"Jährlich",Saisonpreise!$J$9:$J$38,0,Saisonpreise!$H$9:$H$38,"&lt;="&amp;C210,Saisonpreise!$I$9:$I$38,"&gt;="&amp;C210)+SUMIFS(Saisonpreise!$F$9:$F$38,Saisonpreise!$K$9:$K$38,"OK",Saisonpreise!$C$9:$C$38,"Jährlich",Saisonpreise!$J$9:$J$38,1,Saisonpreise!$H$9:$H$38,"&lt;="&amp;C210)+SUMIFS(Saisonpreise!$F$9:$F$38,Saisonpreise!$K$9:$K$38,"OK",Saisonpreise!$C$9:$C$38,"Jährlich",Saisonpreise!$J$9:$J$38,1,Saisonpreise!$I$9:$I$38,"&gt;="&amp;C210))))))</f>
        <v>135</v>
      </c>
      <c r="G210" s="3" t="str">
        <f t="shared" si="14"/>
        <v>Jährliche Saison</v>
      </c>
      <c r="H210" s="3" t="str">
        <f t="shared" si="15"/>
        <v>OK</v>
      </c>
    </row>
    <row r="211" spans="1:8" ht="31" customHeight="1">
      <c r="A211" s="12">
        <f>IF(DATE(Start!$E$28,1,1)+ROW()-9&lt;DATE(Start!$E$28+3,1,1),DATE(Start!$E$28,1,1)+ROW()-9,"")</f>
        <v>46225</v>
      </c>
      <c r="B211" s="3" t="str">
        <f t="shared" si="12"/>
        <v>Mi</v>
      </c>
      <c r="C211" s="3">
        <f t="shared" si="13"/>
        <v>722</v>
      </c>
      <c r="D211" s="3">
        <f>IF(A211="","",COUNTIFS(Saisonpreise!$K$9:$K$38,"OK",Saisonpreise!$C$9:$C$38,"Jährlich",Saisonpreise!$J$9:$J$38,0,Saisonpreise!$H$9:$H$38,"&lt;="&amp;C211,Saisonpreise!$I$9:$I$38,"&gt;="&amp;C211)+COUNTIFS(Saisonpreise!$K$9:$K$38,"OK",Saisonpreise!$C$9:$C$38,"Jährlich",Saisonpreise!$J$9:$J$38,1,Saisonpreise!$H$9:$H$38,"&lt;="&amp;C211)+COUNTIFS(Saisonpreise!$K$9:$K$38,"OK",Saisonpreise!$C$9:$C$38,"Jährlich",Saisonpreise!$J$9:$J$38,1,Saisonpreise!$I$9:$I$38,"&gt;="&amp;C211))</f>
        <v>1</v>
      </c>
      <c r="E211" s="3">
        <f>IF(A211="","",COUNTIFS(Saisonpreise!$K$9:$K$38,"OK",Saisonpreise!$C$9:$C$38,"Einmalig",Saisonpreise!$D$9:$D$38,"&lt;="&amp;A211,Saisonpreise!$E$9:$E$38,"&gt;="&amp;A211))</f>
        <v>0</v>
      </c>
      <c r="F211" s="10">
        <f>IF(A211="","",IF(E211&gt;1,"",IF(E211=1,SUMIFS(Saisonpreise!$F$9:$F$38,Saisonpreise!$K$9:$K$38,"OK",Saisonpreise!$C$9:$C$38,"Einmalig",Saisonpreise!$D$9:$D$38,"&lt;="&amp;A211,Saisonpreise!$E$9:$E$38,"&gt;="&amp;A211),IF(D211&gt;1,"",IF(D211=0,Start!$E$26,SUMIFS(Saisonpreise!$F$9:$F$38,Saisonpreise!$K$9:$K$38,"OK",Saisonpreise!$C$9:$C$38,"Jährlich",Saisonpreise!$J$9:$J$38,0,Saisonpreise!$H$9:$H$38,"&lt;="&amp;C211,Saisonpreise!$I$9:$I$38,"&gt;="&amp;C211)+SUMIFS(Saisonpreise!$F$9:$F$38,Saisonpreise!$K$9:$K$38,"OK",Saisonpreise!$C$9:$C$38,"Jährlich",Saisonpreise!$J$9:$J$38,1,Saisonpreise!$H$9:$H$38,"&lt;="&amp;C211)+SUMIFS(Saisonpreise!$F$9:$F$38,Saisonpreise!$K$9:$K$38,"OK",Saisonpreise!$C$9:$C$38,"Jährlich",Saisonpreise!$J$9:$J$38,1,Saisonpreise!$I$9:$I$38,"&gt;="&amp;C211))))))</f>
        <v>135</v>
      </c>
      <c r="G211" s="3" t="str">
        <f t="shared" si="14"/>
        <v>Jährliche Saison</v>
      </c>
      <c r="H211" s="3" t="str">
        <f t="shared" si="15"/>
        <v>OK</v>
      </c>
    </row>
    <row r="212" spans="1:8" ht="31" customHeight="1">
      <c r="A212" s="12">
        <f>IF(DATE(Start!$E$28,1,1)+ROW()-9&lt;DATE(Start!$E$28+3,1,1),DATE(Start!$E$28,1,1)+ROW()-9,"")</f>
        <v>46226</v>
      </c>
      <c r="B212" s="3" t="str">
        <f t="shared" si="12"/>
        <v>Do</v>
      </c>
      <c r="C212" s="3">
        <f t="shared" si="13"/>
        <v>723</v>
      </c>
      <c r="D212" s="3">
        <f>IF(A212="","",COUNTIFS(Saisonpreise!$K$9:$K$38,"OK",Saisonpreise!$C$9:$C$38,"Jährlich",Saisonpreise!$J$9:$J$38,0,Saisonpreise!$H$9:$H$38,"&lt;="&amp;C212,Saisonpreise!$I$9:$I$38,"&gt;="&amp;C212)+COUNTIFS(Saisonpreise!$K$9:$K$38,"OK",Saisonpreise!$C$9:$C$38,"Jährlich",Saisonpreise!$J$9:$J$38,1,Saisonpreise!$H$9:$H$38,"&lt;="&amp;C212)+COUNTIFS(Saisonpreise!$K$9:$K$38,"OK",Saisonpreise!$C$9:$C$38,"Jährlich",Saisonpreise!$J$9:$J$38,1,Saisonpreise!$I$9:$I$38,"&gt;="&amp;C212))</f>
        <v>1</v>
      </c>
      <c r="E212" s="3">
        <f>IF(A212="","",COUNTIFS(Saisonpreise!$K$9:$K$38,"OK",Saisonpreise!$C$9:$C$38,"Einmalig",Saisonpreise!$D$9:$D$38,"&lt;="&amp;A212,Saisonpreise!$E$9:$E$38,"&gt;="&amp;A212))</f>
        <v>0</v>
      </c>
      <c r="F212" s="10">
        <f>IF(A212="","",IF(E212&gt;1,"",IF(E212=1,SUMIFS(Saisonpreise!$F$9:$F$38,Saisonpreise!$K$9:$K$38,"OK",Saisonpreise!$C$9:$C$38,"Einmalig",Saisonpreise!$D$9:$D$38,"&lt;="&amp;A212,Saisonpreise!$E$9:$E$38,"&gt;="&amp;A212),IF(D212&gt;1,"",IF(D212=0,Start!$E$26,SUMIFS(Saisonpreise!$F$9:$F$38,Saisonpreise!$K$9:$K$38,"OK",Saisonpreise!$C$9:$C$38,"Jährlich",Saisonpreise!$J$9:$J$38,0,Saisonpreise!$H$9:$H$38,"&lt;="&amp;C212,Saisonpreise!$I$9:$I$38,"&gt;="&amp;C212)+SUMIFS(Saisonpreise!$F$9:$F$38,Saisonpreise!$K$9:$K$38,"OK",Saisonpreise!$C$9:$C$38,"Jährlich",Saisonpreise!$J$9:$J$38,1,Saisonpreise!$H$9:$H$38,"&lt;="&amp;C212)+SUMIFS(Saisonpreise!$F$9:$F$38,Saisonpreise!$K$9:$K$38,"OK",Saisonpreise!$C$9:$C$38,"Jährlich",Saisonpreise!$J$9:$J$38,1,Saisonpreise!$I$9:$I$38,"&gt;="&amp;C212))))))</f>
        <v>135</v>
      </c>
      <c r="G212" s="3" t="str">
        <f t="shared" si="14"/>
        <v>Jährliche Saison</v>
      </c>
      <c r="H212" s="3" t="str">
        <f t="shared" si="15"/>
        <v>OK</v>
      </c>
    </row>
    <row r="213" spans="1:8" ht="31" customHeight="1">
      <c r="A213" s="12">
        <f>IF(DATE(Start!$E$28,1,1)+ROW()-9&lt;DATE(Start!$E$28+3,1,1),DATE(Start!$E$28,1,1)+ROW()-9,"")</f>
        <v>46227</v>
      </c>
      <c r="B213" s="3" t="str">
        <f t="shared" si="12"/>
        <v>Fr</v>
      </c>
      <c r="C213" s="3">
        <f t="shared" si="13"/>
        <v>724</v>
      </c>
      <c r="D213" s="3">
        <f>IF(A213="","",COUNTIFS(Saisonpreise!$K$9:$K$38,"OK",Saisonpreise!$C$9:$C$38,"Jährlich",Saisonpreise!$J$9:$J$38,0,Saisonpreise!$H$9:$H$38,"&lt;="&amp;C213,Saisonpreise!$I$9:$I$38,"&gt;="&amp;C213)+COUNTIFS(Saisonpreise!$K$9:$K$38,"OK",Saisonpreise!$C$9:$C$38,"Jährlich",Saisonpreise!$J$9:$J$38,1,Saisonpreise!$H$9:$H$38,"&lt;="&amp;C213)+COUNTIFS(Saisonpreise!$K$9:$K$38,"OK",Saisonpreise!$C$9:$C$38,"Jährlich",Saisonpreise!$J$9:$J$38,1,Saisonpreise!$I$9:$I$38,"&gt;="&amp;C213))</f>
        <v>1</v>
      </c>
      <c r="E213" s="3">
        <f>IF(A213="","",COUNTIFS(Saisonpreise!$K$9:$K$38,"OK",Saisonpreise!$C$9:$C$38,"Einmalig",Saisonpreise!$D$9:$D$38,"&lt;="&amp;A213,Saisonpreise!$E$9:$E$38,"&gt;="&amp;A213))</f>
        <v>0</v>
      </c>
      <c r="F213" s="10">
        <f>IF(A213="","",IF(E213&gt;1,"",IF(E213=1,SUMIFS(Saisonpreise!$F$9:$F$38,Saisonpreise!$K$9:$K$38,"OK",Saisonpreise!$C$9:$C$38,"Einmalig",Saisonpreise!$D$9:$D$38,"&lt;="&amp;A213,Saisonpreise!$E$9:$E$38,"&gt;="&amp;A213),IF(D213&gt;1,"",IF(D213=0,Start!$E$26,SUMIFS(Saisonpreise!$F$9:$F$38,Saisonpreise!$K$9:$K$38,"OK",Saisonpreise!$C$9:$C$38,"Jährlich",Saisonpreise!$J$9:$J$38,0,Saisonpreise!$H$9:$H$38,"&lt;="&amp;C213,Saisonpreise!$I$9:$I$38,"&gt;="&amp;C213)+SUMIFS(Saisonpreise!$F$9:$F$38,Saisonpreise!$K$9:$K$38,"OK",Saisonpreise!$C$9:$C$38,"Jährlich",Saisonpreise!$J$9:$J$38,1,Saisonpreise!$H$9:$H$38,"&lt;="&amp;C213)+SUMIFS(Saisonpreise!$F$9:$F$38,Saisonpreise!$K$9:$K$38,"OK",Saisonpreise!$C$9:$C$38,"Jährlich",Saisonpreise!$J$9:$J$38,1,Saisonpreise!$I$9:$I$38,"&gt;="&amp;C213))))))</f>
        <v>135</v>
      </c>
      <c r="G213" s="3" t="str">
        <f t="shared" si="14"/>
        <v>Jährliche Saison</v>
      </c>
      <c r="H213" s="3" t="str">
        <f t="shared" si="15"/>
        <v>OK</v>
      </c>
    </row>
    <row r="214" spans="1:8" ht="31" customHeight="1">
      <c r="A214" s="12">
        <f>IF(DATE(Start!$E$28,1,1)+ROW()-9&lt;DATE(Start!$E$28+3,1,1),DATE(Start!$E$28,1,1)+ROW()-9,"")</f>
        <v>46228</v>
      </c>
      <c r="B214" s="3" t="str">
        <f t="shared" si="12"/>
        <v>Sa</v>
      </c>
      <c r="C214" s="3">
        <f t="shared" si="13"/>
        <v>725</v>
      </c>
      <c r="D214" s="3">
        <f>IF(A214="","",COUNTIFS(Saisonpreise!$K$9:$K$38,"OK",Saisonpreise!$C$9:$C$38,"Jährlich",Saisonpreise!$J$9:$J$38,0,Saisonpreise!$H$9:$H$38,"&lt;="&amp;C214,Saisonpreise!$I$9:$I$38,"&gt;="&amp;C214)+COUNTIFS(Saisonpreise!$K$9:$K$38,"OK",Saisonpreise!$C$9:$C$38,"Jährlich",Saisonpreise!$J$9:$J$38,1,Saisonpreise!$H$9:$H$38,"&lt;="&amp;C214)+COUNTIFS(Saisonpreise!$K$9:$K$38,"OK",Saisonpreise!$C$9:$C$38,"Jährlich",Saisonpreise!$J$9:$J$38,1,Saisonpreise!$I$9:$I$38,"&gt;="&amp;C214))</f>
        <v>1</v>
      </c>
      <c r="E214" s="3">
        <f>IF(A214="","",COUNTIFS(Saisonpreise!$K$9:$K$38,"OK",Saisonpreise!$C$9:$C$38,"Einmalig",Saisonpreise!$D$9:$D$38,"&lt;="&amp;A214,Saisonpreise!$E$9:$E$38,"&gt;="&amp;A214))</f>
        <v>0</v>
      </c>
      <c r="F214" s="10">
        <f>IF(A214="","",IF(E214&gt;1,"",IF(E214=1,SUMIFS(Saisonpreise!$F$9:$F$38,Saisonpreise!$K$9:$K$38,"OK",Saisonpreise!$C$9:$C$38,"Einmalig",Saisonpreise!$D$9:$D$38,"&lt;="&amp;A214,Saisonpreise!$E$9:$E$38,"&gt;="&amp;A214),IF(D214&gt;1,"",IF(D214=0,Start!$E$26,SUMIFS(Saisonpreise!$F$9:$F$38,Saisonpreise!$K$9:$K$38,"OK",Saisonpreise!$C$9:$C$38,"Jährlich",Saisonpreise!$J$9:$J$38,0,Saisonpreise!$H$9:$H$38,"&lt;="&amp;C214,Saisonpreise!$I$9:$I$38,"&gt;="&amp;C214)+SUMIFS(Saisonpreise!$F$9:$F$38,Saisonpreise!$K$9:$K$38,"OK",Saisonpreise!$C$9:$C$38,"Jährlich",Saisonpreise!$J$9:$J$38,1,Saisonpreise!$H$9:$H$38,"&lt;="&amp;C214)+SUMIFS(Saisonpreise!$F$9:$F$38,Saisonpreise!$K$9:$K$38,"OK",Saisonpreise!$C$9:$C$38,"Jährlich",Saisonpreise!$J$9:$J$38,1,Saisonpreise!$I$9:$I$38,"&gt;="&amp;C214))))))</f>
        <v>135</v>
      </c>
      <c r="G214" s="3" t="str">
        <f t="shared" si="14"/>
        <v>Jährliche Saison</v>
      </c>
      <c r="H214" s="3" t="str">
        <f t="shared" si="15"/>
        <v>OK</v>
      </c>
    </row>
    <row r="215" spans="1:8" ht="31" customHeight="1">
      <c r="A215" s="12">
        <f>IF(DATE(Start!$E$28,1,1)+ROW()-9&lt;DATE(Start!$E$28+3,1,1),DATE(Start!$E$28,1,1)+ROW()-9,"")</f>
        <v>46229</v>
      </c>
      <c r="B215" s="3" t="str">
        <f t="shared" si="12"/>
        <v>So</v>
      </c>
      <c r="C215" s="3">
        <f t="shared" si="13"/>
        <v>726</v>
      </c>
      <c r="D215" s="3">
        <f>IF(A215="","",COUNTIFS(Saisonpreise!$K$9:$K$38,"OK",Saisonpreise!$C$9:$C$38,"Jährlich",Saisonpreise!$J$9:$J$38,0,Saisonpreise!$H$9:$H$38,"&lt;="&amp;C215,Saisonpreise!$I$9:$I$38,"&gt;="&amp;C215)+COUNTIFS(Saisonpreise!$K$9:$K$38,"OK",Saisonpreise!$C$9:$C$38,"Jährlich",Saisonpreise!$J$9:$J$38,1,Saisonpreise!$H$9:$H$38,"&lt;="&amp;C215)+COUNTIFS(Saisonpreise!$K$9:$K$38,"OK",Saisonpreise!$C$9:$C$38,"Jährlich",Saisonpreise!$J$9:$J$38,1,Saisonpreise!$I$9:$I$38,"&gt;="&amp;C215))</f>
        <v>1</v>
      </c>
      <c r="E215" s="3">
        <f>IF(A215="","",COUNTIFS(Saisonpreise!$K$9:$K$38,"OK",Saisonpreise!$C$9:$C$38,"Einmalig",Saisonpreise!$D$9:$D$38,"&lt;="&amp;A215,Saisonpreise!$E$9:$E$38,"&gt;="&amp;A215))</f>
        <v>0</v>
      </c>
      <c r="F215" s="10">
        <f>IF(A215="","",IF(E215&gt;1,"",IF(E215=1,SUMIFS(Saisonpreise!$F$9:$F$38,Saisonpreise!$K$9:$K$38,"OK",Saisonpreise!$C$9:$C$38,"Einmalig",Saisonpreise!$D$9:$D$38,"&lt;="&amp;A215,Saisonpreise!$E$9:$E$38,"&gt;="&amp;A215),IF(D215&gt;1,"",IF(D215=0,Start!$E$26,SUMIFS(Saisonpreise!$F$9:$F$38,Saisonpreise!$K$9:$K$38,"OK",Saisonpreise!$C$9:$C$38,"Jährlich",Saisonpreise!$J$9:$J$38,0,Saisonpreise!$H$9:$H$38,"&lt;="&amp;C215,Saisonpreise!$I$9:$I$38,"&gt;="&amp;C215)+SUMIFS(Saisonpreise!$F$9:$F$38,Saisonpreise!$K$9:$K$38,"OK",Saisonpreise!$C$9:$C$38,"Jährlich",Saisonpreise!$J$9:$J$38,1,Saisonpreise!$H$9:$H$38,"&lt;="&amp;C215)+SUMIFS(Saisonpreise!$F$9:$F$38,Saisonpreise!$K$9:$K$38,"OK",Saisonpreise!$C$9:$C$38,"Jährlich",Saisonpreise!$J$9:$J$38,1,Saisonpreise!$I$9:$I$38,"&gt;="&amp;C215))))))</f>
        <v>135</v>
      </c>
      <c r="G215" s="3" t="str">
        <f t="shared" si="14"/>
        <v>Jährliche Saison</v>
      </c>
      <c r="H215" s="3" t="str">
        <f t="shared" si="15"/>
        <v>OK</v>
      </c>
    </row>
    <row r="216" spans="1:8" ht="31" customHeight="1">
      <c r="A216" s="12">
        <f>IF(DATE(Start!$E$28,1,1)+ROW()-9&lt;DATE(Start!$E$28+3,1,1),DATE(Start!$E$28,1,1)+ROW()-9,"")</f>
        <v>46230</v>
      </c>
      <c r="B216" s="3" t="str">
        <f t="shared" si="12"/>
        <v>Mo</v>
      </c>
      <c r="C216" s="3">
        <f t="shared" si="13"/>
        <v>727</v>
      </c>
      <c r="D216" s="3">
        <f>IF(A216="","",COUNTIFS(Saisonpreise!$K$9:$K$38,"OK",Saisonpreise!$C$9:$C$38,"Jährlich",Saisonpreise!$J$9:$J$38,0,Saisonpreise!$H$9:$H$38,"&lt;="&amp;C216,Saisonpreise!$I$9:$I$38,"&gt;="&amp;C216)+COUNTIFS(Saisonpreise!$K$9:$K$38,"OK",Saisonpreise!$C$9:$C$38,"Jährlich",Saisonpreise!$J$9:$J$38,1,Saisonpreise!$H$9:$H$38,"&lt;="&amp;C216)+COUNTIFS(Saisonpreise!$K$9:$K$38,"OK",Saisonpreise!$C$9:$C$38,"Jährlich",Saisonpreise!$J$9:$J$38,1,Saisonpreise!$I$9:$I$38,"&gt;="&amp;C216))</f>
        <v>1</v>
      </c>
      <c r="E216" s="3">
        <f>IF(A216="","",COUNTIFS(Saisonpreise!$K$9:$K$38,"OK",Saisonpreise!$C$9:$C$38,"Einmalig",Saisonpreise!$D$9:$D$38,"&lt;="&amp;A216,Saisonpreise!$E$9:$E$38,"&gt;="&amp;A216))</f>
        <v>0</v>
      </c>
      <c r="F216" s="10">
        <f>IF(A216="","",IF(E216&gt;1,"",IF(E216=1,SUMIFS(Saisonpreise!$F$9:$F$38,Saisonpreise!$K$9:$K$38,"OK",Saisonpreise!$C$9:$C$38,"Einmalig",Saisonpreise!$D$9:$D$38,"&lt;="&amp;A216,Saisonpreise!$E$9:$E$38,"&gt;="&amp;A216),IF(D216&gt;1,"",IF(D216=0,Start!$E$26,SUMIFS(Saisonpreise!$F$9:$F$38,Saisonpreise!$K$9:$K$38,"OK",Saisonpreise!$C$9:$C$38,"Jährlich",Saisonpreise!$J$9:$J$38,0,Saisonpreise!$H$9:$H$38,"&lt;="&amp;C216,Saisonpreise!$I$9:$I$38,"&gt;="&amp;C216)+SUMIFS(Saisonpreise!$F$9:$F$38,Saisonpreise!$K$9:$K$38,"OK",Saisonpreise!$C$9:$C$38,"Jährlich",Saisonpreise!$J$9:$J$38,1,Saisonpreise!$H$9:$H$38,"&lt;="&amp;C216)+SUMIFS(Saisonpreise!$F$9:$F$38,Saisonpreise!$K$9:$K$38,"OK",Saisonpreise!$C$9:$C$38,"Jährlich",Saisonpreise!$J$9:$J$38,1,Saisonpreise!$I$9:$I$38,"&gt;="&amp;C216))))))</f>
        <v>135</v>
      </c>
      <c r="G216" s="3" t="str">
        <f t="shared" si="14"/>
        <v>Jährliche Saison</v>
      </c>
      <c r="H216" s="3" t="str">
        <f t="shared" si="15"/>
        <v>OK</v>
      </c>
    </row>
    <row r="217" spans="1:8" ht="31" customHeight="1">
      <c r="A217" s="12">
        <f>IF(DATE(Start!$E$28,1,1)+ROW()-9&lt;DATE(Start!$E$28+3,1,1),DATE(Start!$E$28,1,1)+ROW()-9,"")</f>
        <v>46231</v>
      </c>
      <c r="B217" s="3" t="str">
        <f t="shared" si="12"/>
        <v>Di</v>
      </c>
      <c r="C217" s="3">
        <f t="shared" si="13"/>
        <v>728</v>
      </c>
      <c r="D217" s="3">
        <f>IF(A217="","",COUNTIFS(Saisonpreise!$K$9:$K$38,"OK",Saisonpreise!$C$9:$C$38,"Jährlich",Saisonpreise!$J$9:$J$38,0,Saisonpreise!$H$9:$H$38,"&lt;="&amp;C217,Saisonpreise!$I$9:$I$38,"&gt;="&amp;C217)+COUNTIFS(Saisonpreise!$K$9:$K$38,"OK",Saisonpreise!$C$9:$C$38,"Jährlich",Saisonpreise!$J$9:$J$38,1,Saisonpreise!$H$9:$H$38,"&lt;="&amp;C217)+COUNTIFS(Saisonpreise!$K$9:$K$38,"OK",Saisonpreise!$C$9:$C$38,"Jährlich",Saisonpreise!$J$9:$J$38,1,Saisonpreise!$I$9:$I$38,"&gt;="&amp;C217))</f>
        <v>1</v>
      </c>
      <c r="E217" s="3">
        <f>IF(A217="","",COUNTIFS(Saisonpreise!$K$9:$K$38,"OK",Saisonpreise!$C$9:$C$38,"Einmalig",Saisonpreise!$D$9:$D$38,"&lt;="&amp;A217,Saisonpreise!$E$9:$E$38,"&gt;="&amp;A217))</f>
        <v>0</v>
      </c>
      <c r="F217" s="10">
        <f>IF(A217="","",IF(E217&gt;1,"",IF(E217=1,SUMIFS(Saisonpreise!$F$9:$F$38,Saisonpreise!$K$9:$K$38,"OK",Saisonpreise!$C$9:$C$38,"Einmalig",Saisonpreise!$D$9:$D$38,"&lt;="&amp;A217,Saisonpreise!$E$9:$E$38,"&gt;="&amp;A217),IF(D217&gt;1,"",IF(D217=0,Start!$E$26,SUMIFS(Saisonpreise!$F$9:$F$38,Saisonpreise!$K$9:$K$38,"OK",Saisonpreise!$C$9:$C$38,"Jährlich",Saisonpreise!$J$9:$J$38,0,Saisonpreise!$H$9:$H$38,"&lt;="&amp;C217,Saisonpreise!$I$9:$I$38,"&gt;="&amp;C217)+SUMIFS(Saisonpreise!$F$9:$F$38,Saisonpreise!$K$9:$K$38,"OK",Saisonpreise!$C$9:$C$38,"Jährlich",Saisonpreise!$J$9:$J$38,1,Saisonpreise!$H$9:$H$38,"&lt;="&amp;C217)+SUMIFS(Saisonpreise!$F$9:$F$38,Saisonpreise!$K$9:$K$38,"OK",Saisonpreise!$C$9:$C$38,"Jährlich",Saisonpreise!$J$9:$J$38,1,Saisonpreise!$I$9:$I$38,"&gt;="&amp;C217))))))</f>
        <v>135</v>
      </c>
      <c r="G217" s="3" t="str">
        <f t="shared" si="14"/>
        <v>Jährliche Saison</v>
      </c>
      <c r="H217" s="3" t="str">
        <f t="shared" si="15"/>
        <v>OK</v>
      </c>
    </row>
    <row r="218" spans="1:8" ht="31" customHeight="1">
      <c r="A218" s="12">
        <f>IF(DATE(Start!$E$28,1,1)+ROW()-9&lt;DATE(Start!$E$28+3,1,1),DATE(Start!$E$28,1,1)+ROW()-9,"")</f>
        <v>46232</v>
      </c>
      <c r="B218" s="3" t="str">
        <f t="shared" si="12"/>
        <v>Mi</v>
      </c>
      <c r="C218" s="3">
        <f t="shared" si="13"/>
        <v>729</v>
      </c>
      <c r="D218" s="3">
        <f>IF(A218="","",COUNTIFS(Saisonpreise!$K$9:$K$38,"OK",Saisonpreise!$C$9:$C$38,"Jährlich",Saisonpreise!$J$9:$J$38,0,Saisonpreise!$H$9:$H$38,"&lt;="&amp;C218,Saisonpreise!$I$9:$I$38,"&gt;="&amp;C218)+COUNTIFS(Saisonpreise!$K$9:$K$38,"OK",Saisonpreise!$C$9:$C$38,"Jährlich",Saisonpreise!$J$9:$J$38,1,Saisonpreise!$H$9:$H$38,"&lt;="&amp;C218)+COUNTIFS(Saisonpreise!$K$9:$K$38,"OK",Saisonpreise!$C$9:$C$38,"Jährlich",Saisonpreise!$J$9:$J$38,1,Saisonpreise!$I$9:$I$38,"&gt;="&amp;C218))</f>
        <v>1</v>
      </c>
      <c r="E218" s="3">
        <f>IF(A218="","",COUNTIFS(Saisonpreise!$K$9:$K$38,"OK",Saisonpreise!$C$9:$C$38,"Einmalig",Saisonpreise!$D$9:$D$38,"&lt;="&amp;A218,Saisonpreise!$E$9:$E$38,"&gt;="&amp;A218))</f>
        <v>0</v>
      </c>
      <c r="F218" s="10">
        <f>IF(A218="","",IF(E218&gt;1,"",IF(E218=1,SUMIFS(Saisonpreise!$F$9:$F$38,Saisonpreise!$K$9:$K$38,"OK",Saisonpreise!$C$9:$C$38,"Einmalig",Saisonpreise!$D$9:$D$38,"&lt;="&amp;A218,Saisonpreise!$E$9:$E$38,"&gt;="&amp;A218),IF(D218&gt;1,"",IF(D218=0,Start!$E$26,SUMIFS(Saisonpreise!$F$9:$F$38,Saisonpreise!$K$9:$K$38,"OK",Saisonpreise!$C$9:$C$38,"Jährlich",Saisonpreise!$J$9:$J$38,0,Saisonpreise!$H$9:$H$38,"&lt;="&amp;C218,Saisonpreise!$I$9:$I$38,"&gt;="&amp;C218)+SUMIFS(Saisonpreise!$F$9:$F$38,Saisonpreise!$K$9:$K$38,"OK",Saisonpreise!$C$9:$C$38,"Jährlich",Saisonpreise!$J$9:$J$38,1,Saisonpreise!$H$9:$H$38,"&lt;="&amp;C218)+SUMIFS(Saisonpreise!$F$9:$F$38,Saisonpreise!$K$9:$K$38,"OK",Saisonpreise!$C$9:$C$38,"Jährlich",Saisonpreise!$J$9:$J$38,1,Saisonpreise!$I$9:$I$38,"&gt;="&amp;C218))))))</f>
        <v>135</v>
      </c>
      <c r="G218" s="3" t="str">
        <f t="shared" si="14"/>
        <v>Jährliche Saison</v>
      </c>
      <c r="H218" s="3" t="str">
        <f t="shared" si="15"/>
        <v>OK</v>
      </c>
    </row>
    <row r="219" spans="1:8" ht="31" customHeight="1">
      <c r="A219" s="12">
        <f>IF(DATE(Start!$E$28,1,1)+ROW()-9&lt;DATE(Start!$E$28+3,1,1),DATE(Start!$E$28,1,1)+ROW()-9,"")</f>
        <v>46233</v>
      </c>
      <c r="B219" s="3" t="str">
        <f t="shared" si="12"/>
        <v>Do</v>
      </c>
      <c r="C219" s="3">
        <f t="shared" si="13"/>
        <v>730</v>
      </c>
      <c r="D219" s="3">
        <f>IF(A219="","",COUNTIFS(Saisonpreise!$K$9:$K$38,"OK",Saisonpreise!$C$9:$C$38,"Jährlich",Saisonpreise!$J$9:$J$38,0,Saisonpreise!$H$9:$H$38,"&lt;="&amp;C219,Saisonpreise!$I$9:$I$38,"&gt;="&amp;C219)+COUNTIFS(Saisonpreise!$K$9:$K$38,"OK",Saisonpreise!$C$9:$C$38,"Jährlich",Saisonpreise!$J$9:$J$38,1,Saisonpreise!$H$9:$H$38,"&lt;="&amp;C219)+COUNTIFS(Saisonpreise!$K$9:$K$38,"OK",Saisonpreise!$C$9:$C$38,"Jährlich",Saisonpreise!$J$9:$J$38,1,Saisonpreise!$I$9:$I$38,"&gt;="&amp;C219))</f>
        <v>1</v>
      </c>
      <c r="E219" s="3">
        <f>IF(A219="","",COUNTIFS(Saisonpreise!$K$9:$K$38,"OK",Saisonpreise!$C$9:$C$38,"Einmalig",Saisonpreise!$D$9:$D$38,"&lt;="&amp;A219,Saisonpreise!$E$9:$E$38,"&gt;="&amp;A219))</f>
        <v>0</v>
      </c>
      <c r="F219" s="10">
        <f>IF(A219="","",IF(E219&gt;1,"",IF(E219=1,SUMIFS(Saisonpreise!$F$9:$F$38,Saisonpreise!$K$9:$K$38,"OK",Saisonpreise!$C$9:$C$38,"Einmalig",Saisonpreise!$D$9:$D$38,"&lt;="&amp;A219,Saisonpreise!$E$9:$E$38,"&gt;="&amp;A219),IF(D219&gt;1,"",IF(D219=0,Start!$E$26,SUMIFS(Saisonpreise!$F$9:$F$38,Saisonpreise!$K$9:$K$38,"OK",Saisonpreise!$C$9:$C$38,"Jährlich",Saisonpreise!$J$9:$J$38,0,Saisonpreise!$H$9:$H$38,"&lt;="&amp;C219,Saisonpreise!$I$9:$I$38,"&gt;="&amp;C219)+SUMIFS(Saisonpreise!$F$9:$F$38,Saisonpreise!$K$9:$K$38,"OK",Saisonpreise!$C$9:$C$38,"Jährlich",Saisonpreise!$J$9:$J$38,1,Saisonpreise!$H$9:$H$38,"&lt;="&amp;C219)+SUMIFS(Saisonpreise!$F$9:$F$38,Saisonpreise!$K$9:$K$38,"OK",Saisonpreise!$C$9:$C$38,"Jährlich",Saisonpreise!$J$9:$J$38,1,Saisonpreise!$I$9:$I$38,"&gt;="&amp;C219))))))</f>
        <v>135</v>
      </c>
      <c r="G219" s="3" t="str">
        <f t="shared" si="14"/>
        <v>Jährliche Saison</v>
      </c>
      <c r="H219" s="3" t="str">
        <f t="shared" si="15"/>
        <v>OK</v>
      </c>
    </row>
    <row r="220" spans="1:8" ht="31" customHeight="1">
      <c r="A220" s="12">
        <f>IF(DATE(Start!$E$28,1,1)+ROW()-9&lt;DATE(Start!$E$28+3,1,1),DATE(Start!$E$28,1,1)+ROW()-9,"")</f>
        <v>46234</v>
      </c>
      <c r="B220" s="3" t="str">
        <f t="shared" si="12"/>
        <v>Fr</v>
      </c>
      <c r="C220" s="3">
        <f t="shared" si="13"/>
        <v>731</v>
      </c>
      <c r="D220" s="3">
        <f>IF(A220="","",COUNTIFS(Saisonpreise!$K$9:$K$38,"OK",Saisonpreise!$C$9:$C$38,"Jährlich",Saisonpreise!$J$9:$J$38,0,Saisonpreise!$H$9:$H$38,"&lt;="&amp;C220,Saisonpreise!$I$9:$I$38,"&gt;="&amp;C220)+COUNTIFS(Saisonpreise!$K$9:$K$38,"OK",Saisonpreise!$C$9:$C$38,"Jährlich",Saisonpreise!$J$9:$J$38,1,Saisonpreise!$H$9:$H$38,"&lt;="&amp;C220)+COUNTIFS(Saisonpreise!$K$9:$K$38,"OK",Saisonpreise!$C$9:$C$38,"Jährlich",Saisonpreise!$J$9:$J$38,1,Saisonpreise!$I$9:$I$38,"&gt;="&amp;C220))</f>
        <v>1</v>
      </c>
      <c r="E220" s="3">
        <f>IF(A220="","",COUNTIFS(Saisonpreise!$K$9:$K$38,"OK",Saisonpreise!$C$9:$C$38,"Einmalig",Saisonpreise!$D$9:$D$38,"&lt;="&amp;A220,Saisonpreise!$E$9:$E$38,"&gt;="&amp;A220))</f>
        <v>0</v>
      </c>
      <c r="F220" s="10">
        <f>IF(A220="","",IF(E220&gt;1,"",IF(E220=1,SUMIFS(Saisonpreise!$F$9:$F$38,Saisonpreise!$K$9:$K$38,"OK",Saisonpreise!$C$9:$C$38,"Einmalig",Saisonpreise!$D$9:$D$38,"&lt;="&amp;A220,Saisonpreise!$E$9:$E$38,"&gt;="&amp;A220),IF(D220&gt;1,"",IF(D220=0,Start!$E$26,SUMIFS(Saisonpreise!$F$9:$F$38,Saisonpreise!$K$9:$K$38,"OK",Saisonpreise!$C$9:$C$38,"Jährlich",Saisonpreise!$J$9:$J$38,0,Saisonpreise!$H$9:$H$38,"&lt;="&amp;C220,Saisonpreise!$I$9:$I$38,"&gt;="&amp;C220)+SUMIFS(Saisonpreise!$F$9:$F$38,Saisonpreise!$K$9:$K$38,"OK",Saisonpreise!$C$9:$C$38,"Jährlich",Saisonpreise!$J$9:$J$38,1,Saisonpreise!$H$9:$H$38,"&lt;="&amp;C220)+SUMIFS(Saisonpreise!$F$9:$F$38,Saisonpreise!$K$9:$K$38,"OK",Saisonpreise!$C$9:$C$38,"Jährlich",Saisonpreise!$J$9:$J$38,1,Saisonpreise!$I$9:$I$38,"&gt;="&amp;C220))))))</f>
        <v>135</v>
      </c>
      <c r="G220" s="3" t="str">
        <f t="shared" si="14"/>
        <v>Jährliche Saison</v>
      </c>
      <c r="H220" s="3" t="str">
        <f t="shared" si="15"/>
        <v>OK</v>
      </c>
    </row>
    <row r="221" spans="1:8" ht="31" customHeight="1">
      <c r="A221" s="12">
        <f>IF(DATE(Start!$E$28,1,1)+ROW()-9&lt;DATE(Start!$E$28+3,1,1),DATE(Start!$E$28,1,1)+ROW()-9,"")</f>
        <v>46235</v>
      </c>
      <c r="B221" s="3" t="str">
        <f t="shared" si="12"/>
        <v>Sa</v>
      </c>
      <c r="C221" s="3">
        <f t="shared" si="13"/>
        <v>801</v>
      </c>
      <c r="D221" s="3">
        <f>IF(A221="","",COUNTIFS(Saisonpreise!$K$9:$K$38,"OK",Saisonpreise!$C$9:$C$38,"Jährlich",Saisonpreise!$J$9:$J$38,0,Saisonpreise!$H$9:$H$38,"&lt;="&amp;C221,Saisonpreise!$I$9:$I$38,"&gt;="&amp;C221)+COUNTIFS(Saisonpreise!$K$9:$K$38,"OK",Saisonpreise!$C$9:$C$38,"Jährlich",Saisonpreise!$J$9:$J$38,1,Saisonpreise!$H$9:$H$38,"&lt;="&amp;C221)+COUNTIFS(Saisonpreise!$K$9:$K$38,"OK",Saisonpreise!$C$9:$C$38,"Jährlich",Saisonpreise!$J$9:$J$38,1,Saisonpreise!$I$9:$I$38,"&gt;="&amp;C221))</f>
        <v>1</v>
      </c>
      <c r="E221" s="3">
        <f>IF(A221="","",COUNTIFS(Saisonpreise!$K$9:$K$38,"OK",Saisonpreise!$C$9:$C$38,"Einmalig",Saisonpreise!$D$9:$D$38,"&lt;="&amp;A221,Saisonpreise!$E$9:$E$38,"&gt;="&amp;A221))</f>
        <v>0</v>
      </c>
      <c r="F221" s="10">
        <f>IF(A221="","",IF(E221&gt;1,"",IF(E221=1,SUMIFS(Saisonpreise!$F$9:$F$38,Saisonpreise!$K$9:$K$38,"OK",Saisonpreise!$C$9:$C$38,"Einmalig",Saisonpreise!$D$9:$D$38,"&lt;="&amp;A221,Saisonpreise!$E$9:$E$38,"&gt;="&amp;A221),IF(D221&gt;1,"",IF(D221=0,Start!$E$26,SUMIFS(Saisonpreise!$F$9:$F$38,Saisonpreise!$K$9:$K$38,"OK",Saisonpreise!$C$9:$C$38,"Jährlich",Saisonpreise!$J$9:$J$38,0,Saisonpreise!$H$9:$H$38,"&lt;="&amp;C221,Saisonpreise!$I$9:$I$38,"&gt;="&amp;C221)+SUMIFS(Saisonpreise!$F$9:$F$38,Saisonpreise!$K$9:$K$38,"OK",Saisonpreise!$C$9:$C$38,"Jährlich",Saisonpreise!$J$9:$J$38,1,Saisonpreise!$H$9:$H$38,"&lt;="&amp;C221)+SUMIFS(Saisonpreise!$F$9:$F$38,Saisonpreise!$K$9:$K$38,"OK",Saisonpreise!$C$9:$C$38,"Jährlich",Saisonpreise!$J$9:$J$38,1,Saisonpreise!$I$9:$I$38,"&gt;="&amp;C221))))))</f>
        <v>135</v>
      </c>
      <c r="G221" s="3" t="str">
        <f t="shared" si="14"/>
        <v>Jährliche Saison</v>
      </c>
      <c r="H221" s="3" t="str">
        <f t="shared" si="15"/>
        <v>OK</v>
      </c>
    </row>
    <row r="222" spans="1:8" ht="31" customHeight="1">
      <c r="A222" s="12">
        <f>IF(DATE(Start!$E$28,1,1)+ROW()-9&lt;DATE(Start!$E$28+3,1,1),DATE(Start!$E$28,1,1)+ROW()-9,"")</f>
        <v>46236</v>
      </c>
      <c r="B222" s="3" t="str">
        <f t="shared" si="12"/>
        <v>So</v>
      </c>
      <c r="C222" s="3">
        <f t="shared" si="13"/>
        <v>802</v>
      </c>
      <c r="D222" s="3">
        <f>IF(A222="","",COUNTIFS(Saisonpreise!$K$9:$K$38,"OK",Saisonpreise!$C$9:$C$38,"Jährlich",Saisonpreise!$J$9:$J$38,0,Saisonpreise!$H$9:$H$38,"&lt;="&amp;C222,Saisonpreise!$I$9:$I$38,"&gt;="&amp;C222)+COUNTIFS(Saisonpreise!$K$9:$K$38,"OK",Saisonpreise!$C$9:$C$38,"Jährlich",Saisonpreise!$J$9:$J$38,1,Saisonpreise!$H$9:$H$38,"&lt;="&amp;C222)+COUNTIFS(Saisonpreise!$K$9:$K$38,"OK",Saisonpreise!$C$9:$C$38,"Jährlich",Saisonpreise!$J$9:$J$38,1,Saisonpreise!$I$9:$I$38,"&gt;="&amp;C222))</f>
        <v>1</v>
      </c>
      <c r="E222" s="3">
        <f>IF(A222="","",COUNTIFS(Saisonpreise!$K$9:$K$38,"OK",Saisonpreise!$C$9:$C$38,"Einmalig",Saisonpreise!$D$9:$D$38,"&lt;="&amp;A222,Saisonpreise!$E$9:$E$38,"&gt;="&amp;A222))</f>
        <v>0</v>
      </c>
      <c r="F222" s="10">
        <f>IF(A222="","",IF(E222&gt;1,"",IF(E222=1,SUMIFS(Saisonpreise!$F$9:$F$38,Saisonpreise!$K$9:$K$38,"OK",Saisonpreise!$C$9:$C$38,"Einmalig",Saisonpreise!$D$9:$D$38,"&lt;="&amp;A222,Saisonpreise!$E$9:$E$38,"&gt;="&amp;A222),IF(D222&gt;1,"",IF(D222=0,Start!$E$26,SUMIFS(Saisonpreise!$F$9:$F$38,Saisonpreise!$K$9:$K$38,"OK",Saisonpreise!$C$9:$C$38,"Jährlich",Saisonpreise!$J$9:$J$38,0,Saisonpreise!$H$9:$H$38,"&lt;="&amp;C222,Saisonpreise!$I$9:$I$38,"&gt;="&amp;C222)+SUMIFS(Saisonpreise!$F$9:$F$38,Saisonpreise!$K$9:$K$38,"OK",Saisonpreise!$C$9:$C$38,"Jährlich",Saisonpreise!$J$9:$J$38,1,Saisonpreise!$H$9:$H$38,"&lt;="&amp;C222)+SUMIFS(Saisonpreise!$F$9:$F$38,Saisonpreise!$K$9:$K$38,"OK",Saisonpreise!$C$9:$C$38,"Jährlich",Saisonpreise!$J$9:$J$38,1,Saisonpreise!$I$9:$I$38,"&gt;="&amp;C222))))))</f>
        <v>135</v>
      </c>
      <c r="G222" s="3" t="str">
        <f t="shared" si="14"/>
        <v>Jährliche Saison</v>
      </c>
      <c r="H222" s="3" t="str">
        <f t="shared" si="15"/>
        <v>OK</v>
      </c>
    </row>
    <row r="223" spans="1:8" ht="31" customHeight="1">
      <c r="A223" s="12">
        <f>IF(DATE(Start!$E$28,1,1)+ROW()-9&lt;DATE(Start!$E$28+3,1,1),DATE(Start!$E$28,1,1)+ROW()-9,"")</f>
        <v>46237</v>
      </c>
      <c r="B223" s="3" t="str">
        <f t="shared" si="12"/>
        <v>Mo</v>
      </c>
      <c r="C223" s="3">
        <f t="shared" si="13"/>
        <v>803</v>
      </c>
      <c r="D223" s="3">
        <f>IF(A223="","",COUNTIFS(Saisonpreise!$K$9:$K$38,"OK",Saisonpreise!$C$9:$C$38,"Jährlich",Saisonpreise!$J$9:$J$38,0,Saisonpreise!$H$9:$H$38,"&lt;="&amp;C223,Saisonpreise!$I$9:$I$38,"&gt;="&amp;C223)+COUNTIFS(Saisonpreise!$K$9:$K$38,"OK",Saisonpreise!$C$9:$C$38,"Jährlich",Saisonpreise!$J$9:$J$38,1,Saisonpreise!$H$9:$H$38,"&lt;="&amp;C223)+COUNTIFS(Saisonpreise!$K$9:$K$38,"OK",Saisonpreise!$C$9:$C$38,"Jährlich",Saisonpreise!$J$9:$J$38,1,Saisonpreise!$I$9:$I$38,"&gt;="&amp;C223))</f>
        <v>1</v>
      </c>
      <c r="E223" s="3">
        <f>IF(A223="","",COUNTIFS(Saisonpreise!$K$9:$K$38,"OK",Saisonpreise!$C$9:$C$38,"Einmalig",Saisonpreise!$D$9:$D$38,"&lt;="&amp;A223,Saisonpreise!$E$9:$E$38,"&gt;="&amp;A223))</f>
        <v>0</v>
      </c>
      <c r="F223" s="10">
        <f>IF(A223="","",IF(E223&gt;1,"",IF(E223=1,SUMIFS(Saisonpreise!$F$9:$F$38,Saisonpreise!$K$9:$K$38,"OK",Saisonpreise!$C$9:$C$38,"Einmalig",Saisonpreise!$D$9:$D$38,"&lt;="&amp;A223,Saisonpreise!$E$9:$E$38,"&gt;="&amp;A223),IF(D223&gt;1,"",IF(D223=0,Start!$E$26,SUMIFS(Saisonpreise!$F$9:$F$38,Saisonpreise!$K$9:$K$38,"OK",Saisonpreise!$C$9:$C$38,"Jährlich",Saisonpreise!$J$9:$J$38,0,Saisonpreise!$H$9:$H$38,"&lt;="&amp;C223,Saisonpreise!$I$9:$I$38,"&gt;="&amp;C223)+SUMIFS(Saisonpreise!$F$9:$F$38,Saisonpreise!$K$9:$K$38,"OK",Saisonpreise!$C$9:$C$38,"Jährlich",Saisonpreise!$J$9:$J$38,1,Saisonpreise!$H$9:$H$38,"&lt;="&amp;C223)+SUMIFS(Saisonpreise!$F$9:$F$38,Saisonpreise!$K$9:$K$38,"OK",Saisonpreise!$C$9:$C$38,"Jährlich",Saisonpreise!$J$9:$J$38,1,Saisonpreise!$I$9:$I$38,"&gt;="&amp;C223))))))</f>
        <v>135</v>
      </c>
      <c r="G223" s="3" t="str">
        <f t="shared" si="14"/>
        <v>Jährliche Saison</v>
      </c>
      <c r="H223" s="3" t="str">
        <f t="shared" si="15"/>
        <v>OK</v>
      </c>
    </row>
    <row r="224" spans="1:8" ht="31" customHeight="1">
      <c r="A224" s="12">
        <f>IF(DATE(Start!$E$28,1,1)+ROW()-9&lt;DATE(Start!$E$28+3,1,1),DATE(Start!$E$28,1,1)+ROW()-9,"")</f>
        <v>46238</v>
      </c>
      <c r="B224" s="3" t="str">
        <f t="shared" si="12"/>
        <v>Di</v>
      </c>
      <c r="C224" s="3">
        <f t="shared" si="13"/>
        <v>804</v>
      </c>
      <c r="D224" s="3">
        <f>IF(A224="","",COUNTIFS(Saisonpreise!$K$9:$K$38,"OK",Saisonpreise!$C$9:$C$38,"Jährlich",Saisonpreise!$J$9:$J$38,0,Saisonpreise!$H$9:$H$38,"&lt;="&amp;C224,Saisonpreise!$I$9:$I$38,"&gt;="&amp;C224)+COUNTIFS(Saisonpreise!$K$9:$K$38,"OK",Saisonpreise!$C$9:$C$38,"Jährlich",Saisonpreise!$J$9:$J$38,1,Saisonpreise!$H$9:$H$38,"&lt;="&amp;C224)+COUNTIFS(Saisonpreise!$K$9:$K$38,"OK",Saisonpreise!$C$9:$C$38,"Jährlich",Saisonpreise!$J$9:$J$38,1,Saisonpreise!$I$9:$I$38,"&gt;="&amp;C224))</f>
        <v>1</v>
      </c>
      <c r="E224" s="3">
        <f>IF(A224="","",COUNTIFS(Saisonpreise!$K$9:$K$38,"OK",Saisonpreise!$C$9:$C$38,"Einmalig",Saisonpreise!$D$9:$D$38,"&lt;="&amp;A224,Saisonpreise!$E$9:$E$38,"&gt;="&amp;A224))</f>
        <v>0</v>
      </c>
      <c r="F224" s="10">
        <f>IF(A224="","",IF(E224&gt;1,"",IF(E224=1,SUMIFS(Saisonpreise!$F$9:$F$38,Saisonpreise!$K$9:$K$38,"OK",Saisonpreise!$C$9:$C$38,"Einmalig",Saisonpreise!$D$9:$D$38,"&lt;="&amp;A224,Saisonpreise!$E$9:$E$38,"&gt;="&amp;A224),IF(D224&gt;1,"",IF(D224=0,Start!$E$26,SUMIFS(Saisonpreise!$F$9:$F$38,Saisonpreise!$K$9:$K$38,"OK",Saisonpreise!$C$9:$C$38,"Jährlich",Saisonpreise!$J$9:$J$38,0,Saisonpreise!$H$9:$H$38,"&lt;="&amp;C224,Saisonpreise!$I$9:$I$38,"&gt;="&amp;C224)+SUMIFS(Saisonpreise!$F$9:$F$38,Saisonpreise!$K$9:$K$38,"OK",Saisonpreise!$C$9:$C$38,"Jährlich",Saisonpreise!$J$9:$J$38,1,Saisonpreise!$H$9:$H$38,"&lt;="&amp;C224)+SUMIFS(Saisonpreise!$F$9:$F$38,Saisonpreise!$K$9:$K$38,"OK",Saisonpreise!$C$9:$C$38,"Jährlich",Saisonpreise!$J$9:$J$38,1,Saisonpreise!$I$9:$I$38,"&gt;="&amp;C224))))))</f>
        <v>135</v>
      </c>
      <c r="G224" s="3" t="str">
        <f t="shared" si="14"/>
        <v>Jährliche Saison</v>
      </c>
      <c r="H224" s="3" t="str">
        <f t="shared" si="15"/>
        <v>OK</v>
      </c>
    </row>
    <row r="225" spans="1:8" ht="31" customHeight="1">
      <c r="A225" s="12">
        <f>IF(DATE(Start!$E$28,1,1)+ROW()-9&lt;DATE(Start!$E$28+3,1,1),DATE(Start!$E$28,1,1)+ROW()-9,"")</f>
        <v>46239</v>
      </c>
      <c r="B225" s="3" t="str">
        <f t="shared" si="12"/>
        <v>Mi</v>
      </c>
      <c r="C225" s="3">
        <f t="shared" si="13"/>
        <v>805</v>
      </c>
      <c r="D225" s="3">
        <f>IF(A225="","",COUNTIFS(Saisonpreise!$K$9:$K$38,"OK",Saisonpreise!$C$9:$C$38,"Jährlich",Saisonpreise!$J$9:$J$38,0,Saisonpreise!$H$9:$H$38,"&lt;="&amp;C225,Saisonpreise!$I$9:$I$38,"&gt;="&amp;C225)+COUNTIFS(Saisonpreise!$K$9:$K$38,"OK",Saisonpreise!$C$9:$C$38,"Jährlich",Saisonpreise!$J$9:$J$38,1,Saisonpreise!$H$9:$H$38,"&lt;="&amp;C225)+COUNTIFS(Saisonpreise!$K$9:$K$38,"OK",Saisonpreise!$C$9:$C$38,"Jährlich",Saisonpreise!$J$9:$J$38,1,Saisonpreise!$I$9:$I$38,"&gt;="&amp;C225))</f>
        <v>1</v>
      </c>
      <c r="E225" s="3">
        <f>IF(A225="","",COUNTIFS(Saisonpreise!$K$9:$K$38,"OK",Saisonpreise!$C$9:$C$38,"Einmalig",Saisonpreise!$D$9:$D$38,"&lt;="&amp;A225,Saisonpreise!$E$9:$E$38,"&gt;="&amp;A225))</f>
        <v>0</v>
      </c>
      <c r="F225" s="10">
        <f>IF(A225="","",IF(E225&gt;1,"",IF(E225=1,SUMIFS(Saisonpreise!$F$9:$F$38,Saisonpreise!$K$9:$K$38,"OK",Saisonpreise!$C$9:$C$38,"Einmalig",Saisonpreise!$D$9:$D$38,"&lt;="&amp;A225,Saisonpreise!$E$9:$E$38,"&gt;="&amp;A225),IF(D225&gt;1,"",IF(D225=0,Start!$E$26,SUMIFS(Saisonpreise!$F$9:$F$38,Saisonpreise!$K$9:$K$38,"OK",Saisonpreise!$C$9:$C$38,"Jährlich",Saisonpreise!$J$9:$J$38,0,Saisonpreise!$H$9:$H$38,"&lt;="&amp;C225,Saisonpreise!$I$9:$I$38,"&gt;="&amp;C225)+SUMIFS(Saisonpreise!$F$9:$F$38,Saisonpreise!$K$9:$K$38,"OK",Saisonpreise!$C$9:$C$38,"Jährlich",Saisonpreise!$J$9:$J$38,1,Saisonpreise!$H$9:$H$38,"&lt;="&amp;C225)+SUMIFS(Saisonpreise!$F$9:$F$38,Saisonpreise!$K$9:$K$38,"OK",Saisonpreise!$C$9:$C$38,"Jährlich",Saisonpreise!$J$9:$J$38,1,Saisonpreise!$I$9:$I$38,"&gt;="&amp;C225))))))</f>
        <v>135</v>
      </c>
      <c r="G225" s="3" t="str">
        <f t="shared" si="14"/>
        <v>Jährliche Saison</v>
      </c>
      <c r="H225" s="3" t="str">
        <f t="shared" si="15"/>
        <v>OK</v>
      </c>
    </row>
    <row r="226" spans="1:8" ht="31" customHeight="1">
      <c r="A226" s="12">
        <f>IF(DATE(Start!$E$28,1,1)+ROW()-9&lt;DATE(Start!$E$28+3,1,1),DATE(Start!$E$28,1,1)+ROW()-9,"")</f>
        <v>46240</v>
      </c>
      <c r="B226" s="3" t="str">
        <f t="shared" si="12"/>
        <v>Do</v>
      </c>
      <c r="C226" s="3">
        <f t="shared" si="13"/>
        <v>806</v>
      </c>
      <c r="D226" s="3">
        <f>IF(A226="","",COUNTIFS(Saisonpreise!$K$9:$K$38,"OK",Saisonpreise!$C$9:$C$38,"Jährlich",Saisonpreise!$J$9:$J$38,0,Saisonpreise!$H$9:$H$38,"&lt;="&amp;C226,Saisonpreise!$I$9:$I$38,"&gt;="&amp;C226)+COUNTIFS(Saisonpreise!$K$9:$K$38,"OK",Saisonpreise!$C$9:$C$38,"Jährlich",Saisonpreise!$J$9:$J$38,1,Saisonpreise!$H$9:$H$38,"&lt;="&amp;C226)+COUNTIFS(Saisonpreise!$K$9:$K$38,"OK",Saisonpreise!$C$9:$C$38,"Jährlich",Saisonpreise!$J$9:$J$38,1,Saisonpreise!$I$9:$I$38,"&gt;="&amp;C226))</f>
        <v>1</v>
      </c>
      <c r="E226" s="3">
        <f>IF(A226="","",COUNTIFS(Saisonpreise!$K$9:$K$38,"OK",Saisonpreise!$C$9:$C$38,"Einmalig",Saisonpreise!$D$9:$D$38,"&lt;="&amp;A226,Saisonpreise!$E$9:$E$38,"&gt;="&amp;A226))</f>
        <v>0</v>
      </c>
      <c r="F226" s="10">
        <f>IF(A226="","",IF(E226&gt;1,"",IF(E226=1,SUMIFS(Saisonpreise!$F$9:$F$38,Saisonpreise!$K$9:$K$38,"OK",Saisonpreise!$C$9:$C$38,"Einmalig",Saisonpreise!$D$9:$D$38,"&lt;="&amp;A226,Saisonpreise!$E$9:$E$38,"&gt;="&amp;A226),IF(D226&gt;1,"",IF(D226=0,Start!$E$26,SUMIFS(Saisonpreise!$F$9:$F$38,Saisonpreise!$K$9:$K$38,"OK",Saisonpreise!$C$9:$C$38,"Jährlich",Saisonpreise!$J$9:$J$38,0,Saisonpreise!$H$9:$H$38,"&lt;="&amp;C226,Saisonpreise!$I$9:$I$38,"&gt;="&amp;C226)+SUMIFS(Saisonpreise!$F$9:$F$38,Saisonpreise!$K$9:$K$38,"OK",Saisonpreise!$C$9:$C$38,"Jährlich",Saisonpreise!$J$9:$J$38,1,Saisonpreise!$H$9:$H$38,"&lt;="&amp;C226)+SUMIFS(Saisonpreise!$F$9:$F$38,Saisonpreise!$K$9:$K$38,"OK",Saisonpreise!$C$9:$C$38,"Jährlich",Saisonpreise!$J$9:$J$38,1,Saisonpreise!$I$9:$I$38,"&gt;="&amp;C226))))))</f>
        <v>135</v>
      </c>
      <c r="G226" s="3" t="str">
        <f t="shared" si="14"/>
        <v>Jährliche Saison</v>
      </c>
      <c r="H226" s="3" t="str">
        <f t="shared" si="15"/>
        <v>OK</v>
      </c>
    </row>
    <row r="227" spans="1:8" ht="31" customHeight="1">
      <c r="A227" s="12">
        <f>IF(DATE(Start!$E$28,1,1)+ROW()-9&lt;DATE(Start!$E$28+3,1,1),DATE(Start!$E$28,1,1)+ROW()-9,"")</f>
        <v>46241</v>
      </c>
      <c r="B227" s="3" t="str">
        <f t="shared" si="12"/>
        <v>Fr</v>
      </c>
      <c r="C227" s="3">
        <f t="shared" si="13"/>
        <v>807</v>
      </c>
      <c r="D227" s="3">
        <f>IF(A227="","",COUNTIFS(Saisonpreise!$K$9:$K$38,"OK",Saisonpreise!$C$9:$C$38,"Jährlich",Saisonpreise!$J$9:$J$38,0,Saisonpreise!$H$9:$H$38,"&lt;="&amp;C227,Saisonpreise!$I$9:$I$38,"&gt;="&amp;C227)+COUNTIFS(Saisonpreise!$K$9:$K$38,"OK",Saisonpreise!$C$9:$C$38,"Jährlich",Saisonpreise!$J$9:$J$38,1,Saisonpreise!$H$9:$H$38,"&lt;="&amp;C227)+COUNTIFS(Saisonpreise!$K$9:$K$38,"OK",Saisonpreise!$C$9:$C$38,"Jährlich",Saisonpreise!$J$9:$J$38,1,Saisonpreise!$I$9:$I$38,"&gt;="&amp;C227))</f>
        <v>1</v>
      </c>
      <c r="E227" s="3">
        <f>IF(A227="","",COUNTIFS(Saisonpreise!$K$9:$K$38,"OK",Saisonpreise!$C$9:$C$38,"Einmalig",Saisonpreise!$D$9:$D$38,"&lt;="&amp;A227,Saisonpreise!$E$9:$E$38,"&gt;="&amp;A227))</f>
        <v>0</v>
      </c>
      <c r="F227" s="10">
        <f>IF(A227="","",IF(E227&gt;1,"",IF(E227=1,SUMIFS(Saisonpreise!$F$9:$F$38,Saisonpreise!$K$9:$K$38,"OK",Saisonpreise!$C$9:$C$38,"Einmalig",Saisonpreise!$D$9:$D$38,"&lt;="&amp;A227,Saisonpreise!$E$9:$E$38,"&gt;="&amp;A227),IF(D227&gt;1,"",IF(D227=0,Start!$E$26,SUMIFS(Saisonpreise!$F$9:$F$38,Saisonpreise!$K$9:$K$38,"OK",Saisonpreise!$C$9:$C$38,"Jährlich",Saisonpreise!$J$9:$J$38,0,Saisonpreise!$H$9:$H$38,"&lt;="&amp;C227,Saisonpreise!$I$9:$I$38,"&gt;="&amp;C227)+SUMIFS(Saisonpreise!$F$9:$F$38,Saisonpreise!$K$9:$K$38,"OK",Saisonpreise!$C$9:$C$38,"Jährlich",Saisonpreise!$J$9:$J$38,1,Saisonpreise!$H$9:$H$38,"&lt;="&amp;C227)+SUMIFS(Saisonpreise!$F$9:$F$38,Saisonpreise!$K$9:$K$38,"OK",Saisonpreise!$C$9:$C$38,"Jährlich",Saisonpreise!$J$9:$J$38,1,Saisonpreise!$I$9:$I$38,"&gt;="&amp;C227))))))</f>
        <v>135</v>
      </c>
      <c r="G227" s="3" t="str">
        <f t="shared" si="14"/>
        <v>Jährliche Saison</v>
      </c>
      <c r="H227" s="3" t="str">
        <f t="shared" si="15"/>
        <v>OK</v>
      </c>
    </row>
    <row r="228" spans="1:8" ht="31" customHeight="1">
      <c r="A228" s="12">
        <f>IF(DATE(Start!$E$28,1,1)+ROW()-9&lt;DATE(Start!$E$28+3,1,1),DATE(Start!$E$28,1,1)+ROW()-9,"")</f>
        <v>46242</v>
      </c>
      <c r="B228" s="3" t="str">
        <f t="shared" si="12"/>
        <v>Sa</v>
      </c>
      <c r="C228" s="3">
        <f t="shared" si="13"/>
        <v>808</v>
      </c>
      <c r="D228" s="3">
        <f>IF(A228="","",COUNTIFS(Saisonpreise!$K$9:$K$38,"OK",Saisonpreise!$C$9:$C$38,"Jährlich",Saisonpreise!$J$9:$J$38,0,Saisonpreise!$H$9:$H$38,"&lt;="&amp;C228,Saisonpreise!$I$9:$I$38,"&gt;="&amp;C228)+COUNTIFS(Saisonpreise!$K$9:$K$38,"OK",Saisonpreise!$C$9:$C$38,"Jährlich",Saisonpreise!$J$9:$J$38,1,Saisonpreise!$H$9:$H$38,"&lt;="&amp;C228)+COUNTIFS(Saisonpreise!$K$9:$K$38,"OK",Saisonpreise!$C$9:$C$38,"Jährlich",Saisonpreise!$J$9:$J$38,1,Saisonpreise!$I$9:$I$38,"&gt;="&amp;C228))</f>
        <v>1</v>
      </c>
      <c r="E228" s="3">
        <f>IF(A228="","",COUNTIFS(Saisonpreise!$K$9:$K$38,"OK",Saisonpreise!$C$9:$C$38,"Einmalig",Saisonpreise!$D$9:$D$38,"&lt;="&amp;A228,Saisonpreise!$E$9:$E$38,"&gt;="&amp;A228))</f>
        <v>0</v>
      </c>
      <c r="F228" s="10">
        <f>IF(A228="","",IF(E228&gt;1,"",IF(E228=1,SUMIFS(Saisonpreise!$F$9:$F$38,Saisonpreise!$K$9:$K$38,"OK",Saisonpreise!$C$9:$C$38,"Einmalig",Saisonpreise!$D$9:$D$38,"&lt;="&amp;A228,Saisonpreise!$E$9:$E$38,"&gt;="&amp;A228),IF(D228&gt;1,"",IF(D228=0,Start!$E$26,SUMIFS(Saisonpreise!$F$9:$F$38,Saisonpreise!$K$9:$K$38,"OK",Saisonpreise!$C$9:$C$38,"Jährlich",Saisonpreise!$J$9:$J$38,0,Saisonpreise!$H$9:$H$38,"&lt;="&amp;C228,Saisonpreise!$I$9:$I$38,"&gt;="&amp;C228)+SUMIFS(Saisonpreise!$F$9:$F$38,Saisonpreise!$K$9:$K$38,"OK",Saisonpreise!$C$9:$C$38,"Jährlich",Saisonpreise!$J$9:$J$38,1,Saisonpreise!$H$9:$H$38,"&lt;="&amp;C228)+SUMIFS(Saisonpreise!$F$9:$F$38,Saisonpreise!$K$9:$K$38,"OK",Saisonpreise!$C$9:$C$38,"Jährlich",Saisonpreise!$J$9:$J$38,1,Saisonpreise!$I$9:$I$38,"&gt;="&amp;C228))))))</f>
        <v>135</v>
      </c>
      <c r="G228" s="3" t="str">
        <f t="shared" si="14"/>
        <v>Jährliche Saison</v>
      </c>
      <c r="H228" s="3" t="str">
        <f t="shared" si="15"/>
        <v>OK</v>
      </c>
    </row>
    <row r="229" spans="1:8" ht="31" customHeight="1">
      <c r="A229" s="12">
        <f>IF(DATE(Start!$E$28,1,1)+ROW()-9&lt;DATE(Start!$E$28+3,1,1),DATE(Start!$E$28,1,1)+ROW()-9,"")</f>
        <v>46243</v>
      </c>
      <c r="B229" s="3" t="str">
        <f t="shared" si="12"/>
        <v>So</v>
      </c>
      <c r="C229" s="3">
        <f t="shared" si="13"/>
        <v>809</v>
      </c>
      <c r="D229" s="3">
        <f>IF(A229="","",COUNTIFS(Saisonpreise!$K$9:$K$38,"OK",Saisonpreise!$C$9:$C$38,"Jährlich",Saisonpreise!$J$9:$J$38,0,Saisonpreise!$H$9:$H$38,"&lt;="&amp;C229,Saisonpreise!$I$9:$I$38,"&gt;="&amp;C229)+COUNTIFS(Saisonpreise!$K$9:$K$38,"OK",Saisonpreise!$C$9:$C$38,"Jährlich",Saisonpreise!$J$9:$J$38,1,Saisonpreise!$H$9:$H$38,"&lt;="&amp;C229)+COUNTIFS(Saisonpreise!$K$9:$K$38,"OK",Saisonpreise!$C$9:$C$38,"Jährlich",Saisonpreise!$J$9:$J$38,1,Saisonpreise!$I$9:$I$38,"&gt;="&amp;C229))</f>
        <v>1</v>
      </c>
      <c r="E229" s="3">
        <f>IF(A229="","",COUNTIFS(Saisonpreise!$K$9:$K$38,"OK",Saisonpreise!$C$9:$C$38,"Einmalig",Saisonpreise!$D$9:$D$38,"&lt;="&amp;A229,Saisonpreise!$E$9:$E$38,"&gt;="&amp;A229))</f>
        <v>0</v>
      </c>
      <c r="F229" s="10">
        <f>IF(A229="","",IF(E229&gt;1,"",IF(E229=1,SUMIFS(Saisonpreise!$F$9:$F$38,Saisonpreise!$K$9:$K$38,"OK",Saisonpreise!$C$9:$C$38,"Einmalig",Saisonpreise!$D$9:$D$38,"&lt;="&amp;A229,Saisonpreise!$E$9:$E$38,"&gt;="&amp;A229),IF(D229&gt;1,"",IF(D229=0,Start!$E$26,SUMIFS(Saisonpreise!$F$9:$F$38,Saisonpreise!$K$9:$K$38,"OK",Saisonpreise!$C$9:$C$38,"Jährlich",Saisonpreise!$J$9:$J$38,0,Saisonpreise!$H$9:$H$38,"&lt;="&amp;C229,Saisonpreise!$I$9:$I$38,"&gt;="&amp;C229)+SUMIFS(Saisonpreise!$F$9:$F$38,Saisonpreise!$K$9:$K$38,"OK",Saisonpreise!$C$9:$C$38,"Jährlich",Saisonpreise!$J$9:$J$38,1,Saisonpreise!$H$9:$H$38,"&lt;="&amp;C229)+SUMIFS(Saisonpreise!$F$9:$F$38,Saisonpreise!$K$9:$K$38,"OK",Saisonpreise!$C$9:$C$38,"Jährlich",Saisonpreise!$J$9:$J$38,1,Saisonpreise!$I$9:$I$38,"&gt;="&amp;C229))))))</f>
        <v>135</v>
      </c>
      <c r="G229" s="3" t="str">
        <f t="shared" si="14"/>
        <v>Jährliche Saison</v>
      </c>
      <c r="H229" s="3" t="str">
        <f t="shared" si="15"/>
        <v>OK</v>
      </c>
    </row>
    <row r="230" spans="1:8" ht="31" customHeight="1">
      <c r="A230" s="12">
        <f>IF(DATE(Start!$E$28,1,1)+ROW()-9&lt;DATE(Start!$E$28+3,1,1),DATE(Start!$E$28,1,1)+ROW()-9,"")</f>
        <v>46244</v>
      </c>
      <c r="B230" s="3" t="str">
        <f t="shared" si="12"/>
        <v>Mo</v>
      </c>
      <c r="C230" s="3">
        <f t="shared" si="13"/>
        <v>810</v>
      </c>
      <c r="D230" s="3">
        <f>IF(A230="","",COUNTIFS(Saisonpreise!$K$9:$K$38,"OK",Saisonpreise!$C$9:$C$38,"Jährlich",Saisonpreise!$J$9:$J$38,0,Saisonpreise!$H$9:$H$38,"&lt;="&amp;C230,Saisonpreise!$I$9:$I$38,"&gt;="&amp;C230)+COUNTIFS(Saisonpreise!$K$9:$K$38,"OK",Saisonpreise!$C$9:$C$38,"Jährlich",Saisonpreise!$J$9:$J$38,1,Saisonpreise!$H$9:$H$38,"&lt;="&amp;C230)+COUNTIFS(Saisonpreise!$K$9:$K$38,"OK",Saisonpreise!$C$9:$C$38,"Jährlich",Saisonpreise!$J$9:$J$38,1,Saisonpreise!$I$9:$I$38,"&gt;="&amp;C230))</f>
        <v>1</v>
      </c>
      <c r="E230" s="3">
        <f>IF(A230="","",COUNTIFS(Saisonpreise!$K$9:$K$38,"OK",Saisonpreise!$C$9:$C$38,"Einmalig",Saisonpreise!$D$9:$D$38,"&lt;="&amp;A230,Saisonpreise!$E$9:$E$38,"&gt;="&amp;A230))</f>
        <v>0</v>
      </c>
      <c r="F230" s="10">
        <f>IF(A230="","",IF(E230&gt;1,"",IF(E230=1,SUMIFS(Saisonpreise!$F$9:$F$38,Saisonpreise!$K$9:$K$38,"OK",Saisonpreise!$C$9:$C$38,"Einmalig",Saisonpreise!$D$9:$D$38,"&lt;="&amp;A230,Saisonpreise!$E$9:$E$38,"&gt;="&amp;A230),IF(D230&gt;1,"",IF(D230=0,Start!$E$26,SUMIFS(Saisonpreise!$F$9:$F$38,Saisonpreise!$K$9:$K$38,"OK",Saisonpreise!$C$9:$C$38,"Jährlich",Saisonpreise!$J$9:$J$38,0,Saisonpreise!$H$9:$H$38,"&lt;="&amp;C230,Saisonpreise!$I$9:$I$38,"&gt;="&amp;C230)+SUMIFS(Saisonpreise!$F$9:$F$38,Saisonpreise!$K$9:$K$38,"OK",Saisonpreise!$C$9:$C$38,"Jährlich",Saisonpreise!$J$9:$J$38,1,Saisonpreise!$H$9:$H$38,"&lt;="&amp;C230)+SUMIFS(Saisonpreise!$F$9:$F$38,Saisonpreise!$K$9:$K$38,"OK",Saisonpreise!$C$9:$C$38,"Jährlich",Saisonpreise!$J$9:$J$38,1,Saisonpreise!$I$9:$I$38,"&gt;="&amp;C230))))))</f>
        <v>135</v>
      </c>
      <c r="G230" s="3" t="str">
        <f t="shared" si="14"/>
        <v>Jährliche Saison</v>
      </c>
      <c r="H230" s="3" t="str">
        <f t="shared" si="15"/>
        <v>OK</v>
      </c>
    </row>
    <row r="231" spans="1:8" ht="31" customHeight="1">
      <c r="A231" s="12">
        <f>IF(DATE(Start!$E$28,1,1)+ROW()-9&lt;DATE(Start!$E$28+3,1,1),DATE(Start!$E$28,1,1)+ROW()-9,"")</f>
        <v>46245</v>
      </c>
      <c r="B231" s="3" t="str">
        <f t="shared" si="12"/>
        <v>Di</v>
      </c>
      <c r="C231" s="3">
        <f t="shared" si="13"/>
        <v>811</v>
      </c>
      <c r="D231" s="3">
        <f>IF(A231="","",COUNTIFS(Saisonpreise!$K$9:$K$38,"OK",Saisonpreise!$C$9:$C$38,"Jährlich",Saisonpreise!$J$9:$J$38,0,Saisonpreise!$H$9:$H$38,"&lt;="&amp;C231,Saisonpreise!$I$9:$I$38,"&gt;="&amp;C231)+COUNTIFS(Saisonpreise!$K$9:$K$38,"OK",Saisonpreise!$C$9:$C$38,"Jährlich",Saisonpreise!$J$9:$J$38,1,Saisonpreise!$H$9:$H$38,"&lt;="&amp;C231)+COUNTIFS(Saisonpreise!$K$9:$K$38,"OK",Saisonpreise!$C$9:$C$38,"Jährlich",Saisonpreise!$J$9:$J$38,1,Saisonpreise!$I$9:$I$38,"&gt;="&amp;C231))</f>
        <v>1</v>
      </c>
      <c r="E231" s="3">
        <f>IF(A231="","",COUNTIFS(Saisonpreise!$K$9:$K$38,"OK",Saisonpreise!$C$9:$C$38,"Einmalig",Saisonpreise!$D$9:$D$38,"&lt;="&amp;A231,Saisonpreise!$E$9:$E$38,"&gt;="&amp;A231))</f>
        <v>0</v>
      </c>
      <c r="F231" s="10">
        <f>IF(A231="","",IF(E231&gt;1,"",IF(E231=1,SUMIFS(Saisonpreise!$F$9:$F$38,Saisonpreise!$K$9:$K$38,"OK",Saisonpreise!$C$9:$C$38,"Einmalig",Saisonpreise!$D$9:$D$38,"&lt;="&amp;A231,Saisonpreise!$E$9:$E$38,"&gt;="&amp;A231),IF(D231&gt;1,"",IF(D231=0,Start!$E$26,SUMIFS(Saisonpreise!$F$9:$F$38,Saisonpreise!$K$9:$K$38,"OK",Saisonpreise!$C$9:$C$38,"Jährlich",Saisonpreise!$J$9:$J$38,0,Saisonpreise!$H$9:$H$38,"&lt;="&amp;C231,Saisonpreise!$I$9:$I$38,"&gt;="&amp;C231)+SUMIFS(Saisonpreise!$F$9:$F$38,Saisonpreise!$K$9:$K$38,"OK",Saisonpreise!$C$9:$C$38,"Jährlich",Saisonpreise!$J$9:$J$38,1,Saisonpreise!$H$9:$H$38,"&lt;="&amp;C231)+SUMIFS(Saisonpreise!$F$9:$F$38,Saisonpreise!$K$9:$K$38,"OK",Saisonpreise!$C$9:$C$38,"Jährlich",Saisonpreise!$J$9:$J$38,1,Saisonpreise!$I$9:$I$38,"&gt;="&amp;C231))))))</f>
        <v>135</v>
      </c>
      <c r="G231" s="3" t="str">
        <f t="shared" si="14"/>
        <v>Jährliche Saison</v>
      </c>
      <c r="H231" s="3" t="str">
        <f t="shared" si="15"/>
        <v>OK</v>
      </c>
    </row>
    <row r="232" spans="1:8" ht="31" customHeight="1">
      <c r="A232" s="12">
        <f>IF(DATE(Start!$E$28,1,1)+ROW()-9&lt;DATE(Start!$E$28+3,1,1),DATE(Start!$E$28,1,1)+ROW()-9,"")</f>
        <v>46246</v>
      </c>
      <c r="B232" s="3" t="str">
        <f t="shared" si="12"/>
        <v>Mi</v>
      </c>
      <c r="C232" s="3">
        <f t="shared" si="13"/>
        <v>812</v>
      </c>
      <c r="D232" s="3">
        <f>IF(A232="","",COUNTIFS(Saisonpreise!$K$9:$K$38,"OK",Saisonpreise!$C$9:$C$38,"Jährlich",Saisonpreise!$J$9:$J$38,0,Saisonpreise!$H$9:$H$38,"&lt;="&amp;C232,Saisonpreise!$I$9:$I$38,"&gt;="&amp;C232)+COUNTIFS(Saisonpreise!$K$9:$K$38,"OK",Saisonpreise!$C$9:$C$38,"Jährlich",Saisonpreise!$J$9:$J$38,1,Saisonpreise!$H$9:$H$38,"&lt;="&amp;C232)+COUNTIFS(Saisonpreise!$K$9:$K$38,"OK",Saisonpreise!$C$9:$C$38,"Jährlich",Saisonpreise!$J$9:$J$38,1,Saisonpreise!$I$9:$I$38,"&gt;="&amp;C232))</f>
        <v>1</v>
      </c>
      <c r="E232" s="3">
        <f>IF(A232="","",COUNTIFS(Saisonpreise!$K$9:$K$38,"OK",Saisonpreise!$C$9:$C$38,"Einmalig",Saisonpreise!$D$9:$D$38,"&lt;="&amp;A232,Saisonpreise!$E$9:$E$38,"&gt;="&amp;A232))</f>
        <v>0</v>
      </c>
      <c r="F232" s="10">
        <f>IF(A232="","",IF(E232&gt;1,"",IF(E232=1,SUMIFS(Saisonpreise!$F$9:$F$38,Saisonpreise!$K$9:$K$38,"OK",Saisonpreise!$C$9:$C$38,"Einmalig",Saisonpreise!$D$9:$D$38,"&lt;="&amp;A232,Saisonpreise!$E$9:$E$38,"&gt;="&amp;A232),IF(D232&gt;1,"",IF(D232=0,Start!$E$26,SUMIFS(Saisonpreise!$F$9:$F$38,Saisonpreise!$K$9:$K$38,"OK",Saisonpreise!$C$9:$C$38,"Jährlich",Saisonpreise!$J$9:$J$38,0,Saisonpreise!$H$9:$H$38,"&lt;="&amp;C232,Saisonpreise!$I$9:$I$38,"&gt;="&amp;C232)+SUMIFS(Saisonpreise!$F$9:$F$38,Saisonpreise!$K$9:$K$38,"OK",Saisonpreise!$C$9:$C$38,"Jährlich",Saisonpreise!$J$9:$J$38,1,Saisonpreise!$H$9:$H$38,"&lt;="&amp;C232)+SUMIFS(Saisonpreise!$F$9:$F$38,Saisonpreise!$K$9:$K$38,"OK",Saisonpreise!$C$9:$C$38,"Jährlich",Saisonpreise!$J$9:$J$38,1,Saisonpreise!$I$9:$I$38,"&gt;="&amp;C232))))))</f>
        <v>135</v>
      </c>
      <c r="G232" s="3" t="str">
        <f t="shared" si="14"/>
        <v>Jährliche Saison</v>
      </c>
      <c r="H232" s="3" t="str">
        <f t="shared" si="15"/>
        <v>OK</v>
      </c>
    </row>
    <row r="233" spans="1:8" ht="31" customHeight="1">
      <c r="A233" s="12">
        <f>IF(DATE(Start!$E$28,1,1)+ROW()-9&lt;DATE(Start!$E$28+3,1,1),DATE(Start!$E$28,1,1)+ROW()-9,"")</f>
        <v>46247</v>
      </c>
      <c r="B233" s="3" t="str">
        <f t="shared" si="12"/>
        <v>Do</v>
      </c>
      <c r="C233" s="3">
        <f t="shared" si="13"/>
        <v>813</v>
      </c>
      <c r="D233" s="3">
        <f>IF(A233="","",COUNTIFS(Saisonpreise!$K$9:$K$38,"OK",Saisonpreise!$C$9:$C$38,"Jährlich",Saisonpreise!$J$9:$J$38,0,Saisonpreise!$H$9:$H$38,"&lt;="&amp;C233,Saisonpreise!$I$9:$I$38,"&gt;="&amp;C233)+COUNTIFS(Saisonpreise!$K$9:$K$38,"OK",Saisonpreise!$C$9:$C$38,"Jährlich",Saisonpreise!$J$9:$J$38,1,Saisonpreise!$H$9:$H$38,"&lt;="&amp;C233)+COUNTIFS(Saisonpreise!$K$9:$K$38,"OK",Saisonpreise!$C$9:$C$38,"Jährlich",Saisonpreise!$J$9:$J$38,1,Saisonpreise!$I$9:$I$38,"&gt;="&amp;C233))</f>
        <v>1</v>
      </c>
      <c r="E233" s="3">
        <f>IF(A233="","",COUNTIFS(Saisonpreise!$K$9:$K$38,"OK",Saisonpreise!$C$9:$C$38,"Einmalig",Saisonpreise!$D$9:$D$38,"&lt;="&amp;A233,Saisonpreise!$E$9:$E$38,"&gt;="&amp;A233))</f>
        <v>0</v>
      </c>
      <c r="F233" s="10">
        <f>IF(A233="","",IF(E233&gt;1,"",IF(E233=1,SUMIFS(Saisonpreise!$F$9:$F$38,Saisonpreise!$K$9:$K$38,"OK",Saisonpreise!$C$9:$C$38,"Einmalig",Saisonpreise!$D$9:$D$38,"&lt;="&amp;A233,Saisonpreise!$E$9:$E$38,"&gt;="&amp;A233),IF(D233&gt;1,"",IF(D233=0,Start!$E$26,SUMIFS(Saisonpreise!$F$9:$F$38,Saisonpreise!$K$9:$K$38,"OK",Saisonpreise!$C$9:$C$38,"Jährlich",Saisonpreise!$J$9:$J$38,0,Saisonpreise!$H$9:$H$38,"&lt;="&amp;C233,Saisonpreise!$I$9:$I$38,"&gt;="&amp;C233)+SUMIFS(Saisonpreise!$F$9:$F$38,Saisonpreise!$K$9:$K$38,"OK",Saisonpreise!$C$9:$C$38,"Jährlich",Saisonpreise!$J$9:$J$38,1,Saisonpreise!$H$9:$H$38,"&lt;="&amp;C233)+SUMIFS(Saisonpreise!$F$9:$F$38,Saisonpreise!$K$9:$K$38,"OK",Saisonpreise!$C$9:$C$38,"Jährlich",Saisonpreise!$J$9:$J$38,1,Saisonpreise!$I$9:$I$38,"&gt;="&amp;C233))))))</f>
        <v>135</v>
      </c>
      <c r="G233" s="3" t="str">
        <f t="shared" si="14"/>
        <v>Jährliche Saison</v>
      </c>
      <c r="H233" s="3" t="str">
        <f t="shared" si="15"/>
        <v>OK</v>
      </c>
    </row>
    <row r="234" spans="1:8" ht="31" customHeight="1">
      <c r="A234" s="12">
        <f>IF(DATE(Start!$E$28,1,1)+ROW()-9&lt;DATE(Start!$E$28+3,1,1),DATE(Start!$E$28,1,1)+ROW()-9,"")</f>
        <v>46248</v>
      </c>
      <c r="B234" s="3" t="str">
        <f t="shared" si="12"/>
        <v>Fr</v>
      </c>
      <c r="C234" s="3">
        <f t="shared" si="13"/>
        <v>814</v>
      </c>
      <c r="D234" s="3">
        <f>IF(A234="","",COUNTIFS(Saisonpreise!$K$9:$K$38,"OK",Saisonpreise!$C$9:$C$38,"Jährlich",Saisonpreise!$J$9:$J$38,0,Saisonpreise!$H$9:$H$38,"&lt;="&amp;C234,Saisonpreise!$I$9:$I$38,"&gt;="&amp;C234)+COUNTIFS(Saisonpreise!$K$9:$K$38,"OK",Saisonpreise!$C$9:$C$38,"Jährlich",Saisonpreise!$J$9:$J$38,1,Saisonpreise!$H$9:$H$38,"&lt;="&amp;C234)+COUNTIFS(Saisonpreise!$K$9:$K$38,"OK",Saisonpreise!$C$9:$C$38,"Jährlich",Saisonpreise!$J$9:$J$38,1,Saisonpreise!$I$9:$I$38,"&gt;="&amp;C234))</f>
        <v>1</v>
      </c>
      <c r="E234" s="3">
        <f>IF(A234="","",COUNTIFS(Saisonpreise!$K$9:$K$38,"OK",Saisonpreise!$C$9:$C$38,"Einmalig",Saisonpreise!$D$9:$D$38,"&lt;="&amp;A234,Saisonpreise!$E$9:$E$38,"&gt;="&amp;A234))</f>
        <v>0</v>
      </c>
      <c r="F234" s="10">
        <f>IF(A234="","",IF(E234&gt;1,"",IF(E234=1,SUMIFS(Saisonpreise!$F$9:$F$38,Saisonpreise!$K$9:$K$38,"OK",Saisonpreise!$C$9:$C$38,"Einmalig",Saisonpreise!$D$9:$D$38,"&lt;="&amp;A234,Saisonpreise!$E$9:$E$38,"&gt;="&amp;A234),IF(D234&gt;1,"",IF(D234=0,Start!$E$26,SUMIFS(Saisonpreise!$F$9:$F$38,Saisonpreise!$K$9:$K$38,"OK",Saisonpreise!$C$9:$C$38,"Jährlich",Saisonpreise!$J$9:$J$38,0,Saisonpreise!$H$9:$H$38,"&lt;="&amp;C234,Saisonpreise!$I$9:$I$38,"&gt;="&amp;C234)+SUMIFS(Saisonpreise!$F$9:$F$38,Saisonpreise!$K$9:$K$38,"OK",Saisonpreise!$C$9:$C$38,"Jährlich",Saisonpreise!$J$9:$J$38,1,Saisonpreise!$H$9:$H$38,"&lt;="&amp;C234)+SUMIFS(Saisonpreise!$F$9:$F$38,Saisonpreise!$K$9:$K$38,"OK",Saisonpreise!$C$9:$C$38,"Jährlich",Saisonpreise!$J$9:$J$38,1,Saisonpreise!$I$9:$I$38,"&gt;="&amp;C234))))))</f>
        <v>135</v>
      </c>
      <c r="G234" s="3" t="str">
        <f t="shared" si="14"/>
        <v>Jährliche Saison</v>
      </c>
      <c r="H234" s="3" t="str">
        <f t="shared" si="15"/>
        <v>OK</v>
      </c>
    </row>
    <row r="235" spans="1:8" ht="31" customHeight="1">
      <c r="A235" s="12">
        <f>IF(DATE(Start!$E$28,1,1)+ROW()-9&lt;DATE(Start!$E$28+3,1,1),DATE(Start!$E$28,1,1)+ROW()-9,"")</f>
        <v>46249</v>
      </c>
      <c r="B235" s="3" t="str">
        <f t="shared" si="12"/>
        <v>Sa</v>
      </c>
      <c r="C235" s="3">
        <f t="shared" si="13"/>
        <v>815</v>
      </c>
      <c r="D235" s="3">
        <f>IF(A235="","",COUNTIFS(Saisonpreise!$K$9:$K$38,"OK",Saisonpreise!$C$9:$C$38,"Jährlich",Saisonpreise!$J$9:$J$38,0,Saisonpreise!$H$9:$H$38,"&lt;="&amp;C235,Saisonpreise!$I$9:$I$38,"&gt;="&amp;C235)+COUNTIFS(Saisonpreise!$K$9:$K$38,"OK",Saisonpreise!$C$9:$C$38,"Jährlich",Saisonpreise!$J$9:$J$38,1,Saisonpreise!$H$9:$H$38,"&lt;="&amp;C235)+COUNTIFS(Saisonpreise!$K$9:$K$38,"OK",Saisonpreise!$C$9:$C$38,"Jährlich",Saisonpreise!$J$9:$J$38,1,Saisonpreise!$I$9:$I$38,"&gt;="&amp;C235))</f>
        <v>1</v>
      </c>
      <c r="E235" s="3">
        <f>IF(A235="","",COUNTIFS(Saisonpreise!$K$9:$K$38,"OK",Saisonpreise!$C$9:$C$38,"Einmalig",Saisonpreise!$D$9:$D$38,"&lt;="&amp;A235,Saisonpreise!$E$9:$E$38,"&gt;="&amp;A235))</f>
        <v>0</v>
      </c>
      <c r="F235" s="10">
        <f>IF(A235="","",IF(E235&gt;1,"",IF(E235=1,SUMIFS(Saisonpreise!$F$9:$F$38,Saisonpreise!$K$9:$K$38,"OK",Saisonpreise!$C$9:$C$38,"Einmalig",Saisonpreise!$D$9:$D$38,"&lt;="&amp;A235,Saisonpreise!$E$9:$E$38,"&gt;="&amp;A235),IF(D235&gt;1,"",IF(D235=0,Start!$E$26,SUMIFS(Saisonpreise!$F$9:$F$38,Saisonpreise!$K$9:$K$38,"OK",Saisonpreise!$C$9:$C$38,"Jährlich",Saisonpreise!$J$9:$J$38,0,Saisonpreise!$H$9:$H$38,"&lt;="&amp;C235,Saisonpreise!$I$9:$I$38,"&gt;="&amp;C235)+SUMIFS(Saisonpreise!$F$9:$F$38,Saisonpreise!$K$9:$K$38,"OK",Saisonpreise!$C$9:$C$38,"Jährlich",Saisonpreise!$J$9:$J$38,1,Saisonpreise!$H$9:$H$38,"&lt;="&amp;C235)+SUMIFS(Saisonpreise!$F$9:$F$38,Saisonpreise!$K$9:$K$38,"OK",Saisonpreise!$C$9:$C$38,"Jährlich",Saisonpreise!$J$9:$J$38,1,Saisonpreise!$I$9:$I$38,"&gt;="&amp;C235))))))</f>
        <v>135</v>
      </c>
      <c r="G235" s="3" t="str">
        <f t="shared" si="14"/>
        <v>Jährliche Saison</v>
      </c>
      <c r="H235" s="3" t="str">
        <f t="shared" si="15"/>
        <v>OK</v>
      </c>
    </row>
    <row r="236" spans="1:8" ht="31" customHeight="1">
      <c r="A236" s="12">
        <f>IF(DATE(Start!$E$28,1,1)+ROW()-9&lt;DATE(Start!$E$28+3,1,1),DATE(Start!$E$28,1,1)+ROW()-9,"")</f>
        <v>46250</v>
      </c>
      <c r="B236" s="3" t="str">
        <f t="shared" si="12"/>
        <v>So</v>
      </c>
      <c r="C236" s="3">
        <f t="shared" si="13"/>
        <v>816</v>
      </c>
      <c r="D236" s="3">
        <f>IF(A236="","",COUNTIFS(Saisonpreise!$K$9:$K$38,"OK",Saisonpreise!$C$9:$C$38,"Jährlich",Saisonpreise!$J$9:$J$38,0,Saisonpreise!$H$9:$H$38,"&lt;="&amp;C236,Saisonpreise!$I$9:$I$38,"&gt;="&amp;C236)+COUNTIFS(Saisonpreise!$K$9:$K$38,"OK",Saisonpreise!$C$9:$C$38,"Jährlich",Saisonpreise!$J$9:$J$38,1,Saisonpreise!$H$9:$H$38,"&lt;="&amp;C236)+COUNTIFS(Saisonpreise!$K$9:$K$38,"OK",Saisonpreise!$C$9:$C$38,"Jährlich",Saisonpreise!$J$9:$J$38,1,Saisonpreise!$I$9:$I$38,"&gt;="&amp;C236))</f>
        <v>1</v>
      </c>
      <c r="E236" s="3">
        <f>IF(A236="","",COUNTIFS(Saisonpreise!$K$9:$K$38,"OK",Saisonpreise!$C$9:$C$38,"Einmalig",Saisonpreise!$D$9:$D$38,"&lt;="&amp;A236,Saisonpreise!$E$9:$E$38,"&gt;="&amp;A236))</f>
        <v>0</v>
      </c>
      <c r="F236" s="10">
        <f>IF(A236="","",IF(E236&gt;1,"",IF(E236=1,SUMIFS(Saisonpreise!$F$9:$F$38,Saisonpreise!$K$9:$K$38,"OK",Saisonpreise!$C$9:$C$38,"Einmalig",Saisonpreise!$D$9:$D$38,"&lt;="&amp;A236,Saisonpreise!$E$9:$E$38,"&gt;="&amp;A236),IF(D236&gt;1,"",IF(D236=0,Start!$E$26,SUMIFS(Saisonpreise!$F$9:$F$38,Saisonpreise!$K$9:$K$38,"OK",Saisonpreise!$C$9:$C$38,"Jährlich",Saisonpreise!$J$9:$J$38,0,Saisonpreise!$H$9:$H$38,"&lt;="&amp;C236,Saisonpreise!$I$9:$I$38,"&gt;="&amp;C236)+SUMIFS(Saisonpreise!$F$9:$F$38,Saisonpreise!$K$9:$K$38,"OK",Saisonpreise!$C$9:$C$38,"Jährlich",Saisonpreise!$J$9:$J$38,1,Saisonpreise!$H$9:$H$38,"&lt;="&amp;C236)+SUMIFS(Saisonpreise!$F$9:$F$38,Saisonpreise!$K$9:$K$38,"OK",Saisonpreise!$C$9:$C$38,"Jährlich",Saisonpreise!$J$9:$J$38,1,Saisonpreise!$I$9:$I$38,"&gt;="&amp;C236))))))</f>
        <v>135</v>
      </c>
      <c r="G236" s="3" t="str">
        <f t="shared" si="14"/>
        <v>Jährliche Saison</v>
      </c>
      <c r="H236" s="3" t="str">
        <f t="shared" si="15"/>
        <v>OK</v>
      </c>
    </row>
    <row r="237" spans="1:8" ht="31" customHeight="1">
      <c r="A237" s="12">
        <f>IF(DATE(Start!$E$28,1,1)+ROW()-9&lt;DATE(Start!$E$28+3,1,1),DATE(Start!$E$28,1,1)+ROW()-9,"")</f>
        <v>46251</v>
      </c>
      <c r="B237" s="3" t="str">
        <f t="shared" si="12"/>
        <v>Mo</v>
      </c>
      <c r="C237" s="3">
        <f t="shared" si="13"/>
        <v>817</v>
      </c>
      <c r="D237" s="3">
        <f>IF(A237="","",COUNTIFS(Saisonpreise!$K$9:$K$38,"OK",Saisonpreise!$C$9:$C$38,"Jährlich",Saisonpreise!$J$9:$J$38,0,Saisonpreise!$H$9:$H$38,"&lt;="&amp;C237,Saisonpreise!$I$9:$I$38,"&gt;="&amp;C237)+COUNTIFS(Saisonpreise!$K$9:$K$38,"OK",Saisonpreise!$C$9:$C$38,"Jährlich",Saisonpreise!$J$9:$J$38,1,Saisonpreise!$H$9:$H$38,"&lt;="&amp;C237)+COUNTIFS(Saisonpreise!$K$9:$K$38,"OK",Saisonpreise!$C$9:$C$38,"Jährlich",Saisonpreise!$J$9:$J$38,1,Saisonpreise!$I$9:$I$38,"&gt;="&amp;C237))</f>
        <v>1</v>
      </c>
      <c r="E237" s="3">
        <f>IF(A237="","",COUNTIFS(Saisonpreise!$K$9:$K$38,"OK",Saisonpreise!$C$9:$C$38,"Einmalig",Saisonpreise!$D$9:$D$38,"&lt;="&amp;A237,Saisonpreise!$E$9:$E$38,"&gt;="&amp;A237))</f>
        <v>0</v>
      </c>
      <c r="F237" s="10">
        <f>IF(A237="","",IF(E237&gt;1,"",IF(E237=1,SUMIFS(Saisonpreise!$F$9:$F$38,Saisonpreise!$K$9:$K$38,"OK",Saisonpreise!$C$9:$C$38,"Einmalig",Saisonpreise!$D$9:$D$38,"&lt;="&amp;A237,Saisonpreise!$E$9:$E$38,"&gt;="&amp;A237),IF(D237&gt;1,"",IF(D237=0,Start!$E$26,SUMIFS(Saisonpreise!$F$9:$F$38,Saisonpreise!$K$9:$K$38,"OK",Saisonpreise!$C$9:$C$38,"Jährlich",Saisonpreise!$J$9:$J$38,0,Saisonpreise!$H$9:$H$38,"&lt;="&amp;C237,Saisonpreise!$I$9:$I$38,"&gt;="&amp;C237)+SUMIFS(Saisonpreise!$F$9:$F$38,Saisonpreise!$K$9:$K$38,"OK",Saisonpreise!$C$9:$C$38,"Jährlich",Saisonpreise!$J$9:$J$38,1,Saisonpreise!$H$9:$H$38,"&lt;="&amp;C237)+SUMIFS(Saisonpreise!$F$9:$F$38,Saisonpreise!$K$9:$K$38,"OK",Saisonpreise!$C$9:$C$38,"Jährlich",Saisonpreise!$J$9:$J$38,1,Saisonpreise!$I$9:$I$38,"&gt;="&amp;C237))))))</f>
        <v>135</v>
      </c>
      <c r="G237" s="3" t="str">
        <f t="shared" si="14"/>
        <v>Jährliche Saison</v>
      </c>
      <c r="H237" s="3" t="str">
        <f t="shared" si="15"/>
        <v>OK</v>
      </c>
    </row>
    <row r="238" spans="1:8" ht="31" customHeight="1">
      <c r="A238" s="12">
        <f>IF(DATE(Start!$E$28,1,1)+ROW()-9&lt;DATE(Start!$E$28+3,1,1),DATE(Start!$E$28,1,1)+ROW()-9,"")</f>
        <v>46252</v>
      </c>
      <c r="B238" s="3" t="str">
        <f t="shared" si="12"/>
        <v>Di</v>
      </c>
      <c r="C238" s="3">
        <f t="shared" si="13"/>
        <v>818</v>
      </c>
      <c r="D238" s="3">
        <f>IF(A238="","",COUNTIFS(Saisonpreise!$K$9:$K$38,"OK",Saisonpreise!$C$9:$C$38,"Jährlich",Saisonpreise!$J$9:$J$38,0,Saisonpreise!$H$9:$H$38,"&lt;="&amp;C238,Saisonpreise!$I$9:$I$38,"&gt;="&amp;C238)+COUNTIFS(Saisonpreise!$K$9:$K$38,"OK",Saisonpreise!$C$9:$C$38,"Jährlich",Saisonpreise!$J$9:$J$38,1,Saisonpreise!$H$9:$H$38,"&lt;="&amp;C238)+COUNTIFS(Saisonpreise!$K$9:$K$38,"OK",Saisonpreise!$C$9:$C$38,"Jährlich",Saisonpreise!$J$9:$J$38,1,Saisonpreise!$I$9:$I$38,"&gt;="&amp;C238))</f>
        <v>1</v>
      </c>
      <c r="E238" s="3">
        <f>IF(A238="","",COUNTIFS(Saisonpreise!$K$9:$K$38,"OK",Saisonpreise!$C$9:$C$38,"Einmalig",Saisonpreise!$D$9:$D$38,"&lt;="&amp;A238,Saisonpreise!$E$9:$E$38,"&gt;="&amp;A238))</f>
        <v>0</v>
      </c>
      <c r="F238" s="10">
        <f>IF(A238="","",IF(E238&gt;1,"",IF(E238=1,SUMIFS(Saisonpreise!$F$9:$F$38,Saisonpreise!$K$9:$K$38,"OK",Saisonpreise!$C$9:$C$38,"Einmalig",Saisonpreise!$D$9:$D$38,"&lt;="&amp;A238,Saisonpreise!$E$9:$E$38,"&gt;="&amp;A238),IF(D238&gt;1,"",IF(D238=0,Start!$E$26,SUMIFS(Saisonpreise!$F$9:$F$38,Saisonpreise!$K$9:$K$38,"OK",Saisonpreise!$C$9:$C$38,"Jährlich",Saisonpreise!$J$9:$J$38,0,Saisonpreise!$H$9:$H$38,"&lt;="&amp;C238,Saisonpreise!$I$9:$I$38,"&gt;="&amp;C238)+SUMIFS(Saisonpreise!$F$9:$F$38,Saisonpreise!$K$9:$K$38,"OK",Saisonpreise!$C$9:$C$38,"Jährlich",Saisonpreise!$J$9:$J$38,1,Saisonpreise!$H$9:$H$38,"&lt;="&amp;C238)+SUMIFS(Saisonpreise!$F$9:$F$38,Saisonpreise!$K$9:$K$38,"OK",Saisonpreise!$C$9:$C$38,"Jährlich",Saisonpreise!$J$9:$J$38,1,Saisonpreise!$I$9:$I$38,"&gt;="&amp;C238))))))</f>
        <v>135</v>
      </c>
      <c r="G238" s="3" t="str">
        <f t="shared" si="14"/>
        <v>Jährliche Saison</v>
      </c>
      <c r="H238" s="3" t="str">
        <f t="shared" si="15"/>
        <v>OK</v>
      </c>
    </row>
    <row r="239" spans="1:8" ht="31" customHeight="1">
      <c r="A239" s="12">
        <f>IF(DATE(Start!$E$28,1,1)+ROW()-9&lt;DATE(Start!$E$28+3,1,1),DATE(Start!$E$28,1,1)+ROW()-9,"")</f>
        <v>46253</v>
      </c>
      <c r="B239" s="3" t="str">
        <f t="shared" si="12"/>
        <v>Mi</v>
      </c>
      <c r="C239" s="3">
        <f t="shared" si="13"/>
        <v>819</v>
      </c>
      <c r="D239" s="3">
        <f>IF(A239="","",COUNTIFS(Saisonpreise!$K$9:$K$38,"OK",Saisonpreise!$C$9:$C$38,"Jährlich",Saisonpreise!$J$9:$J$38,0,Saisonpreise!$H$9:$H$38,"&lt;="&amp;C239,Saisonpreise!$I$9:$I$38,"&gt;="&amp;C239)+COUNTIFS(Saisonpreise!$K$9:$K$38,"OK",Saisonpreise!$C$9:$C$38,"Jährlich",Saisonpreise!$J$9:$J$38,1,Saisonpreise!$H$9:$H$38,"&lt;="&amp;C239)+COUNTIFS(Saisonpreise!$K$9:$K$38,"OK",Saisonpreise!$C$9:$C$38,"Jährlich",Saisonpreise!$J$9:$J$38,1,Saisonpreise!$I$9:$I$38,"&gt;="&amp;C239))</f>
        <v>1</v>
      </c>
      <c r="E239" s="3">
        <f>IF(A239="","",COUNTIFS(Saisonpreise!$K$9:$K$38,"OK",Saisonpreise!$C$9:$C$38,"Einmalig",Saisonpreise!$D$9:$D$38,"&lt;="&amp;A239,Saisonpreise!$E$9:$E$38,"&gt;="&amp;A239))</f>
        <v>0</v>
      </c>
      <c r="F239" s="10">
        <f>IF(A239="","",IF(E239&gt;1,"",IF(E239=1,SUMIFS(Saisonpreise!$F$9:$F$38,Saisonpreise!$K$9:$K$38,"OK",Saisonpreise!$C$9:$C$38,"Einmalig",Saisonpreise!$D$9:$D$38,"&lt;="&amp;A239,Saisonpreise!$E$9:$E$38,"&gt;="&amp;A239),IF(D239&gt;1,"",IF(D239=0,Start!$E$26,SUMIFS(Saisonpreise!$F$9:$F$38,Saisonpreise!$K$9:$K$38,"OK",Saisonpreise!$C$9:$C$38,"Jährlich",Saisonpreise!$J$9:$J$38,0,Saisonpreise!$H$9:$H$38,"&lt;="&amp;C239,Saisonpreise!$I$9:$I$38,"&gt;="&amp;C239)+SUMIFS(Saisonpreise!$F$9:$F$38,Saisonpreise!$K$9:$K$38,"OK",Saisonpreise!$C$9:$C$38,"Jährlich",Saisonpreise!$J$9:$J$38,1,Saisonpreise!$H$9:$H$38,"&lt;="&amp;C239)+SUMIFS(Saisonpreise!$F$9:$F$38,Saisonpreise!$K$9:$K$38,"OK",Saisonpreise!$C$9:$C$38,"Jährlich",Saisonpreise!$J$9:$J$38,1,Saisonpreise!$I$9:$I$38,"&gt;="&amp;C239))))))</f>
        <v>135</v>
      </c>
      <c r="G239" s="3" t="str">
        <f t="shared" si="14"/>
        <v>Jährliche Saison</v>
      </c>
      <c r="H239" s="3" t="str">
        <f t="shared" si="15"/>
        <v>OK</v>
      </c>
    </row>
    <row r="240" spans="1:8" ht="31" customHeight="1">
      <c r="A240" s="12">
        <f>IF(DATE(Start!$E$28,1,1)+ROW()-9&lt;DATE(Start!$E$28+3,1,1),DATE(Start!$E$28,1,1)+ROW()-9,"")</f>
        <v>46254</v>
      </c>
      <c r="B240" s="3" t="str">
        <f t="shared" si="12"/>
        <v>Do</v>
      </c>
      <c r="C240" s="3">
        <f t="shared" si="13"/>
        <v>820</v>
      </c>
      <c r="D240" s="3">
        <f>IF(A240="","",COUNTIFS(Saisonpreise!$K$9:$K$38,"OK",Saisonpreise!$C$9:$C$38,"Jährlich",Saisonpreise!$J$9:$J$38,0,Saisonpreise!$H$9:$H$38,"&lt;="&amp;C240,Saisonpreise!$I$9:$I$38,"&gt;="&amp;C240)+COUNTIFS(Saisonpreise!$K$9:$K$38,"OK",Saisonpreise!$C$9:$C$38,"Jährlich",Saisonpreise!$J$9:$J$38,1,Saisonpreise!$H$9:$H$38,"&lt;="&amp;C240)+COUNTIFS(Saisonpreise!$K$9:$K$38,"OK",Saisonpreise!$C$9:$C$38,"Jährlich",Saisonpreise!$J$9:$J$38,1,Saisonpreise!$I$9:$I$38,"&gt;="&amp;C240))</f>
        <v>1</v>
      </c>
      <c r="E240" s="3">
        <f>IF(A240="","",COUNTIFS(Saisonpreise!$K$9:$K$38,"OK",Saisonpreise!$C$9:$C$38,"Einmalig",Saisonpreise!$D$9:$D$38,"&lt;="&amp;A240,Saisonpreise!$E$9:$E$38,"&gt;="&amp;A240))</f>
        <v>0</v>
      </c>
      <c r="F240" s="10">
        <f>IF(A240="","",IF(E240&gt;1,"",IF(E240=1,SUMIFS(Saisonpreise!$F$9:$F$38,Saisonpreise!$K$9:$K$38,"OK",Saisonpreise!$C$9:$C$38,"Einmalig",Saisonpreise!$D$9:$D$38,"&lt;="&amp;A240,Saisonpreise!$E$9:$E$38,"&gt;="&amp;A240),IF(D240&gt;1,"",IF(D240=0,Start!$E$26,SUMIFS(Saisonpreise!$F$9:$F$38,Saisonpreise!$K$9:$K$38,"OK",Saisonpreise!$C$9:$C$38,"Jährlich",Saisonpreise!$J$9:$J$38,0,Saisonpreise!$H$9:$H$38,"&lt;="&amp;C240,Saisonpreise!$I$9:$I$38,"&gt;="&amp;C240)+SUMIFS(Saisonpreise!$F$9:$F$38,Saisonpreise!$K$9:$K$38,"OK",Saisonpreise!$C$9:$C$38,"Jährlich",Saisonpreise!$J$9:$J$38,1,Saisonpreise!$H$9:$H$38,"&lt;="&amp;C240)+SUMIFS(Saisonpreise!$F$9:$F$38,Saisonpreise!$K$9:$K$38,"OK",Saisonpreise!$C$9:$C$38,"Jährlich",Saisonpreise!$J$9:$J$38,1,Saisonpreise!$I$9:$I$38,"&gt;="&amp;C240))))))</f>
        <v>135</v>
      </c>
      <c r="G240" s="3" t="str">
        <f t="shared" si="14"/>
        <v>Jährliche Saison</v>
      </c>
      <c r="H240" s="3" t="str">
        <f t="shared" si="15"/>
        <v>OK</v>
      </c>
    </row>
    <row r="241" spans="1:8" ht="31" customHeight="1">
      <c r="A241" s="12">
        <f>IF(DATE(Start!$E$28,1,1)+ROW()-9&lt;DATE(Start!$E$28+3,1,1),DATE(Start!$E$28,1,1)+ROW()-9,"")</f>
        <v>46255</v>
      </c>
      <c r="B241" s="3" t="str">
        <f t="shared" si="12"/>
        <v>Fr</v>
      </c>
      <c r="C241" s="3">
        <f t="shared" si="13"/>
        <v>821</v>
      </c>
      <c r="D241" s="3">
        <f>IF(A241="","",COUNTIFS(Saisonpreise!$K$9:$K$38,"OK",Saisonpreise!$C$9:$C$38,"Jährlich",Saisonpreise!$J$9:$J$38,0,Saisonpreise!$H$9:$H$38,"&lt;="&amp;C241,Saisonpreise!$I$9:$I$38,"&gt;="&amp;C241)+COUNTIFS(Saisonpreise!$K$9:$K$38,"OK",Saisonpreise!$C$9:$C$38,"Jährlich",Saisonpreise!$J$9:$J$38,1,Saisonpreise!$H$9:$H$38,"&lt;="&amp;C241)+COUNTIFS(Saisonpreise!$K$9:$K$38,"OK",Saisonpreise!$C$9:$C$38,"Jährlich",Saisonpreise!$J$9:$J$38,1,Saisonpreise!$I$9:$I$38,"&gt;="&amp;C241))</f>
        <v>1</v>
      </c>
      <c r="E241" s="3">
        <f>IF(A241="","",COUNTIFS(Saisonpreise!$K$9:$K$38,"OK",Saisonpreise!$C$9:$C$38,"Einmalig",Saisonpreise!$D$9:$D$38,"&lt;="&amp;A241,Saisonpreise!$E$9:$E$38,"&gt;="&amp;A241))</f>
        <v>0</v>
      </c>
      <c r="F241" s="10">
        <f>IF(A241="","",IF(E241&gt;1,"",IF(E241=1,SUMIFS(Saisonpreise!$F$9:$F$38,Saisonpreise!$K$9:$K$38,"OK",Saisonpreise!$C$9:$C$38,"Einmalig",Saisonpreise!$D$9:$D$38,"&lt;="&amp;A241,Saisonpreise!$E$9:$E$38,"&gt;="&amp;A241),IF(D241&gt;1,"",IF(D241=0,Start!$E$26,SUMIFS(Saisonpreise!$F$9:$F$38,Saisonpreise!$K$9:$K$38,"OK",Saisonpreise!$C$9:$C$38,"Jährlich",Saisonpreise!$J$9:$J$38,0,Saisonpreise!$H$9:$H$38,"&lt;="&amp;C241,Saisonpreise!$I$9:$I$38,"&gt;="&amp;C241)+SUMIFS(Saisonpreise!$F$9:$F$38,Saisonpreise!$K$9:$K$38,"OK",Saisonpreise!$C$9:$C$38,"Jährlich",Saisonpreise!$J$9:$J$38,1,Saisonpreise!$H$9:$H$38,"&lt;="&amp;C241)+SUMIFS(Saisonpreise!$F$9:$F$38,Saisonpreise!$K$9:$K$38,"OK",Saisonpreise!$C$9:$C$38,"Jährlich",Saisonpreise!$J$9:$J$38,1,Saisonpreise!$I$9:$I$38,"&gt;="&amp;C241))))))</f>
        <v>135</v>
      </c>
      <c r="G241" s="3" t="str">
        <f t="shared" si="14"/>
        <v>Jährliche Saison</v>
      </c>
      <c r="H241" s="3" t="str">
        <f t="shared" si="15"/>
        <v>OK</v>
      </c>
    </row>
    <row r="242" spans="1:8" ht="31" customHeight="1">
      <c r="A242" s="12">
        <f>IF(DATE(Start!$E$28,1,1)+ROW()-9&lt;DATE(Start!$E$28+3,1,1),DATE(Start!$E$28,1,1)+ROW()-9,"")</f>
        <v>46256</v>
      </c>
      <c r="B242" s="3" t="str">
        <f t="shared" si="12"/>
        <v>Sa</v>
      </c>
      <c r="C242" s="3">
        <f t="shared" si="13"/>
        <v>822</v>
      </c>
      <c r="D242" s="3">
        <f>IF(A242="","",COUNTIFS(Saisonpreise!$K$9:$K$38,"OK",Saisonpreise!$C$9:$C$38,"Jährlich",Saisonpreise!$J$9:$J$38,0,Saisonpreise!$H$9:$H$38,"&lt;="&amp;C242,Saisonpreise!$I$9:$I$38,"&gt;="&amp;C242)+COUNTIFS(Saisonpreise!$K$9:$K$38,"OK",Saisonpreise!$C$9:$C$38,"Jährlich",Saisonpreise!$J$9:$J$38,1,Saisonpreise!$H$9:$H$38,"&lt;="&amp;C242)+COUNTIFS(Saisonpreise!$K$9:$K$38,"OK",Saisonpreise!$C$9:$C$38,"Jährlich",Saisonpreise!$J$9:$J$38,1,Saisonpreise!$I$9:$I$38,"&gt;="&amp;C242))</f>
        <v>1</v>
      </c>
      <c r="E242" s="3">
        <f>IF(A242="","",COUNTIFS(Saisonpreise!$K$9:$K$38,"OK",Saisonpreise!$C$9:$C$38,"Einmalig",Saisonpreise!$D$9:$D$38,"&lt;="&amp;A242,Saisonpreise!$E$9:$E$38,"&gt;="&amp;A242))</f>
        <v>0</v>
      </c>
      <c r="F242" s="10">
        <f>IF(A242="","",IF(E242&gt;1,"",IF(E242=1,SUMIFS(Saisonpreise!$F$9:$F$38,Saisonpreise!$K$9:$K$38,"OK",Saisonpreise!$C$9:$C$38,"Einmalig",Saisonpreise!$D$9:$D$38,"&lt;="&amp;A242,Saisonpreise!$E$9:$E$38,"&gt;="&amp;A242),IF(D242&gt;1,"",IF(D242=0,Start!$E$26,SUMIFS(Saisonpreise!$F$9:$F$38,Saisonpreise!$K$9:$K$38,"OK",Saisonpreise!$C$9:$C$38,"Jährlich",Saisonpreise!$J$9:$J$38,0,Saisonpreise!$H$9:$H$38,"&lt;="&amp;C242,Saisonpreise!$I$9:$I$38,"&gt;="&amp;C242)+SUMIFS(Saisonpreise!$F$9:$F$38,Saisonpreise!$K$9:$K$38,"OK",Saisonpreise!$C$9:$C$38,"Jährlich",Saisonpreise!$J$9:$J$38,1,Saisonpreise!$H$9:$H$38,"&lt;="&amp;C242)+SUMIFS(Saisonpreise!$F$9:$F$38,Saisonpreise!$K$9:$K$38,"OK",Saisonpreise!$C$9:$C$38,"Jährlich",Saisonpreise!$J$9:$J$38,1,Saisonpreise!$I$9:$I$38,"&gt;="&amp;C242))))))</f>
        <v>135</v>
      </c>
      <c r="G242" s="3" t="str">
        <f t="shared" si="14"/>
        <v>Jährliche Saison</v>
      </c>
      <c r="H242" s="3" t="str">
        <f t="shared" si="15"/>
        <v>OK</v>
      </c>
    </row>
    <row r="243" spans="1:8" ht="31" customHeight="1">
      <c r="A243" s="12">
        <f>IF(DATE(Start!$E$28,1,1)+ROW()-9&lt;DATE(Start!$E$28+3,1,1),DATE(Start!$E$28,1,1)+ROW()-9,"")</f>
        <v>46257</v>
      </c>
      <c r="B243" s="3" t="str">
        <f t="shared" si="12"/>
        <v>So</v>
      </c>
      <c r="C243" s="3">
        <f t="shared" si="13"/>
        <v>823</v>
      </c>
      <c r="D243" s="3">
        <f>IF(A243="","",COUNTIFS(Saisonpreise!$K$9:$K$38,"OK",Saisonpreise!$C$9:$C$38,"Jährlich",Saisonpreise!$J$9:$J$38,0,Saisonpreise!$H$9:$H$38,"&lt;="&amp;C243,Saisonpreise!$I$9:$I$38,"&gt;="&amp;C243)+COUNTIFS(Saisonpreise!$K$9:$K$38,"OK",Saisonpreise!$C$9:$C$38,"Jährlich",Saisonpreise!$J$9:$J$38,1,Saisonpreise!$H$9:$H$38,"&lt;="&amp;C243)+COUNTIFS(Saisonpreise!$K$9:$K$38,"OK",Saisonpreise!$C$9:$C$38,"Jährlich",Saisonpreise!$J$9:$J$38,1,Saisonpreise!$I$9:$I$38,"&gt;="&amp;C243))</f>
        <v>1</v>
      </c>
      <c r="E243" s="3">
        <f>IF(A243="","",COUNTIFS(Saisonpreise!$K$9:$K$38,"OK",Saisonpreise!$C$9:$C$38,"Einmalig",Saisonpreise!$D$9:$D$38,"&lt;="&amp;A243,Saisonpreise!$E$9:$E$38,"&gt;="&amp;A243))</f>
        <v>0</v>
      </c>
      <c r="F243" s="10">
        <f>IF(A243="","",IF(E243&gt;1,"",IF(E243=1,SUMIFS(Saisonpreise!$F$9:$F$38,Saisonpreise!$K$9:$K$38,"OK",Saisonpreise!$C$9:$C$38,"Einmalig",Saisonpreise!$D$9:$D$38,"&lt;="&amp;A243,Saisonpreise!$E$9:$E$38,"&gt;="&amp;A243),IF(D243&gt;1,"",IF(D243=0,Start!$E$26,SUMIFS(Saisonpreise!$F$9:$F$38,Saisonpreise!$K$9:$K$38,"OK",Saisonpreise!$C$9:$C$38,"Jährlich",Saisonpreise!$J$9:$J$38,0,Saisonpreise!$H$9:$H$38,"&lt;="&amp;C243,Saisonpreise!$I$9:$I$38,"&gt;="&amp;C243)+SUMIFS(Saisonpreise!$F$9:$F$38,Saisonpreise!$K$9:$K$38,"OK",Saisonpreise!$C$9:$C$38,"Jährlich",Saisonpreise!$J$9:$J$38,1,Saisonpreise!$H$9:$H$38,"&lt;="&amp;C243)+SUMIFS(Saisonpreise!$F$9:$F$38,Saisonpreise!$K$9:$K$38,"OK",Saisonpreise!$C$9:$C$38,"Jährlich",Saisonpreise!$J$9:$J$38,1,Saisonpreise!$I$9:$I$38,"&gt;="&amp;C243))))))</f>
        <v>135</v>
      </c>
      <c r="G243" s="3" t="str">
        <f t="shared" si="14"/>
        <v>Jährliche Saison</v>
      </c>
      <c r="H243" s="3" t="str">
        <f t="shared" si="15"/>
        <v>OK</v>
      </c>
    </row>
    <row r="244" spans="1:8" ht="31" customHeight="1">
      <c r="A244" s="12">
        <f>IF(DATE(Start!$E$28,1,1)+ROW()-9&lt;DATE(Start!$E$28+3,1,1),DATE(Start!$E$28,1,1)+ROW()-9,"")</f>
        <v>46258</v>
      </c>
      <c r="B244" s="3" t="str">
        <f t="shared" si="12"/>
        <v>Mo</v>
      </c>
      <c r="C244" s="3">
        <f t="shared" si="13"/>
        <v>824</v>
      </c>
      <c r="D244" s="3">
        <f>IF(A244="","",COUNTIFS(Saisonpreise!$K$9:$K$38,"OK",Saisonpreise!$C$9:$C$38,"Jährlich",Saisonpreise!$J$9:$J$38,0,Saisonpreise!$H$9:$H$38,"&lt;="&amp;C244,Saisonpreise!$I$9:$I$38,"&gt;="&amp;C244)+COUNTIFS(Saisonpreise!$K$9:$K$38,"OK",Saisonpreise!$C$9:$C$38,"Jährlich",Saisonpreise!$J$9:$J$38,1,Saisonpreise!$H$9:$H$38,"&lt;="&amp;C244)+COUNTIFS(Saisonpreise!$K$9:$K$38,"OK",Saisonpreise!$C$9:$C$38,"Jährlich",Saisonpreise!$J$9:$J$38,1,Saisonpreise!$I$9:$I$38,"&gt;="&amp;C244))</f>
        <v>1</v>
      </c>
      <c r="E244" s="3">
        <f>IF(A244="","",COUNTIFS(Saisonpreise!$K$9:$K$38,"OK",Saisonpreise!$C$9:$C$38,"Einmalig",Saisonpreise!$D$9:$D$38,"&lt;="&amp;A244,Saisonpreise!$E$9:$E$38,"&gt;="&amp;A244))</f>
        <v>0</v>
      </c>
      <c r="F244" s="10">
        <f>IF(A244="","",IF(E244&gt;1,"",IF(E244=1,SUMIFS(Saisonpreise!$F$9:$F$38,Saisonpreise!$K$9:$K$38,"OK",Saisonpreise!$C$9:$C$38,"Einmalig",Saisonpreise!$D$9:$D$38,"&lt;="&amp;A244,Saisonpreise!$E$9:$E$38,"&gt;="&amp;A244),IF(D244&gt;1,"",IF(D244=0,Start!$E$26,SUMIFS(Saisonpreise!$F$9:$F$38,Saisonpreise!$K$9:$K$38,"OK",Saisonpreise!$C$9:$C$38,"Jährlich",Saisonpreise!$J$9:$J$38,0,Saisonpreise!$H$9:$H$38,"&lt;="&amp;C244,Saisonpreise!$I$9:$I$38,"&gt;="&amp;C244)+SUMIFS(Saisonpreise!$F$9:$F$38,Saisonpreise!$K$9:$K$38,"OK",Saisonpreise!$C$9:$C$38,"Jährlich",Saisonpreise!$J$9:$J$38,1,Saisonpreise!$H$9:$H$38,"&lt;="&amp;C244)+SUMIFS(Saisonpreise!$F$9:$F$38,Saisonpreise!$K$9:$K$38,"OK",Saisonpreise!$C$9:$C$38,"Jährlich",Saisonpreise!$J$9:$J$38,1,Saisonpreise!$I$9:$I$38,"&gt;="&amp;C244))))))</f>
        <v>135</v>
      </c>
      <c r="G244" s="3" t="str">
        <f t="shared" si="14"/>
        <v>Jährliche Saison</v>
      </c>
      <c r="H244" s="3" t="str">
        <f t="shared" si="15"/>
        <v>OK</v>
      </c>
    </row>
    <row r="245" spans="1:8" ht="31" customHeight="1">
      <c r="A245" s="12">
        <f>IF(DATE(Start!$E$28,1,1)+ROW()-9&lt;DATE(Start!$E$28+3,1,1),DATE(Start!$E$28,1,1)+ROW()-9,"")</f>
        <v>46259</v>
      </c>
      <c r="B245" s="3" t="str">
        <f t="shared" si="12"/>
        <v>Di</v>
      </c>
      <c r="C245" s="3">
        <f t="shared" si="13"/>
        <v>825</v>
      </c>
      <c r="D245" s="3">
        <f>IF(A245="","",COUNTIFS(Saisonpreise!$K$9:$K$38,"OK",Saisonpreise!$C$9:$C$38,"Jährlich",Saisonpreise!$J$9:$J$38,0,Saisonpreise!$H$9:$H$38,"&lt;="&amp;C245,Saisonpreise!$I$9:$I$38,"&gt;="&amp;C245)+COUNTIFS(Saisonpreise!$K$9:$K$38,"OK",Saisonpreise!$C$9:$C$38,"Jährlich",Saisonpreise!$J$9:$J$38,1,Saisonpreise!$H$9:$H$38,"&lt;="&amp;C245)+COUNTIFS(Saisonpreise!$K$9:$K$38,"OK",Saisonpreise!$C$9:$C$38,"Jährlich",Saisonpreise!$J$9:$J$38,1,Saisonpreise!$I$9:$I$38,"&gt;="&amp;C245))</f>
        <v>1</v>
      </c>
      <c r="E245" s="3">
        <f>IF(A245="","",COUNTIFS(Saisonpreise!$K$9:$K$38,"OK",Saisonpreise!$C$9:$C$38,"Einmalig",Saisonpreise!$D$9:$D$38,"&lt;="&amp;A245,Saisonpreise!$E$9:$E$38,"&gt;="&amp;A245))</f>
        <v>0</v>
      </c>
      <c r="F245" s="10">
        <f>IF(A245="","",IF(E245&gt;1,"",IF(E245=1,SUMIFS(Saisonpreise!$F$9:$F$38,Saisonpreise!$K$9:$K$38,"OK",Saisonpreise!$C$9:$C$38,"Einmalig",Saisonpreise!$D$9:$D$38,"&lt;="&amp;A245,Saisonpreise!$E$9:$E$38,"&gt;="&amp;A245),IF(D245&gt;1,"",IF(D245=0,Start!$E$26,SUMIFS(Saisonpreise!$F$9:$F$38,Saisonpreise!$K$9:$K$38,"OK",Saisonpreise!$C$9:$C$38,"Jährlich",Saisonpreise!$J$9:$J$38,0,Saisonpreise!$H$9:$H$38,"&lt;="&amp;C245,Saisonpreise!$I$9:$I$38,"&gt;="&amp;C245)+SUMIFS(Saisonpreise!$F$9:$F$38,Saisonpreise!$K$9:$K$38,"OK",Saisonpreise!$C$9:$C$38,"Jährlich",Saisonpreise!$J$9:$J$38,1,Saisonpreise!$H$9:$H$38,"&lt;="&amp;C245)+SUMIFS(Saisonpreise!$F$9:$F$38,Saisonpreise!$K$9:$K$38,"OK",Saisonpreise!$C$9:$C$38,"Jährlich",Saisonpreise!$J$9:$J$38,1,Saisonpreise!$I$9:$I$38,"&gt;="&amp;C245))))))</f>
        <v>135</v>
      </c>
      <c r="G245" s="3" t="str">
        <f t="shared" si="14"/>
        <v>Jährliche Saison</v>
      </c>
      <c r="H245" s="3" t="str">
        <f t="shared" si="15"/>
        <v>OK</v>
      </c>
    </row>
    <row r="246" spans="1:8" ht="31" customHeight="1">
      <c r="A246" s="12">
        <f>IF(DATE(Start!$E$28,1,1)+ROW()-9&lt;DATE(Start!$E$28+3,1,1),DATE(Start!$E$28,1,1)+ROW()-9,"")</f>
        <v>46260</v>
      </c>
      <c r="B246" s="3" t="str">
        <f t="shared" si="12"/>
        <v>Mi</v>
      </c>
      <c r="C246" s="3">
        <f t="shared" si="13"/>
        <v>826</v>
      </c>
      <c r="D246" s="3">
        <f>IF(A246="","",COUNTIFS(Saisonpreise!$K$9:$K$38,"OK",Saisonpreise!$C$9:$C$38,"Jährlich",Saisonpreise!$J$9:$J$38,0,Saisonpreise!$H$9:$H$38,"&lt;="&amp;C246,Saisonpreise!$I$9:$I$38,"&gt;="&amp;C246)+COUNTIFS(Saisonpreise!$K$9:$K$38,"OK",Saisonpreise!$C$9:$C$38,"Jährlich",Saisonpreise!$J$9:$J$38,1,Saisonpreise!$H$9:$H$38,"&lt;="&amp;C246)+COUNTIFS(Saisonpreise!$K$9:$K$38,"OK",Saisonpreise!$C$9:$C$38,"Jährlich",Saisonpreise!$J$9:$J$38,1,Saisonpreise!$I$9:$I$38,"&gt;="&amp;C246))</f>
        <v>1</v>
      </c>
      <c r="E246" s="3">
        <f>IF(A246="","",COUNTIFS(Saisonpreise!$K$9:$K$38,"OK",Saisonpreise!$C$9:$C$38,"Einmalig",Saisonpreise!$D$9:$D$38,"&lt;="&amp;A246,Saisonpreise!$E$9:$E$38,"&gt;="&amp;A246))</f>
        <v>0</v>
      </c>
      <c r="F246" s="10">
        <f>IF(A246="","",IF(E246&gt;1,"",IF(E246=1,SUMIFS(Saisonpreise!$F$9:$F$38,Saisonpreise!$K$9:$K$38,"OK",Saisonpreise!$C$9:$C$38,"Einmalig",Saisonpreise!$D$9:$D$38,"&lt;="&amp;A246,Saisonpreise!$E$9:$E$38,"&gt;="&amp;A246),IF(D246&gt;1,"",IF(D246=0,Start!$E$26,SUMIFS(Saisonpreise!$F$9:$F$38,Saisonpreise!$K$9:$K$38,"OK",Saisonpreise!$C$9:$C$38,"Jährlich",Saisonpreise!$J$9:$J$38,0,Saisonpreise!$H$9:$H$38,"&lt;="&amp;C246,Saisonpreise!$I$9:$I$38,"&gt;="&amp;C246)+SUMIFS(Saisonpreise!$F$9:$F$38,Saisonpreise!$K$9:$K$38,"OK",Saisonpreise!$C$9:$C$38,"Jährlich",Saisonpreise!$J$9:$J$38,1,Saisonpreise!$H$9:$H$38,"&lt;="&amp;C246)+SUMIFS(Saisonpreise!$F$9:$F$38,Saisonpreise!$K$9:$K$38,"OK",Saisonpreise!$C$9:$C$38,"Jährlich",Saisonpreise!$J$9:$J$38,1,Saisonpreise!$I$9:$I$38,"&gt;="&amp;C246))))))</f>
        <v>135</v>
      </c>
      <c r="G246" s="3" t="str">
        <f t="shared" si="14"/>
        <v>Jährliche Saison</v>
      </c>
      <c r="H246" s="3" t="str">
        <f t="shared" si="15"/>
        <v>OK</v>
      </c>
    </row>
    <row r="247" spans="1:8" ht="31" customHeight="1">
      <c r="A247" s="12">
        <f>IF(DATE(Start!$E$28,1,1)+ROW()-9&lt;DATE(Start!$E$28+3,1,1),DATE(Start!$E$28,1,1)+ROW()-9,"")</f>
        <v>46261</v>
      </c>
      <c r="B247" s="3" t="str">
        <f t="shared" si="12"/>
        <v>Do</v>
      </c>
      <c r="C247" s="3">
        <f t="shared" si="13"/>
        <v>827</v>
      </c>
      <c r="D247" s="3">
        <f>IF(A247="","",COUNTIFS(Saisonpreise!$K$9:$K$38,"OK",Saisonpreise!$C$9:$C$38,"Jährlich",Saisonpreise!$J$9:$J$38,0,Saisonpreise!$H$9:$H$38,"&lt;="&amp;C247,Saisonpreise!$I$9:$I$38,"&gt;="&amp;C247)+COUNTIFS(Saisonpreise!$K$9:$K$38,"OK",Saisonpreise!$C$9:$C$38,"Jährlich",Saisonpreise!$J$9:$J$38,1,Saisonpreise!$H$9:$H$38,"&lt;="&amp;C247)+COUNTIFS(Saisonpreise!$K$9:$K$38,"OK",Saisonpreise!$C$9:$C$38,"Jährlich",Saisonpreise!$J$9:$J$38,1,Saisonpreise!$I$9:$I$38,"&gt;="&amp;C247))</f>
        <v>1</v>
      </c>
      <c r="E247" s="3">
        <f>IF(A247="","",COUNTIFS(Saisonpreise!$K$9:$K$38,"OK",Saisonpreise!$C$9:$C$38,"Einmalig",Saisonpreise!$D$9:$D$38,"&lt;="&amp;A247,Saisonpreise!$E$9:$E$38,"&gt;="&amp;A247))</f>
        <v>0</v>
      </c>
      <c r="F247" s="10">
        <f>IF(A247="","",IF(E247&gt;1,"",IF(E247=1,SUMIFS(Saisonpreise!$F$9:$F$38,Saisonpreise!$K$9:$K$38,"OK",Saisonpreise!$C$9:$C$38,"Einmalig",Saisonpreise!$D$9:$D$38,"&lt;="&amp;A247,Saisonpreise!$E$9:$E$38,"&gt;="&amp;A247),IF(D247&gt;1,"",IF(D247=0,Start!$E$26,SUMIFS(Saisonpreise!$F$9:$F$38,Saisonpreise!$K$9:$K$38,"OK",Saisonpreise!$C$9:$C$38,"Jährlich",Saisonpreise!$J$9:$J$38,0,Saisonpreise!$H$9:$H$38,"&lt;="&amp;C247,Saisonpreise!$I$9:$I$38,"&gt;="&amp;C247)+SUMIFS(Saisonpreise!$F$9:$F$38,Saisonpreise!$K$9:$K$38,"OK",Saisonpreise!$C$9:$C$38,"Jährlich",Saisonpreise!$J$9:$J$38,1,Saisonpreise!$H$9:$H$38,"&lt;="&amp;C247)+SUMIFS(Saisonpreise!$F$9:$F$38,Saisonpreise!$K$9:$K$38,"OK",Saisonpreise!$C$9:$C$38,"Jährlich",Saisonpreise!$J$9:$J$38,1,Saisonpreise!$I$9:$I$38,"&gt;="&amp;C247))))))</f>
        <v>135</v>
      </c>
      <c r="G247" s="3" t="str">
        <f t="shared" si="14"/>
        <v>Jährliche Saison</v>
      </c>
      <c r="H247" s="3" t="str">
        <f t="shared" si="15"/>
        <v>OK</v>
      </c>
    </row>
    <row r="248" spans="1:8" ht="31" customHeight="1">
      <c r="A248" s="12">
        <f>IF(DATE(Start!$E$28,1,1)+ROW()-9&lt;DATE(Start!$E$28+3,1,1),DATE(Start!$E$28,1,1)+ROW()-9,"")</f>
        <v>46262</v>
      </c>
      <c r="B248" s="3" t="str">
        <f t="shared" si="12"/>
        <v>Fr</v>
      </c>
      <c r="C248" s="3">
        <f t="shared" si="13"/>
        <v>828</v>
      </c>
      <c r="D248" s="3">
        <f>IF(A248="","",COUNTIFS(Saisonpreise!$K$9:$K$38,"OK",Saisonpreise!$C$9:$C$38,"Jährlich",Saisonpreise!$J$9:$J$38,0,Saisonpreise!$H$9:$H$38,"&lt;="&amp;C248,Saisonpreise!$I$9:$I$38,"&gt;="&amp;C248)+COUNTIFS(Saisonpreise!$K$9:$K$38,"OK",Saisonpreise!$C$9:$C$38,"Jährlich",Saisonpreise!$J$9:$J$38,1,Saisonpreise!$H$9:$H$38,"&lt;="&amp;C248)+COUNTIFS(Saisonpreise!$K$9:$K$38,"OK",Saisonpreise!$C$9:$C$38,"Jährlich",Saisonpreise!$J$9:$J$38,1,Saisonpreise!$I$9:$I$38,"&gt;="&amp;C248))</f>
        <v>1</v>
      </c>
      <c r="E248" s="3">
        <f>IF(A248="","",COUNTIFS(Saisonpreise!$K$9:$K$38,"OK",Saisonpreise!$C$9:$C$38,"Einmalig",Saisonpreise!$D$9:$D$38,"&lt;="&amp;A248,Saisonpreise!$E$9:$E$38,"&gt;="&amp;A248))</f>
        <v>0</v>
      </c>
      <c r="F248" s="10">
        <f>IF(A248="","",IF(E248&gt;1,"",IF(E248=1,SUMIFS(Saisonpreise!$F$9:$F$38,Saisonpreise!$K$9:$K$38,"OK",Saisonpreise!$C$9:$C$38,"Einmalig",Saisonpreise!$D$9:$D$38,"&lt;="&amp;A248,Saisonpreise!$E$9:$E$38,"&gt;="&amp;A248),IF(D248&gt;1,"",IF(D248=0,Start!$E$26,SUMIFS(Saisonpreise!$F$9:$F$38,Saisonpreise!$K$9:$K$38,"OK",Saisonpreise!$C$9:$C$38,"Jährlich",Saisonpreise!$J$9:$J$38,0,Saisonpreise!$H$9:$H$38,"&lt;="&amp;C248,Saisonpreise!$I$9:$I$38,"&gt;="&amp;C248)+SUMIFS(Saisonpreise!$F$9:$F$38,Saisonpreise!$K$9:$K$38,"OK",Saisonpreise!$C$9:$C$38,"Jährlich",Saisonpreise!$J$9:$J$38,1,Saisonpreise!$H$9:$H$38,"&lt;="&amp;C248)+SUMIFS(Saisonpreise!$F$9:$F$38,Saisonpreise!$K$9:$K$38,"OK",Saisonpreise!$C$9:$C$38,"Jährlich",Saisonpreise!$J$9:$J$38,1,Saisonpreise!$I$9:$I$38,"&gt;="&amp;C248))))))</f>
        <v>135</v>
      </c>
      <c r="G248" s="3" t="str">
        <f t="shared" si="14"/>
        <v>Jährliche Saison</v>
      </c>
      <c r="H248" s="3" t="str">
        <f t="shared" si="15"/>
        <v>OK</v>
      </c>
    </row>
    <row r="249" spans="1:8" ht="31" customHeight="1">
      <c r="A249" s="12">
        <f>IF(DATE(Start!$E$28,1,1)+ROW()-9&lt;DATE(Start!$E$28+3,1,1),DATE(Start!$E$28,1,1)+ROW()-9,"")</f>
        <v>46263</v>
      </c>
      <c r="B249" s="3" t="str">
        <f t="shared" si="12"/>
        <v>Sa</v>
      </c>
      <c r="C249" s="3">
        <f t="shared" si="13"/>
        <v>829</v>
      </c>
      <c r="D249" s="3">
        <f>IF(A249="","",COUNTIFS(Saisonpreise!$K$9:$K$38,"OK",Saisonpreise!$C$9:$C$38,"Jährlich",Saisonpreise!$J$9:$J$38,0,Saisonpreise!$H$9:$H$38,"&lt;="&amp;C249,Saisonpreise!$I$9:$I$38,"&gt;="&amp;C249)+COUNTIFS(Saisonpreise!$K$9:$K$38,"OK",Saisonpreise!$C$9:$C$38,"Jährlich",Saisonpreise!$J$9:$J$38,1,Saisonpreise!$H$9:$H$38,"&lt;="&amp;C249)+COUNTIFS(Saisonpreise!$K$9:$K$38,"OK",Saisonpreise!$C$9:$C$38,"Jährlich",Saisonpreise!$J$9:$J$38,1,Saisonpreise!$I$9:$I$38,"&gt;="&amp;C249))</f>
        <v>1</v>
      </c>
      <c r="E249" s="3">
        <f>IF(A249="","",COUNTIFS(Saisonpreise!$K$9:$K$38,"OK",Saisonpreise!$C$9:$C$38,"Einmalig",Saisonpreise!$D$9:$D$38,"&lt;="&amp;A249,Saisonpreise!$E$9:$E$38,"&gt;="&amp;A249))</f>
        <v>0</v>
      </c>
      <c r="F249" s="10">
        <f>IF(A249="","",IF(E249&gt;1,"",IF(E249=1,SUMIFS(Saisonpreise!$F$9:$F$38,Saisonpreise!$K$9:$K$38,"OK",Saisonpreise!$C$9:$C$38,"Einmalig",Saisonpreise!$D$9:$D$38,"&lt;="&amp;A249,Saisonpreise!$E$9:$E$38,"&gt;="&amp;A249),IF(D249&gt;1,"",IF(D249=0,Start!$E$26,SUMIFS(Saisonpreise!$F$9:$F$38,Saisonpreise!$K$9:$K$38,"OK",Saisonpreise!$C$9:$C$38,"Jährlich",Saisonpreise!$J$9:$J$38,0,Saisonpreise!$H$9:$H$38,"&lt;="&amp;C249,Saisonpreise!$I$9:$I$38,"&gt;="&amp;C249)+SUMIFS(Saisonpreise!$F$9:$F$38,Saisonpreise!$K$9:$K$38,"OK",Saisonpreise!$C$9:$C$38,"Jährlich",Saisonpreise!$J$9:$J$38,1,Saisonpreise!$H$9:$H$38,"&lt;="&amp;C249)+SUMIFS(Saisonpreise!$F$9:$F$38,Saisonpreise!$K$9:$K$38,"OK",Saisonpreise!$C$9:$C$38,"Jährlich",Saisonpreise!$J$9:$J$38,1,Saisonpreise!$I$9:$I$38,"&gt;="&amp;C249))))))</f>
        <v>135</v>
      </c>
      <c r="G249" s="3" t="str">
        <f t="shared" si="14"/>
        <v>Jährliche Saison</v>
      </c>
      <c r="H249" s="3" t="str">
        <f t="shared" si="15"/>
        <v>OK</v>
      </c>
    </row>
    <row r="250" spans="1:8" ht="31" customHeight="1">
      <c r="A250" s="12">
        <f>IF(DATE(Start!$E$28,1,1)+ROW()-9&lt;DATE(Start!$E$28+3,1,1),DATE(Start!$E$28,1,1)+ROW()-9,"")</f>
        <v>46264</v>
      </c>
      <c r="B250" s="3" t="str">
        <f t="shared" si="12"/>
        <v>So</v>
      </c>
      <c r="C250" s="3">
        <f t="shared" si="13"/>
        <v>830</v>
      </c>
      <c r="D250" s="3">
        <f>IF(A250="","",COUNTIFS(Saisonpreise!$K$9:$K$38,"OK",Saisonpreise!$C$9:$C$38,"Jährlich",Saisonpreise!$J$9:$J$38,0,Saisonpreise!$H$9:$H$38,"&lt;="&amp;C250,Saisonpreise!$I$9:$I$38,"&gt;="&amp;C250)+COUNTIFS(Saisonpreise!$K$9:$K$38,"OK",Saisonpreise!$C$9:$C$38,"Jährlich",Saisonpreise!$J$9:$J$38,1,Saisonpreise!$H$9:$H$38,"&lt;="&amp;C250)+COUNTIFS(Saisonpreise!$K$9:$K$38,"OK",Saisonpreise!$C$9:$C$38,"Jährlich",Saisonpreise!$J$9:$J$38,1,Saisonpreise!$I$9:$I$38,"&gt;="&amp;C250))</f>
        <v>1</v>
      </c>
      <c r="E250" s="3">
        <f>IF(A250="","",COUNTIFS(Saisonpreise!$K$9:$K$38,"OK",Saisonpreise!$C$9:$C$38,"Einmalig",Saisonpreise!$D$9:$D$38,"&lt;="&amp;A250,Saisonpreise!$E$9:$E$38,"&gt;="&amp;A250))</f>
        <v>0</v>
      </c>
      <c r="F250" s="10">
        <f>IF(A250="","",IF(E250&gt;1,"",IF(E250=1,SUMIFS(Saisonpreise!$F$9:$F$38,Saisonpreise!$K$9:$K$38,"OK",Saisonpreise!$C$9:$C$38,"Einmalig",Saisonpreise!$D$9:$D$38,"&lt;="&amp;A250,Saisonpreise!$E$9:$E$38,"&gt;="&amp;A250),IF(D250&gt;1,"",IF(D250=0,Start!$E$26,SUMIFS(Saisonpreise!$F$9:$F$38,Saisonpreise!$K$9:$K$38,"OK",Saisonpreise!$C$9:$C$38,"Jährlich",Saisonpreise!$J$9:$J$38,0,Saisonpreise!$H$9:$H$38,"&lt;="&amp;C250,Saisonpreise!$I$9:$I$38,"&gt;="&amp;C250)+SUMIFS(Saisonpreise!$F$9:$F$38,Saisonpreise!$K$9:$K$38,"OK",Saisonpreise!$C$9:$C$38,"Jährlich",Saisonpreise!$J$9:$J$38,1,Saisonpreise!$H$9:$H$38,"&lt;="&amp;C250)+SUMIFS(Saisonpreise!$F$9:$F$38,Saisonpreise!$K$9:$K$38,"OK",Saisonpreise!$C$9:$C$38,"Jährlich",Saisonpreise!$J$9:$J$38,1,Saisonpreise!$I$9:$I$38,"&gt;="&amp;C250))))))</f>
        <v>135</v>
      </c>
      <c r="G250" s="3" t="str">
        <f t="shared" si="14"/>
        <v>Jährliche Saison</v>
      </c>
      <c r="H250" s="3" t="str">
        <f t="shared" si="15"/>
        <v>OK</v>
      </c>
    </row>
    <row r="251" spans="1:8" ht="31" customHeight="1">
      <c r="A251" s="12">
        <f>IF(DATE(Start!$E$28,1,1)+ROW()-9&lt;DATE(Start!$E$28+3,1,1),DATE(Start!$E$28,1,1)+ROW()-9,"")</f>
        <v>46265</v>
      </c>
      <c r="B251" s="3" t="str">
        <f t="shared" si="12"/>
        <v>Mo</v>
      </c>
      <c r="C251" s="3">
        <f t="shared" si="13"/>
        <v>831</v>
      </c>
      <c r="D251" s="3">
        <f>IF(A251="","",COUNTIFS(Saisonpreise!$K$9:$K$38,"OK",Saisonpreise!$C$9:$C$38,"Jährlich",Saisonpreise!$J$9:$J$38,0,Saisonpreise!$H$9:$H$38,"&lt;="&amp;C251,Saisonpreise!$I$9:$I$38,"&gt;="&amp;C251)+COUNTIFS(Saisonpreise!$K$9:$K$38,"OK",Saisonpreise!$C$9:$C$38,"Jährlich",Saisonpreise!$J$9:$J$38,1,Saisonpreise!$H$9:$H$38,"&lt;="&amp;C251)+COUNTIFS(Saisonpreise!$K$9:$K$38,"OK",Saisonpreise!$C$9:$C$38,"Jährlich",Saisonpreise!$J$9:$J$38,1,Saisonpreise!$I$9:$I$38,"&gt;="&amp;C251))</f>
        <v>1</v>
      </c>
      <c r="E251" s="3">
        <f>IF(A251="","",COUNTIFS(Saisonpreise!$K$9:$K$38,"OK",Saisonpreise!$C$9:$C$38,"Einmalig",Saisonpreise!$D$9:$D$38,"&lt;="&amp;A251,Saisonpreise!$E$9:$E$38,"&gt;="&amp;A251))</f>
        <v>0</v>
      </c>
      <c r="F251" s="10">
        <f>IF(A251="","",IF(E251&gt;1,"",IF(E251=1,SUMIFS(Saisonpreise!$F$9:$F$38,Saisonpreise!$K$9:$K$38,"OK",Saisonpreise!$C$9:$C$38,"Einmalig",Saisonpreise!$D$9:$D$38,"&lt;="&amp;A251,Saisonpreise!$E$9:$E$38,"&gt;="&amp;A251),IF(D251&gt;1,"",IF(D251=0,Start!$E$26,SUMIFS(Saisonpreise!$F$9:$F$38,Saisonpreise!$K$9:$K$38,"OK",Saisonpreise!$C$9:$C$38,"Jährlich",Saisonpreise!$J$9:$J$38,0,Saisonpreise!$H$9:$H$38,"&lt;="&amp;C251,Saisonpreise!$I$9:$I$38,"&gt;="&amp;C251)+SUMIFS(Saisonpreise!$F$9:$F$38,Saisonpreise!$K$9:$K$38,"OK",Saisonpreise!$C$9:$C$38,"Jährlich",Saisonpreise!$J$9:$J$38,1,Saisonpreise!$H$9:$H$38,"&lt;="&amp;C251)+SUMIFS(Saisonpreise!$F$9:$F$38,Saisonpreise!$K$9:$K$38,"OK",Saisonpreise!$C$9:$C$38,"Jährlich",Saisonpreise!$J$9:$J$38,1,Saisonpreise!$I$9:$I$38,"&gt;="&amp;C251))))))</f>
        <v>135</v>
      </c>
      <c r="G251" s="3" t="str">
        <f t="shared" si="14"/>
        <v>Jährliche Saison</v>
      </c>
      <c r="H251" s="3" t="str">
        <f t="shared" si="15"/>
        <v>OK</v>
      </c>
    </row>
    <row r="252" spans="1:8" ht="31" customHeight="1">
      <c r="A252" s="12">
        <f>IF(DATE(Start!$E$28,1,1)+ROW()-9&lt;DATE(Start!$E$28+3,1,1),DATE(Start!$E$28,1,1)+ROW()-9,"")</f>
        <v>46266</v>
      </c>
      <c r="B252" s="3" t="str">
        <f t="shared" si="12"/>
        <v>Di</v>
      </c>
      <c r="C252" s="3">
        <f t="shared" si="13"/>
        <v>901</v>
      </c>
      <c r="D252" s="3">
        <f>IF(A252="","",COUNTIFS(Saisonpreise!$K$9:$K$38,"OK",Saisonpreise!$C$9:$C$38,"Jährlich",Saisonpreise!$J$9:$J$38,0,Saisonpreise!$H$9:$H$38,"&lt;="&amp;C252,Saisonpreise!$I$9:$I$38,"&gt;="&amp;C252)+COUNTIFS(Saisonpreise!$K$9:$K$38,"OK",Saisonpreise!$C$9:$C$38,"Jährlich",Saisonpreise!$J$9:$J$38,1,Saisonpreise!$H$9:$H$38,"&lt;="&amp;C252)+COUNTIFS(Saisonpreise!$K$9:$K$38,"OK",Saisonpreise!$C$9:$C$38,"Jährlich",Saisonpreise!$J$9:$J$38,1,Saisonpreise!$I$9:$I$38,"&gt;="&amp;C252))</f>
        <v>1</v>
      </c>
      <c r="E252" s="3">
        <f>IF(A252="","",COUNTIFS(Saisonpreise!$K$9:$K$38,"OK",Saisonpreise!$C$9:$C$38,"Einmalig",Saisonpreise!$D$9:$D$38,"&lt;="&amp;A252,Saisonpreise!$E$9:$E$38,"&gt;="&amp;A252))</f>
        <v>0</v>
      </c>
      <c r="F252" s="10">
        <f>IF(A252="","",IF(E252&gt;1,"",IF(E252=1,SUMIFS(Saisonpreise!$F$9:$F$38,Saisonpreise!$K$9:$K$38,"OK",Saisonpreise!$C$9:$C$38,"Einmalig",Saisonpreise!$D$9:$D$38,"&lt;="&amp;A252,Saisonpreise!$E$9:$E$38,"&gt;="&amp;A252),IF(D252&gt;1,"",IF(D252=0,Start!$E$26,SUMIFS(Saisonpreise!$F$9:$F$38,Saisonpreise!$K$9:$K$38,"OK",Saisonpreise!$C$9:$C$38,"Jährlich",Saisonpreise!$J$9:$J$38,0,Saisonpreise!$H$9:$H$38,"&lt;="&amp;C252,Saisonpreise!$I$9:$I$38,"&gt;="&amp;C252)+SUMIFS(Saisonpreise!$F$9:$F$38,Saisonpreise!$K$9:$K$38,"OK",Saisonpreise!$C$9:$C$38,"Jährlich",Saisonpreise!$J$9:$J$38,1,Saisonpreise!$H$9:$H$38,"&lt;="&amp;C252)+SUMIFS(Saisonpreise!$F$9:$F$38,Saisonpreise!$K$9:$K$38,"OK",Saisonpreise!$C$9:$C$38,"Jährlich",Saisonpreise!$J$9:$J$38,1,Saisonpreise!$I$9:$I$38,"&gt;="&amp;C252))))))</f>
        <v>135</v>
      </c>
      <c r="G252" s="3" t="str">
        <f t="shared" si="14"/>
        <v>Jährliche Saison</v>
      </c>
      <c r="H252" s="3" t="str">
        <f t="shared" si="15"/>
        <v>OK</v>
      </c>
    </row>
    <row r="253" spans="1:8" ht="31" customHeight="1">
      <c r="A253" s="12">
        <f>IF(DATE(Start!$E$28,1,1)+ROW()-9&lt;DATE(Start!$E$28+3,1,1),DATE(Start!$E$28,1,1)+ROW()-9,"")</f>
        <v>46267</v>
      </c>
      <c r="B253" s="3" t="str">
        <f t="shared" si="12"/>
        <v>Mi</v>
      </c>
      <c r="C253" s="3">
        <f t="shared" si="13"/>
        <v>902</v>
      </c>
      <c r="D253" s="3">
        <f>IF(A253="","",COUNTIFS(Saisonpreise!$K$9:$K$38,"OK",Saisonpreise!$C$9:$C$38,"Jährlich",Saisonpreise!$J$9:$J$38,0,Saisonpreise!$H$9:$H$38,"&lt;="&amp;C253,Saisonpreise!$I$9:$I$38,"&gt;="&amp;C253)+COUNTIFS(Saisonpreise!$K$9:$K$38,"OK",Saisonpreise!$C$9:$C$38,"Jährlich",Saisonpreise!$J$9:$J$38,1,Saisonpreise!$H$9:$H$38,"&lt;="&amp;C253)+COUNTIFS(Saisonpreise!$K$9:$K$38,"OK",Saisonpreise!$C$9:$C$38,"Jährlich",Saisonpreise!$J$9:$J$38,1,Saisonpreise!$I$9:$I$38,"&gt;="&amp;C253))</f>
        <v>1</v>
      </c>
      <c r="E253" s="3">
        <f>IF(A253="","",COUNTIFS(Saisonpreise!$K$9:$K$38,"OK",Saisonpreise!$C$9:$C$38,"Einmalig",Saisonpreise!$D$9:$D$38,"&lt;="&amp;A253,Saisonpreise!$E$9:$E$38,"&gt;="&amp;A253))</f>
        <v>0</v>
      </c>
      <c r="F253" s="10">
        <f>IF(A253="","",IF(E253&gt;1,"",IF(E253=1,SUMIFS(Saisonpreise!$F$9:$F$38,Saisonpreise!$K$9:$K$38,"OK",Saisonpreise!$C$9:$C$38,"Einmalig",Saisonpreise!$D$9:$D$38,"&lt;="&amp;A253,Saisonpreise!$E$9:$E$38,"&gt;="&amp;A253),IF(D253&gt;1,"",IF(D253=0,Start!$E$26,SUMIFS(Saisonpreise!$F$9:$F$38,Saisonpreise!$K$9:$K$38,"OK",Saisonpreise!$C$9:$C$38,"Jährlich",Saisonpreise!$J$9:$J$38,0,Saisonpreise!$H$9:$H$38,"&lt;="&amp;C253,Saisonpreise!$I$9:$I$38,"&gt;="&amp;C253)+SUMIFS(Saisonpreise!$F$9:$F$38,Saisonpreise!$K$9:$K$38,"OK",Saisonpreise!$C$9:$C$38,"Jährlich",Saisonpreise!$J$9:$J$38,1,Saisonpreise!$H$9:$H$38,"&lt;="&amp;C253)+SUMIFS(Saisonpreise!$F$9:$F$38,Saisonpreise!$K$9:$K$38,"OK",Saisonpreise!$C$9:$C$38,"Jährlich",Saisonpreise!$J$9:$J$38,1,Saisonpreise!$I$9:$I$38,"&gt;="&amp;C253))))))</f>
        <v>135</v>
      </c>
      <c r="G253" s="3" t="str">
        <f t="shared" si="14"/>
        <v>Jährliche Saison</v>
      </c>
      <c r="H253" s="3" t="str">
        <f t="shared" si="15"/>
        <v>OK</v>
      </c>
    </row>
    <row r="254" spans="1:8" ht="31" customHeight="1">
      <c r="A254" s="12">
        <f>IF(DATE(Start!$E$28,1,1)+ROW()-9&lt;DATE(Start!$E$28+3,1,1),DATE(Start!$E$28,1,1)+ROW()-9,"")</f>
        <v>46268</v>
      </c>
      <c r="B254" s="3" t="str">
        <f t="shared" si="12"/>
        <v>Do</v>
      </c>
      <c r="C254" s="3">
        <f t="shared" si="13"/>
        <v>903</v>
      </c>
      <c r="D254" s="3">
        <f>IF(A254="","",COUNTIFS(Saisonpreise!$K$9:$K$38,"OK",Saisonpreise!$C$9:$C$38,"Jährlich",Saisonpreise!$J$9:$J$38,0,Saisonpreise!$H$9:$H$38,"&lt;="&amp;C254,Saisonpreise!$I$9:$I$38,"&gt;="&amp;C254)+COUNTIFS(Saisonpreise!$K$9:$K$38,"OK",Saisonpreise!$C$9:$C$38,"Jährlich",Saisonpreise!$J$9:$J$38,1,Saisonpreise!$H$9:$H$38,"&lt;="&amp;C254)+COUNTIFS(Saisonpreise!$K$9:$K$38,"OK",Saisonpreise!$C$9:$C$38,"Jährlich",Saisonpreise!$J$9:$J$38,1,Saisonpreise!$I$9:$I$38,"&gt;="&amp;C254))</f>
        <v>1</v>
      </c>
      <c r="E254" s="3">
        <f>IF(A254="","",COUNTIFS(Saisonpreise!$K$9:$K$38,"OK",Saisonpreise!$C$9:$C$38,"Einmalig",Saisonpreise!$D$9:$D$38,"&lt;="&amp;A254,Saisonpreise!$E$9:$E$38,"&gt;="&amp;A254))</f>
        <v>0</v>
      </c>
      <c r="F254" s="10">
        <f>IF(A254="","",IF(E254&gt;1,"",IF(E254=1,SUMIFS(Saisonpreise!$F$9:$F$38,Saisonpreise!$K$9:$K$38,"OK",Saisonpreise!$C$9:$C$38,"Einmalig",Saisonpreise!$D$9:$D$38,"&lt;="&amp;A254,Saisonpreise!$E$9:$E$38,"&gt;="&amp;A254),IF(D254&gt;1,"",IF(D254=0,Start!$E$26,SUMIFS(Saisonpreise!$F$9:$F$38,Saisonpreise!$K$9:$K$38,"OK",Saisonpreise!$C$9:$C$38,"Jährlich",Saisonpreise!$J$9:$J$38,0,Saisonpreise!$H$9:$H$38,"&lt;="&amp;C254,Saisonpreise!$I$9:$I$38,"&gt;="&amp;C254)+SUMIFS(Saisonpreise!$F$9:$F$38,Saisonpreise!$K$9:$K$38,"OK",Saisonpreise!$C$9:$C$38,"Jährlich",Saisonpreise!$J$9:$J$38,1,Saisonpreise!$H$9:$H$38,"&lt;="&amp;C254)+SUMIFS(Saisonpreise!$F$9:$F$38,Saisonpreise!$K$9:$K$38,"OK",Saisonpreise!$C$9:$C$38,"Jährlich",Saisonpreise!$J$9:$J$38,1,Saisonpreise!$I$9:$I$38,"&gt;="&amp;C254))))))</f>
        <v>135</v>
      </c>
      <c r="G254" s="3" t="str">
        <f t="shared" si="14"/>
        <v>Jährliche Saison</v>
      </c>
      <c r="H254" s="3" t="str">
        <f t="shared" si="15"/>
        <v>OK</v>
      </c>
    </row>
    <row r="255" spans="1:8" ht="31" customHeight="1">
      <c r="A255" s="12">
        <f>IF(DATE(Start!$E$28,1,1)+ROW()-9&lt;DATE(Start!$E$28+3,1,1),DATE(Start!$E$28,1,1)+ROW()-9,"")</f>
        <v>46269</v>
      </c>
      <c r="B255" s="3" t="str">
        <f t="shared" si="12"/>
        <v>Fr</v>
      </c>
      <c r="C255" s="3">
        <f t="shared" si="13"/>
        <v>904</v>
      </c>
      <c r="D255" s="3">
        <f>IF(A255="","",COUNTIFS(Saisonpreise!$K$9:$K$38,"OK",Saisonpreise!$C$9:$C$38,"Jährlich",Saisonpreise!$J$9:$J$38,0,Saisonpreise!$H$9:$H$38,"&lt;="&amp;C255,Saisonpreise!$I$9:$I$38,"&gt;="&amp;C255)+COUNTIFS(Saisonpreise!$K$9:$K$38,"OK",Saisonpreise!$C$9:$C$38,"Jährlich",Saisonpreise!$J$9:$J$38,1,Saisonpreise!$H$9:$H$38,"&lt;="&amp;C255)+COUNTIFS(Saisonpreise!$K$9:$K$38,"OK",Saisonpreise!$C$9:$C$38,"Jährlich",Saisonpreise!$J$9:$J$38,1,Saisonpreise!$I$9:$I$38,"&gt;="&amp;C255))</f>
        <v>1</v>
      </c>
      <c r="E255" s="3">
        <f>IF(A255="","",COUNTIFS(Saisonpreise!$K$9:$K$38,"OK",Saisonpreise!$C$9:$C$38,"Einmalig",Saisonpreise!$D$9:$D$38,"&lt;="&amp;A255,Saisonpreise!$E$9:$E$38,"&gt;="&amp;A255))</f>
        <v>0</v>
      </c>
      <c r="F255" s="10">
        <f>IF(A255="","",IF(E255&gt;1,"",IF(E255=1,SUMIFS(Saisonpreise!$F$9:$F$38,Saisonpreise!$K$9:$K$38,"OK",Saisonpreise!$C$9:$C$38,"Einmalig",Saisonpreise!$D$9:$D$38,"&lt;="&amp;A255,Saisonpreise!$E$9:$E$38,"&gt;="&amp;A255),IF(D255&gt;1,"",IF(D255=0,Start!$E$26,SUMIFS(Saisonpreise!$F$9:$F$38,Saisonpreise!$K$9:$K$38,"OK",Saisonpreise!$C$9:$C$38,"Jährlich",Saisonpreise!$J$9:$J$38,0,Saisonpreise!$H$9:$H$38,"&lt;="&amp;C255,Saisonpreise!$I$9:$I$38,"&gt;="&amp;C255)+SUMIFS(Saisonpreise!$F$9:$F$38,Saisonpreise!$K$9:$K$38,"OK",Saisonpreise!$C$9:$C$38,"Jährlich",Saisonpreise!$J$9:$J$38,1,Saisonpreise!$H$9:$H$38,"&lt;="&amp;C255)+SUMIFS(Saisonpreise!$F$9:$F$38,Saisonpreise!$K$9:$K$38,"OK",Saisonpreise!$C$9:$C$38,"Jährlich",Saisonpreise!$J$9:$J$38,1,Saisonpreise!$I$9:$I$38,"&gt;="&amp;C255))))))</f>
        <v>135</v>
      </c>
      <c r="G255" s="3" t="str">
        <f t="shared" si="14"/>
        <v>Jährliche Saison</v>
      </c>
      <c r="H255" s="3" t="str">
        <f t="shared" si="15"/>
        <v>OK</v>
      </c>
    </row>
    <row r="256" spans="1:8" ht="31" customHeight="1">
      <c r="A256" s="12">
        <f>IF(DATE(Start!$E$28,1,1)+ROW()-9&lt;DATE(Start!$E$28+3,1,1),DATE(Start!$E$28,1,1)+ROW()-9,"")</f>
        <v>46270</v>
      </c>
      <c r="B256" s="3" t="str">
        <f t="shared" si="12"/>
        <v>Sa</v>
      </c>
      <c r="C256" s="3">
        <f t="shared" si="13"/>
        <v>905</v>
      </c>
      <c r="D256" s="3">
        <f>IF(A256="","",COUNTIFS(Saisonpreise!$K$9:$K$38,"OK",Saisonpreise!$C$9:$C$38,"Jährlich",Saisonpreise!$J$9:$J$38,0,Saisonpreise!$H$9:$H$38,"&lt;="&amp;C256,Saisonpreise!$I$9:$I$38,"&gt;="&amp;C256)+COUNTIFS(Saisonpreise!$K$9:$K$38,"OK",Saisonpreise!$C$9:$C$38,"Jährlich",Saisonpreise!$J$9:$J$38,1,Saisonpreise!$H$9:$H$38,"&lt;="&amp;C256)+COUNTIFS(Saisonpreise!$K$9:$K$38,"OK",Saisonpreise!$C$9:$C$38,"Jährlich",Saisonpreise!$J$9:$J$38,1,Saisonpreise!$I$9:$I$38,"&gt;="&amp;C256))</f>
        <v>1</v>
      </c>
      <c r="E256" s="3">
        <f>IF(A256="","",COUNTIFS(Saisonpreise!$K$9:$K$38,"OK",Saisonpreise!$C$9:$C$38,"Einmalig",Saisonpreise!$D$9:$D$38,"&lt;="&amp;A256,Saisonpreise!$E$9:$E$38,"&gt;="&amp;A256))</f>
        <v>0</v>
      </c>
      <c r="F256" s="10">
        <f>IF(A256="","",IF(E256&gt;1,"",IF(E256=1,SUMIFS(Saisonpreise!$F$9:$F$38,Saisonpreise!$K$9:$K$38,"OK",Saisonpreise!$C$9:$C$38,"Einmalig",Saisonpreise!$D$9:$D$38,"&lt;="&amp;A256,Saisonpreise!$E$9:$E$38,"&gt;="&amp;A256),IF(D256&gt;1,"",IF(D256=0,Start!$E$26,SUMIFS(Saisonpreise!$F$9:$F$38,Saisonpreise!$K$9:$K$38,"OK",Saisonpreise!$C$9:$C$38,"Jährlich",Saisonpreise!$J$9:$J$38,0,Saisonpreise!$H$9:$H$38,"&lt;="&amp;C256,Saisonpreise!$I$9:$I$38,"&gt;="&amp;C256)+SUMIFS(Saisonpreise!$F$9:$F$38,Saisonpreise!$K$9:$K$38,"OK",Saisonpreise!$C$9:$C$38,"Jährlich",Saisonpreise!$J$9:$J$38,1,Saisonpreise!$H$9:$H$38,"&lt;="&amp;C256)+SUMIFS(Saisonpreise!$F$9:$F$38,Saisonpreise!$K$9:$K$38,"OK",Saisonpreise!$C$9:$C$38,"Jährlich",Saisonpreise!$J$9:$J$38,1,Saisonpreise!$I$9:$I$38,"&gt;="&amp;C256))))))</f>
        <v>135</v>
      </c>
      <c r="G256" s="3" t="str">
        <f t="shared" si="14"/>
        <v>Jährliche Saison</v>
      </c>
      <c r="H256" s="3" t="str">
        <f t="shared" si="15"/>
        <v>OK</v>
      </c>
    </row>
    <row r="257" spans="1:8" ht="31" customHeight="1">
      <c r="A257" s="12">
        <f>IF(DATE(Start!$E$28,1,1)+ROW()-9&lt;DATE(Start!$E$28+3,1,1),DATE(Start!$E$28,1,1)+ROW()-9,"")</f>
        <v>46271</v>
      </c>
      <c r="B257" s="3" t="str">
        <f t="shared" si="12"/>
        <v>So</v>
      </c>
      <c r="C257" s="3">
        <f t="shared" si="13"/>
        <v>906</v>
      </c>
      <c r="D257" s="3">
        <f>IF(A257="","",COUNTIFS(Saisonpreise!$K$9:$K$38,"OK",Saisonpreise!$C$9:$C$38,"Jährlich",Saisonpreise!$J$9:$J$38,0,Saisonpreise!$H$9:$H$38,"&lt;="&amp;C257,Saisonpreise!$I$9:$I$38,"&gt;="&amp;C257)+COUNTIFS(Saisonpreise!$K$9:$K$38,"OK",Saisonpreise!$C$9:$C$38,"Jährlich",Saisonpreise!$J$9:$J$38,1,Saisonpreise!$H$9:$H$38,"&lt;="&amp;C257)+COUNTIFS(Saisonpreise!$K$9:$K$38,"OK",Saisonpreise!$C$9:$C$38,"Jährlich",Saisonpreise!$J$9:$J$38,1,Saisonpreise!$I$9:$I$38,"&gt;="&amp;C257))</f>
        <v>1</v>
      </c>
      <c r="E257" s="3">
        <f>IF(A257="","",COUNTIFS(Saisonpreise!$K$9:$K$38,"OK",Saisonpreise!$C$9:$C$38,"Einmalig",Saisonpreise!$D$9:$D$38,"&lt;="&amp;A257,Saisonpreise!$E$9:$E$38,"&gt;="&amp;A257))</f>
        <v>0</v>
      </c>
      <c r="F257" s="10">
        <f>IF(A257="","",IF(E257&gt;1,"",IF(E257=1,SUMIFS(Saisonpreise!$F$9:$F$38,Saisonpreise!$K$9:$K$38,"OK",Saisonpreise!$C$9:$C$38,"Einmalig",Saisonpreise!$D$9:$D$38,"&lt;="&amp;A257,Saisonpreise!$E$9:$E$38,"&gt;="&amp;A257),IF(D257&gt;1,"",IF(D257=0,Start!$E$26,SUMIFS(Saisonpreise!$F$9:$F$38,Saisonpreise!$K$9:$K$38,"OK",Saisonpreise!$C$9:$C$38,"Jährlich",Saisonpreise!$J$9:$J$38,0,Saisonpreise!$H$9:$H$38,"&lt;="&amp;C257,Saisonpreise!$I$9:$I$38,"&gt;="&amp;C257)+SUMIFS(Saisonpreise!$F$9:$F$38,Saisonpreise!$K$9:$K$38,"OK",Saisonpreise!$C$9:$C$38,"Jährlich",Saisonpreise!$J$9:$J$38,1,Saisonpreise!$H$9:$H$38,"&lt;="&amp;C257)+SUMIFS(Saisonpreise!$F$9:$F$38,Saisonpreise!$K$9:$K$38,"OK",Saisonpreise!$C$9:$C$38,"Jährlich",Saisonpreise!$J$9:$J$38,1,Saisonpreise!$I$9:$I$38,"&gt;="&amp;C257))))))</f>
        <v>135</v>
      </c>
      <c r="G257" s="3" t="str">
        <f t="shared" si="14"/>
        <v>Jährliche Saison</v>
      </c>
      <c r="H257" s="3" t="str">
        <f t="shared" si="15"/>
        <v>OK</v>
      </c>
    </row>
    <row r="258" spans="1:8" ht="31" customHeight="1">
      <c r="A258" s="12">
        <f>IF(DATE(Start!$E$28,1,1)+ROW()-9&lt;DATE(Start!$E$28+3,1,1),DATE(Start!$E$28,1,1)+ROW()-9,"")</f>
        <v>46272</v>
      </c>
      <c r="B258" s="3" t="str">
        <f t="shared" si="12"/>
        <v>Mo</v>
      </c>
      <c r="C258" s="3">
        <f t="shared" si="13"/>
        <v>907</v>
      </c>
      <c r="D258" s="3">
        <f>IF(A258="","",COUNTIFS(Saisonpreise!$K$9:$K$38,"OK",Saisonpreise!$C$9:$C$38,"Jährlich",Saisonpreise!$J$9:$J$38,0,Saisonpreise!$H$9:$H$38,"&lt;="&amp;C258,Saisonpreise!$I$9:$I$38,"&gt;="&amp;C258)+COUNTIFS(Saisonpreise!$K$9:$K$38,"OK",Saisonpreise!$C$9:$C$38,"Jährlich",Saisonpreise!$J$9:$J$38,1,Saisonpreise!$H$9:$H$38,"&lt;="&amp;C258)+COUNTIFS(Saisonpreise!$K$9:$K$38,"OK",Saisonpreise!$C$9:$C$38,"Jährlich",Saisonpreise!$J$9:$J$38,1,Saisonpreise!$I$9:$I$38,"&gt;="&amp;C258))</f>
        <v>1</v>
      </c>
      <c r="E258" s="3">
        <f>IF(A258="","",COUNTIFS(Saisonpreise!$K$9:$K$38,"OK",Saisonpreise!$C$9:$C$38,"Einmalig",Saisonpreise!$D$9:$D$38,"&lt;="&amp;A258,Saisonpreise!$E$9:$E$38,"&gt;="&amp;A258))</f>
        <v>0</v>
      </c>
      <c r="F258" s="10">
        <f>IF(A258="","",IF(E258&gt;1,"",IF(E258=1,SUMIFS(Saisonpreise!$F$9:$F$38,Saisonpreise!$K$9:$K$38,"OK",Saisonpreise!$C$9:$C$38,"Einmalig",Saisonpreise!$D$9:$D$38,"&lt;="&amp;A258,Saisonpreise!$E$9:$E$38,"&gt;="&amp;A258),IF(D258&gt;1,"",IF(D258=0,Start!$E$26,SUMIFS(Saisonpreise!$F$9:$F$38,Saisonpreise!$K$9:$K$38,"OK",Saisonpreise!$C$9:$C$38,"Jährlich",Saisonpreise!$J$9:$J$38,0,Saisonpreise!$H$9:$H$38,"&lt;="&amp;C258,Saisonpreise!$I$9:$I$38,"&gt;="&amp;C258)+SUMIFS(Saisonpreise!$F$9:$F$38,Saisonpreise!$K$9:$K$38,"OK",Saisonpreise!$C$9:$C$38,"Jährlich",Saisonpreise!$J$9:$J$38,1,Saisonpreise!$H$9:$H$38,"&lt;="&amp;C258)+SUMIFS(Saisonpreise!$F$9:$F$38,Saisonpreise!$K$9:$K$38,"OK",Saisonpreise!$C$9:$C$38,"Jährlich",Saisonpreise!$J$9:$J$38,1,Saisonpreise!$I$9:$I$38,"&gt;="&amp;C258))))))</f>
        <v>135</v>
      </c>
      <c r="G258" s="3" t="str">
        <f t="shared" si="14"/>
        <v>Jährliche Saison</v>
      </c>
      <c r="H258" s="3" t="str">
        <f t="shared" si="15"/>
        <v>OK</v>
      </c>
    </row>
    <row r="259" spans="1:8" ht="31" customHeight="1">
      <c r="A259" s="12">
        <f>IF(DATE(Start!$E$28,1,1)+ROW()-9&lt;DATE(Start!$E$28+3,1,1),DATE(Start!$E$28,1,1)+ROW()-9,"")</f>
        <v>46273</v>
      </c>
      <c r="B259" s="3" t="str">
        <f t="shared" si="12"/>
        <v>Di</v>
      </c>
      <c r="C259" s="3">
        <f t="shared" si="13"/>
        <v>908</v>
      </c>
      <c r="D259" s="3">
        <f>IF(A259="","",COUNTIFS(Saisonpreise!$K$9:$K$38,"OK",Saisonpreise!$C$9:$C$38,"Jährlich",Saisonpreise!$J$9:$J$38,0,Saisonpreise!$H$9:$H$38,"&lt;="&amp;C259,Saisonpreise!$I$9:$I$38,"&gt;="&amp;C259)+COUNTIFS(Saisonpreise!$K$9:$K$38,"OK",Saisonpreise!$C$9:$C$38,"Jährlich",Saisonpreise!$J$9:$J$38,1,Saisonpreise!$H$9:$H$38,"&lt;="&amp;C259)+COUNTIFS(Saisonpreise!$K$9:$K$38,"OK",Saisonpreise!$C$9:$C$38,"Jährlich",Saisonpreise!$J$9:$J$38,1,Saisonpreise!$I$9:$I$38,"&gt;="&amp;C259))</f>
        <v>1</v>
      </c>
      <c r="E259" s="3">
        <f>IF(A259="","",COUNTIFS(Saisonpreise!$K$9:$K$38,"OK",Saisonpreise!$C$9:$C$38,"Einmalig",Saisonpreise!$D$9:$D$38,"&lt;="&amp;A259,Saisonpreise!$E$9:$E$38,"&gt;="&amp;A259))</f>
        <v>0</v>
      </c>
      <c r="F259" s="10">
        <f>IF(A259="","",IF(E259&gt;1,"",IF(E259=1,SUMIFS(Saisonpreise!$F$9:$F$38,Saisonpreise!$K$9:$K$38,"OK",Saisonpreise!$C$9:$C$38,"Einmalig",Saisonpreise!$D$9:$D$38,"&lt;="&amp;A259,Saisonpreise!$E$9:$E$38,"&gt;="&amp;A259),IF(D259&gt;1,"",IF(D259=0,Start!$E$26,SUMIFS(Saisonpreise!$F$9:$F$38,Saisonpreise!$K$9:$K$38,"OK",Saisonpreise!$C$9:$C$38,"Jährlich",Saisonpreise!$J$9:$J$38,0,Saisonpreise!$H$9:$H$38,"&lt;="&amp;C259,Saisonpreise!$I$9:$I$38,"&gt;="&amp;C259)+SUMIFS(Saisonpreise!$F$9:$F$38,Saisonpreise!$K$9:$K$38,"OK",Saisonpreise!$C$9:$C$38,"Jährlich",Saisonpreise!$J$9:$J$38,1,Saisonpreise!$H$9:$H$38,"&lt;="&amp;C259)+SUMIFS(Saisonpreise!$F$9:$F$38,Saisonpreise!$K$9:$K$38,"OK",Saisonpreise!$C$9:$C$38,"Jährlich",Saisonpreise!$J$9:$J$38,1,Saisonpreise!$I$9:$I$38,"&gt;="&amp;C259))))))</f>
        <v>135</v>
      </c>
      <c r="G259" s="3" t="str">
        <f t="shared" si="14"/>
        <v>Jährliche Saison</v>
      </c>
      <c r="H259" s="3" t="str">
        <f t="shared" si="15"/>
        <v>OK</v>
      </c>
    </row>
    <row r="260" spans="1:8" ht="31" customHeight="1">
      <c r="A260" s="12">
        <f>IF(DATE(Start!$E$28,1,1)+ROW()-9&lt;DATE(Start!$E$28+3,1,1),DATE(Start!$E$28,1,1)+ROW()-9,"")</f>
        <v>46274</v>
      </c>
      <c r="B260" s="3" t="str">
        <f t="shared" si="12"/>
        <v>Mi</v>
      </c>
      <c r="C260" s="3">
        <f t="shared" si="13"/>
        <v>909</v>
      </c>
      <c r="D260" s="3">
        <f>IF(A260="","",COUNTIFS(Saisonpreise!$K$9:$K$38,"OK",Saisonpreise!$C$9:$C$38,"Jährlich",Saisonpreise!$J$9:$J$38,0,Saisonpreise!$H$9:$H$38,"&lt;="&amp;C260,Saisonpreise!$I$9:$I$38,"&gt;="&amp;C260)+COUNTIFS(Saisonpreise!$K$9:$K$38,"OK",Saisonpreise!$C$9:$C$38,"Jährlich",Saisonpreise!$J$9:$J$38,1,Saisonpreise!$H$9:$H$38,"&lt;="&amp;C260)+COUNTIFS(Saisonpreise!$K$9:$K$38,"OK",Saisonpreise!$C$9:$C$38,"Jährlich",Saisonpreise!$J$9:$J$38,1,Saisonpreise!$I$9:$I$38,"&gt;="&amp;C260))</f>
        <v>1</v>
      </c>
      <c r="E260" s="3">
        <f>IF(A260="","",COUNTIFS(Saisonpreise!$K$9:$K$38,"OK",Saisonpreise!$C$9:$C$38,"Einmalig",Saisonpreise!$D$9:$D$38,"&lt;="&amp;A260,Saisonpreise!$E$9:$E$38,"&gt;="&amp;A260))</f>
        <v>0</v>
      </c>
      <c r="F260" s="10">
        <f>IF(A260="","",IF(E260&gt;1,"",IF(E260=1,SUMIFS(Saisonpreise!$F$9:$F$38,Saisonpreise!$K$9:$K$38,"OK",Saisonpreise!$C$9:$C$38,"Einmalig",Saisonpreise!$D$9:$D$38,"&lt;="&amp;A260,Saisonpreise!$E$9:$E$38,"&gt;="&amp;A260),IF(D260&gt;1,"",IF(D260=0,Start!$E$26,SUMIFS(Saisonpreise!$F$9:$F$38,Saisonpreise!$K$9:$K$38,"OK",Saisonpreise!$C$9:$C$38,"Jährlich",Saisonpreise!$J$9:$J$38,0,Saisonpreise!$H$9:$H$38,"&lt;="&amp;C260,Saisonpreise!$I$9:$I$38,"&gt;="&amp;C260)+SUMIFS(Saisonpreise!$F$9:$F$38,Saisonpreise!$K$9:$K$38,"OK",Saisonpreise!$C$9:$C$38,"Jährlich",Saisonpreise!$J$9:$J$38,1,Saisonpreise!$H$9:$H$38,"&lt;="&amp;C260)+SUMIFS(Saisonpreise!$F$9:$F$38,Saisonpreise!$K$9:$K$38,"OK",Saisonpreise!$C$9:$C$38,"Jährlich",Saisonpreise!$J$9:$J$38,1,Saisonpreise!$I$9:$I$38,"&gt;="&amp;C260))))))</f>
        <v>135</v>
      </c>
      <c r="G260" s="3" t="str">
        <f t="shared" si="14"/>
        <v>Jährliche Saison</v>
      </c>
      <c r="H260" s="3" t="str">
        <f t="shared" si="15"/>
        <v>OK</v>
      </c>
    </row>
    <row r="261" spans="1:8" ht="31" customHeight="1">
      <c r="A261" s="12">
        <f>IF(DATE(Start!$E$28,1,1)+ROW()-9&lt;DATE(Start!$E$28+3,1,1),DATE(Start!$E$28,1,1)+ROW()-9,"")</f>
        <v>46275</v>
      </c>
      <c r="B261" s="3" t="str">
        <f t="shared" si="12"/>
        <v>Do</v>
      </c>
      <c r="C261" s="3">
        <f t="shared" si="13"/>
        <v>910</v>
      </c>
      <c r="D261" s="3">
        <f>IF(A261="","",COUNTIFS(Saisonpreise!$K$9:$K$38,"OK",Saisonpreise!$C$9:$C$38,"Jährlich",Saisonpreise!$J$9:$J$38,0,Saisonpreise!$H$9:$H$38,"&lt;="&amp;C261,Saisonpreise!$I$9:$I$38,"&gt;="&amp;C261)+COUNTIFS(Saisonpreise!$K$9:$K$38,"OK",Saisonpreise!$C$9:$C$38,"Jährlich",Saisonpreise!$J$9:$J$38,1,Saisonpreise!$H$9:$H$38,"&lt;="&amp;C261)+COUNTIFS(Saisonpreise!$K$9:$K$38,"OK",Saisonpreise!$C$9:$C$38,"Jährlich",Saisonpreise!$J$9:$J$38,1,Saisonpreise!$I$9:$I$38,"&gt;="&amp;C261))</f>
        <v>1</v>
      </c>
      <c r="E261" s="3">
        <f>IF(A261="","",COUNTIFS(Saisonpreise!$K$9:$K$38,"OK",Saisonpreise!$C$9:$C$38,"Einmalig",Saisonpreise!$D$9:$D$38,"&lt;="&amp;A261,Saisonpreise!$E$9:$E$38,"&gt;="&amp;A261))</f>
        <v>0</v>
      </c>
      <c r="F261" s="10">
        <f>IF(A261="","",IF(E261&gt;1,"",IF(E261=1,SUMIFS(Saisonpreise!$F$9:$F$38,Saisonpreise!$K$9:$K$38,"OK",Saisonpreise!$C$9:$C$38,"Einmalig",Saisonpreise!$D$9:$D$38,"&lt;="&amp;A261,Saisonpreise!$E$9:$E$38,"&gt;="&amp;A261),IF(D261&gt;1,"",IF(D261=0,Start!$E$26,SUMIFS(Saisonpreise!$F$9:$F$38,Saisonpreise!$K$9:$K$38,"OK",Saisonpreise!$C$9:$C$38,"Jährlich",Saisonpreise!$J$9:$J$38,0,Saisonpreise!$H$9:$H$38,"&lt;="&amp;C261,Saisonpreise!$I$9:$I$38,"&gt;="&amp;C261)+SUMIFS(Saisonpreise!$F$9:$F$38,Saisonpreise!$K$9:$K$38,"OK",Saisonpreise!$C$9:$C$38,"Jährlich",Saisonpreise!$J$9:$J$38,1,Saisonpreise!$H$9:$H$38,"&lt;="&amp;C261)+SUMIFS(Saisonpreise!$F$9:$F$38,Saisonpreise!$K$9:$K$38,"OK",Saisonpreise!$C$9:$C$38,"Jährlich",Saisonpreise!$J$9:$J$38,1,Saisonpreise!$I$9:$I$38,"&gt;="&amp;C261))))))</f>
        <v>135</v>
      </c>
      <c r="G261" s="3" t="str">
        <f t="shared" si="14"/>
        <v>Jährliche Saison</v>
      </c>
      <c r="H261" s="3" t="str">
        <f t="shared" si="15"/>
        <v>OK</v>
      </c>
    </row>
    <row r="262" spans="1:8" ht="31" customHeight="1">
      <c r="A262" s="12">
        <f>IF(DATE(Start!$E$28,1,1)+ROW()-9&lt;DATE(Start!$E$28+3,1,1),DATE(Start!$E$28,1,1)+ROW()-9,"")</f>
        <v>46276</v>
      </c>
      <c r="B262" s="3" t="str">
        <f t="shared" si="12"/>
        <v>Fr</v>
      </c>
      <c r="C262" s="3">
        <f t="shared" si="13"/>
        <v>911</v>
      </c>
      <c r="D262" s="3">
        <f>IF(A262="","",COUNTIFS(Saisonpreise!$K$9:$K$38,"OK",Saisonpreise!$C$9:$C$38,"Jährlich",Saisonpreise!$J$9:$J$38,0,Saisonpreise!$H$9:$H$38,"&lt;="&amp;C262,Saisonpreise!$I$9:$I$38,"&gt;="&amp;C262)+COUNTIFS(Saisonpreise!$K$9:$K$38,"OK",Saisonpreise!$C$9:$C$38,"Jährlich",Saisonpreise!$J$9:$J$38,1,Saisonpreise!$H$9:$H$38,"&lt;="&amp;C262)+COUNTIFS(Saisonpreise!$K$9:$K$38,"OK",Saisonpreise!$C$9:$C$38,"Jährlich",Saisonpreise!$J$9:$J$38,1,Saisonpreise!$I$9:$I$38,"&gt;="&amp;C262))</f>
        <v>1</v>
      </c>
      <c r="E262" s="3">
        <f>IF(A262="","",COUNTIFS(Saisonpreise!$K$9:$K$38,"OK",Saisonpreise!$C$9:$C$38,"Einmalig",Saisonpreise!$D$9:$D$38,"&lt;="&amp;A262,Saisonpreise!$E$9:$E$38,"&gt;="&amp;A262))</f>
        <v>0</v>
      </c>
      <c r="F262" s="10">
        <f>IF(A262="","",IF(E262&gt;1,"",IF(E262=1,SUMIFS(Saisonpreise!$F$9:$F$38,Saisonpreise!$K$9:$K$38,"OK",Saisonpreise!$C$9:$C$38,"Einmalig",Saisonpreise!$D$9:$D$38,"&lt;="&amp;A262,Saisonpreise!$E$9:$E$38,"&gt;="&amp;A262),IF(D262&gt;1,"",IF(D262=0,Start!$E$26,SUMIFS(Saisonpreise!$F$9:$F$38,Saisonpreise!$K$9:$K$38,"OK",Saisonpreise!$C$9:$C$38,"Jährlich",Saisonpreise!$J$9:$J$38,0,Saisonpreise!$H$9:$H$38,"&lt;="&amp;C262,Saisonpreise!$I$9:$I$38,"&gt;="&amp;C262)+SUMIFS(Saisonpreise!$F$9:$F$38,Saisonpreise!$K$9:$K$38,"OK",Saisonpreise!$C$9:$C$38,"Jährlich",Saisonpreise!$J$9:$J$38,1,Saisonpreise!$H$9:$H$38,"&lt;="&amp;C262)+SUMIFS(Saisonpreise!$F$9:$F$38,Saisonpreise!$K$9:$K$38,"OK",Saisonpreise!$C$9:$C$38,"Jährlich",Saisonpreise!$J$9:$J$38,1,Saisonpreise!$I$9:$I$38,"&gt;="&amp;C262))))))</f>
        <v>135</v>
      </c>
      <c r="G262" s="3" t="str">
        <f t="shared" si="14"/>
        <v>Jährliche Saison</v>
      </c>
      <c r="H262" s="3" t="str">
        <f t="shared" si="15"/>
        <v>OK</v>
      </c>
    </row>
    <row r="263" spans="1:8" ht="31" customHeight="1">
      <c r="A263" s="12">
        <f>IF(DATE(Start!$E$28,1,1)+ROW()-9&lt;DATE(Start!$E$28+3,1,1),DATE(Start!$E$28,1,1)+ROW()-9,"")</f>
        <v>46277</v>
      </c>
      <c r="B263" s="3" t="str">
        <f t="shared" si="12"/>
        <v>Sa</v>
      </c>
      <c r="C263" s="3">
        <f t="shared" si="13"/>
        <v>912</v>
      </c>
      <c r="D263" s="3">
        <f>IF(A263="","",COUNTIFS(Saisonpreise!$K$9:$K$38,"OK",Saisonpreise!$C$9:$C$38,"Jährlich",Saisonpreise!$J$9:$J$38,0,Saisonpreise!$H$9:$H$38,"&lt;="&amp;C263,Saisonpreise!$I$9:$I$38,"&gt;="&amp;C263)+COUNTIFS(Saisonpreise!$K$9:$K$38,"OK",Saisonpreise!$C$9:$C$38,"Jährlich",Saisonpreise!$J$9:$J$38,1,Saisonpreise!$H$9:$H$38,"&lt;="&amp;C263)+COUNTIFS(Saisonpreise!$K$9:$K$38,"OK",Saisonpreise!$C$9:$C$38,"Jährlich",Saisonpreise!$J$9:$J$38,1,Saisonpreise!$I$9:$I$38,"&gt;="&amp;C263))</f>
        <v>1</v>
      </c>
      <c r="E263" s="3">
        <f>IF(A263="","",COUNTIFS(Saisonpreise!$K$9:$K$38,"OK",Saisonpreise!$C$9:$C$38,"Einmalig",Saisonpreise!$D$9:$D$38,"&lt;="&amp;A263,Saisonpreise!$E$9:$E$38,"&gt;="&amp;A263))</f>
        <v>0</v>
      </c>
      <c r="F263" s="10">
        <f>IF(A263="","",IF(E263&gt;1,"",IF(E263=1,SUMIFS(Saisonpreise!$F$9:$F$38,Saisonpreise!$K$9:$K$38,"OK",Saisonpreise!$C$9:$C$38,"Einmalig",Saisonpreise!$D$9:$D$38,"&lt;="&amp;A263,Saisonpreise!$E$9:$E$38,"&gt;="&amp;A263),IF(D263&gt;1,"",IF(D263=0,Start!$E$26,SUMIFS(Saisonpreise!$F$9:$F$38,Saisonpreise!$K$9:$K$38,"OK",Saisonpreise!$C$9:$C$38,"Jährlich",Saisonpreise!$J$9:$J$38,0,Saisonpreise!$H$9:$H$38,"&lt;="&amp;C263,Saisonpreise!$I$9:$I$38,"&gt;="&amp;C263)+SUMIFS(Saisonpreise!$F$9:$F$38,Saisonpreise!$K$9:$K$38,"OK",Saisonpreise!$C$9:$C$38,"Jährlich",Saisonpreise!$J$9:$J$38,1,Saisonpreise!$H$9:$H$38,"&lt;="&amp;C263)+SUMIFS(Saisonpreise!$F$9:$F$38,Saisonpreise!$K$9:$K$38,"OK",Saisonpreise!$C$9:$C$38,"Jährlich",Saisonpreise!$J$9:$J$38,1,Saisonpreise!$I$9:$I$38,"&gt;="&amp;C263))))))</f>
        <v>135</v>
      </c>
      <c r="G263" s="3" t="str">
        <f t="shared" si="14"/>
        <v>Jährliche Saison</v>
      </c>
      <c r="H263" s="3" t="str">
        <f t="shared" si="15"/>
        <v>OK</v>
      </c>
    </row>
    <row r="264" spans="1:8" ht="31" customHeight="1">
      <c r="A264" s="12">
        <f>IF(DATE(Start!$E$28,1,1)+ROW()-9&lt;DATE(Start!$E$28+3,1,1),DATE(Start!$E$28,1,1)+ROW()-9,"")</f>
        <v>46278</v>
      </c>
      <c r="B264" s="3" t="str">
        <f t="shared" si="12"/>
        <v>So</v>
      </c>
      <c r="C264" s="3">
        <f t="shared" si="13"/>
        <v>913</v>
      </c>
      <c r="D264" s="3">
        <f>IF(A264="","",COUNTIFS(Saisonpreise!$K$9:$K$38,"OK",Saisonpreise!$C$9:$C$38,"Jährlich",Saisonpreise!$J$9:$J$38,0,Saisonpreise!$H$9:$H$38,"&lt;="&amp;C264,Saisonpreise!$I$9:$I$38,"&gt;="&amp;C264)+COUNTIFS(Saisonpreise!$K$9:$K$38,"OK",Saisonpreise!$C$9:$C$38,"Jährlich",Saisonpreise!$J$9:$J$38,1,Saisonpreise!$H$9:$H$38,"&lt;="&amp;C264)+COUNTIFS(Saisonpreise!$K$9:$K$38,"OK",Saisonpreise!$C$9:$C$38,"Jährlich",Saisonpreise!$J$9:$J$38,1,Saisonpreise!$I$9:$I$38,"&gt;="&amp;C264))</f>
        <v>1</v>
      </c>
      <c r="E264" s="3">
        <f>IF(A264="","",COUNTIFS(Saisonpreise!$K$9:$K$38,"OK",Saisonpreise!$C$9:$C$38,"Einmalig",Saisonpreise!$D$9:$D$38,"&lt;="&amp;A264,Saisonpreise!$E$9:$E$38,"&gt;="&amp;A264))</f>
        <v>0</v>
      </c>
      <c r="F264" s="10">
        <f>IF(A264="","",IF(E264&gt;1,"",IF(E264=1,SUMIFS(Saisonpreise!$F$9:$F$38,Saisonpreise!$K$9:$K$38,"OK",Saisonpreise!$C$9:$C$38,"Einmalig",Saisonpreise!$D$9:$D$38,"&lt;="&amp;A264,Saisonpreise!$E$9:$E$38,"&gt;="&amp;A264),IF(D264&gt;1,"",IF(D264=0,Start!$E$26,SUMIFS(Saisonpreise!$F$9:$F$38,Saisonpreise!$K$9:$K$38,"OK",Saisonpreise!$C$9:$C$38,"Jährlich",Saisonpreise!$J$9:$J$38,0,Saisonpreise!$H$9:$H$38,"&lt;="&amp;C264,Saisonpreise!$I$9:$I$38,"&gt;="&amp;C264)+SUMIFS(Saisonpreise!$F$9:$F$38,Saisonpreise!$K$9:$K$38,"OK",Saisonpreise!$C$9:$C$38,"Jährlich",Saisonpreise!$J$9:$J$38,1,Saisonpreise!$H$9:$H$38,"&lt;="&amp;C264)+SUMIFS(Saisonpreise!$F$9:$F$38,Saisonpreise!$K$9:$K$38,"OK",Saisonpreise!$C$9:$C$38,"Jährlich",Saisonpreise!$J$9:$J$38,1,Saisonpreise!$I$9:$I$38,"&gt;="&amp;C264))))))</f>
        <v>135</v>
      </c>
      <c r="G264" s="3" t="str">
        <f t="shared" si="14"/>
        <v>Jährliche Saison</v>
      </c>
      <c r="H264" s="3" t="str">
        <f t="shared" si="15"/>
        <v>OK</v>
      </c>
    </row>
    <row r="265" spans="1:8" ht="31" customHeight="1">
      <c r="A265" s="12">
        <f>IF(DATE(Start!$E$28,1,1)+ROW()-9&lt;DATE(Start!$E$28+3,1,1),DATE(Start!$E$28,1,1)+ROW()-9,"")</f>
        <v>46279</v>
      </c>
      <c r="B265" s="3" t="str">
        <f t="shared" ref="B265:B328" si="16">IF(A265="","",CHOOSE(WEEKDAY(A265,2),"Mo","Di","Mi","Do","Fr","Sa","So"))</f>
        <v>Mo</v>
      </c>
      <c r="C265" s="3">
        <f t="shared" ref="C265:C328" si="17">IF(A265="","",MONTH(A265)*100+DAY(A265))</f>
        <v>914</v>
      </c>
      <c r="D265" s="3">
        <f>IF(A265="","",COUNTIFS(Saisonpreise!$K$9:$K$38,"OK",Saisonpreise!$C$9:$C$38,"Jährlich",Saisonpreise!$J$9:$J$38,0,Saisonpreise!$H$9:$H$38,"&lt;="&amp;C265,Saisonpreise!$I$9:$I$38,"&gt;="&amp;C265)+COUNTIFS(Saisonpreise!$K$9:$K$38,"OK",Saisonpreise!$C$9:$C$38,"Jährlich",Saisonpreise!$J$9:$J$38,1,Saisonpreise!$H$9:$H$38,"&lt;="&amp;C265)+COUNTIFS(Saisonpreise!$K$9:$K$38,"OK",Saisonpreise!$C$9:$C$38,"Jährlich",Saisonpreise!$J$9:$J$38,1,Saisonpreise!$I$9:$I$38,"&gt;="&amp;C265))</f>
        <v>1</v>
      </c>
      <c r="E265" s="3">
        <f>IF(A265="","",COUNTIFS(Saisonpreise!$K$9:$K$38,"OK",Saisonpreise!$C$9:$C$38,"Einmalig",Saisonpreise!$D$9:$D$38,"&lt;="&amp;A265,Saisonpreise!$E$9:$E$38,"&gt;="&amp;A265))</f>
        <v>0</v>
      </c>
      <c r="F265" s="10">
        <f>IF(A265="","",IF(E265&gt;1,"",IF(E265=1,SUMIFS(Saisonpreise!$F$9:$F$38,Saisonpreise!$K$9:$K$38,"OK",Saisonpreise!$C$9:$C$38,"Einmalig",Saisonpreise!$D$9:$D$38,"&lt;="&amp;A265,Saisonpreise!$E$9:$E$38,"&gt;="&amp;A265),IF(D265&gt;1,"",IF(D265=0,Start!$E$26,SUMIFS(Saisonpreise!$F$9:$F$38,Saisonpreise!$K$9:$K$38,"OK",Saisonpreise!$C$9:$C$38,"Jährlich",Saisonpreise!$J$9:$J$38,0,Saisonpreise!$H$9:$H$38,"&lt;="&amp;C265,Saisonpreise!$I$9:$I$38,"&gt;="&amp;C265)+SUMIFS(Saisonpreise!$F$9:$F$38,Saisonpreise!$K$9:$K$38,"OK",Saisonpreise!$C$9:$C$38,"Jährlich",Saisonpreise!$J$9:$J$38,1,Saisonpreise!$H$9:$H$38,"&lt;="&amp;C265)+SUMIFS(Saisonpreise!$F$9:$F$38,Saisonpreise!$K$9:$K$38,"OK",Saisonpreise!$C$9:$C$38,"Jährlich",Saisonpreise!$J$9:$J$38,1,Saisonpreise!$I$9:$I$38,"&gt;="&amp;C265))))))</f>
        <v>135</v>
      </c>
      <c r="G265" s="3" t="str">
        <f t="shared" ref="G265:G328" si="18">IF(A265="","",IF(OR(E265&gt;1,AND(E265=0,D265&gt;1)),"Preiskonflikt",IF(E265=1,"Einmalige Saison",IF(D265=1,"Jährliche Saison","Basispreis"))))</f>
        <v>Jährliche Saison</v>
      </c>
      <c r="H265" s="3" t="str">
        <f t="shared" ref="H265:H328" si="19">IF(A265="","",IF(G265="Preiskonflikt","Konflikt","OK"))</f>
        <v>OK</v>
      </c>
    </row>
    <row r="266" spans="1:8" ht="31" customHeight="1">
      <c r="A266" s="12">
        <f>IF(DATE(Start!$E$28,1,1)+ROW()-9&lt;DATE(Start!$E$28+3,1,1),DATE(Start!$E$28,1,1)+ROW()-9,"")</f>
        <v>46280</v>
      </c>
      <c r="B266" s="3" t="str">
        <f t="shared" si="16"/>
        <v>Di</v>
      </c>
      <c r="C266" s="3">
        <f t="shared" si="17"/>
        <v>915</v>
      </c>
      <c r="D266" s="3">
        <f>IF(A266="","",COUNTIFS(Saisonpreise!$K$9:$K$38,"OK",Saisonpreise!$C$9:$C$38,"Jährlich",Saisonpreise!$J$9:$J$38,0,Saisonpreise!$H$9:$H$38,"&lt;="&amp;C266,Saisonpreise!$I$9:$I$38,"&gt;="&amp;C266)+COUNTIFS(Saisonpreise!$K$9:$K$38,"OK",Saisonpreise!$C$9:$C$38,"Jährlich",Saisonpreise!$J$9:$J$38,1,Saisonpreise!$H$9:$H$38,"&lt;="&amp;C266)+COUNTIFS(Saisonpreise!$K$9:$K$38,"OK",Saisonpreise!$C$9:$C$38,"Jährlich",Saisonpreise!$J$9:$J$38,1,Saisonpreise!$I$9:$I$38,"&gt;="&amp;C266))</f>
        <v>1</v>
      </c>
      <c r="E266" s="3">
        <f>IF(A266="","",COUNTIFS(Saisonpreise!$K$9:$K$38,"OK",Saisonpreise!$C$9:$C$38,"Einmalig",Saisonpreise!$D$9:$D$38,"&lt;="&amp;A266,Saisonpreise!$E$9:$E$38,"&gt;="&amp;A266))</f>
        <v>0</v>
      </c>
      <c r="F266" s="10">
        <f>IF(A266="","",IF(E266&gt;1,"",IF(E266=1,SUMIFS(Saisonpreise!$F$9:$F$38,Saisonpreise!$K$9:$K$38,"OK",Saisonpreise!$C$9:$C$38,"Einmalig",Saisonpreise!$D$9:$D$38,"&lt;="&amp;A266,Saisonpreise!$E$9:$E$38,"&gt;="&amp;A266),IF(D266&gt;1,"",IF(D266=0,Start!$E$26,SUMIFS(Saisonpreise!$F$9:$F$38,Saisonpreise!$K$9:$K$38,"OK",Saisonpreise!$C$9:$C$38,"Jährlich",Saisonpreise!$J$9:$J$38,0,Saisonpreise!$H$9:$H$38,"&lt;="&amp;C266,Saisonpreise!$I$9:$I$38,"&gt;="&amp;C266)+SUMIFS(Saisonpreise!$F$9:$F$38,Saisonpreise!$K$9:$K$38,"OK",Saisonpreise!$C$9:$C$38,"Jährlich",Saisonpreise!$J$9:$J$38,1,Saisonpreise!$H$9:$H$38,"&lt;="&amp;C266)+SUMIFS(Saisonpreise!$F$9:$F$38,Saisonpreise!$K$9:$K$38,"OK",Saisonpreise!$C$9:$C$38,"Jährlich",Saisonpreise!$J$9:$J$38,1,Saisonpreise!$I$9:$I$38,"&gt;="&amp;C266))))))</f>
        <v>105</v>
      </c>
      <c r="G266" s="3" t="str">
        <f t="shared" si="18"/>
        <v>Jährliche Saison</v>
      </c>
      <c r="H266" s="3" t="str">
        <f t="shared" si="19"/>
        <v>OK</v>
      </c>
    </row>
    <row r="267" spans="1:8" ht="31" customHeight="1">
      <c r="A267" s="12">
        <f>IF(DATE(Start!$E$28,1,1)+ROW()-9&lt;DATE(Start!$E$28+3,1,1),DATE(Start!$E$28,1,1)+ROW()-9,"")</f>
        <v>46281</v>
      </c>
      <c r="B267" s="3" t="str">
        <f t="shared" si="16"/>
        <v>Mi</v>
      </c>
      <c r="C267" s="3">
        <f t="shared" si="17"/>
        <v>916</v>
      </c>
      <c r="D267" s="3">
        <f>IF(A267="","",COUNTIFS(Saisonpreise!$K$9:$K$38,"OK",Saisonpreise!$C$9:$C$38,"Jährlich",Saisonpreise!$J$9:$J$38,0,Saisonpreise!$H$9:$H$38,"&lt;="&amp;C267,Saisonpreise!$I$9:$I$38,"&gt;="&amp;C267)+COUNTIFS(Saisonpreise!$K$9:$K$38,"OK",Saisonpreise!$C$9:$C$38,"Jährlich",Saisonpreise!$J$9:$J$38,1,Saisonpreise!$H$9:$H$38,"&lt;="&amp;C267)+COUNTIFS(Saisonpreise!$K$9:$K$38,"OK",Saisonpreise!$C$9:$C$38,"Jährlich",Saisonpreise!$J$9:$J$38,1,Saisonpreise!$I$9:$I$38,"&gt;="&amp;C267))</f>
        <v>1</v>
      </c>
      <c r="E267" s="3">
        <f>IF(A267="","",COUNTIFS(Saisonpreise!$K$9:$K$38,"OK",Saisonpreise!$C$9:$C$38,"Einmalig",Saisonpreise!$D$9:$D$38,"&lt;="&amp;A267,Saisonpreise!$E$9:$E$38,"&gt;="&amp;A267))</f>
        <v>0</v>
      </c>
      <c r="F267" s="10">
        <f>IF(A267="","",IF(E267&gt;1,"",IF(E267=1,SUMIFS(Saisonpreise!$F$9:$F$38,Saisonpreise!$K$9:$K$38,"OK",Saisonpreise!$C$9:$C$38,"Einmalig",Saisonpreise!$D$9:$D$38,"&lt;="&amp;A267,Saisonpreise!$E$9:$E$38,"&gt;="&amp;A267),IF(D267&gt;1,"",IF(D267=0,Start!$E$26,SUMIFS(Saisonpreise!$F$9:$F$38,Saisonpreise!$K$9:$K$38,"OK",Saisonpreise!$C$9:$C$38,"Jährlich",Saisonpreise!$J$9:$J$38,0,Saisonpreise!$H$9:$H$38,"&lt;="&amp;C267,Saisonpreise!$I$9:$I$38,"&gt;="&amp;C267)+SUMIFS(Saisonpreise!$F$9:$F$38,Saisonpreise!$K$9:$K$38,"OK",Saisonpreise!$C$9:$C$38,"Jährlich",Saisonpreise!$J$9:$J$38,1,Saisonpreise!$H$9:$H$38,"&lt;="&amp;C267)+SUMIFS(Saisonpreise!$F$9:$F$38,Saisonpreise!$K$9:$K$38,"OK",Saisonpreise!$C$9:$C$38,"Jährlich",Saisonpreise!$J$9:$J$38,1,Saisonpreise!$I$9:$I$38,"&gt;="&amp;C267))))))</f>
        <v>105</v>
      </c>
      <c r="G267" s="3" t="str">
        <f t="shared" si="18"/>
        <v>Jährliche Saison</v>
      </c>
      <c r="H267" s="3" t="str">
        <f t="shared" si="19"/>
        <v>OK</v>
      </c>
    </row>
    <row r="268" spans="1:8" ht="31" customHeight="1">
      <c r="A268" s="12">
        <f>IF(DATE(Start!$E$28,1,1)+ROW()-9&lt;DATE(Start!$E$28+3,1,1),DATE(Start!$E$28,1,1)+ROW()-9,"")</f>
        <v>46282</v>
      </c>
      <c r="B268" s="3" t="str">
        <f t="shared" si="16"/>
        <v>Do</v>
      </c>
      <c r="C268" s="3">
        <f t="shared" si="17"/>
        <v>917</v>
      </c>
      <c r="D268" s="3">
        <f>IF(A268="","",COUNTIFS(Saisonpreise!$K$9:$K$38,"OK",Saisonpreise!$C$9:$C$38,"Jährlich",Saisonpreise!$J$9:$J$38,0,Saisonpreise!$H$9:$H$38,"&lt;="&amp;C268,Saisonpreise!$I$9:$I$38,"&gt;="&amp;C268)+COUNTIFS(Saisonpreise!$K$9:$K$38,"OK",Saisonpreise!$C$9:$C$38,"Jährlich",Saisonpreise!$J$9:$J$38,1,Saisonpreise!$H$9:$H$38,"&lt;="&amp;C268)+COUNTIFS(Saisonpreise!$K$9:$K$38,"OK",Saisonpreise!$C$9:$C$38,"Jährlich",Saisonpreise!$J$9:$J$38,1,Saisonpreise!$I$9:$I$38,"&gt;="&amp;C268))</f>
        <v>1</v>
      </c>
      <c r="E268" s="3">
        <f>IF(A268="","",COUNTIFS(Saisonpreise!$K$9:$K$38,"OK",Saisonpreise!$C$9:$C$38,"Einmalig",Saisonpreise!$D$9:$D$38,"&lt;="&amp;A268,Saisonpreise!$E$9:$E$38,"&gt;="&amp;A268))</f>
        <v>0</v>
      </c>
      <c r="F268" s="10">
        <f>IF(A268="","",IF(E268&gt;1,"",IF(E268=1,SUMIFS(Saisonpreise!$F$9:$F$38,Saisonpreise!$K$9:$K$38,"OK",Saisonpreise!$C$9:$C$38,"Einmalig",Saisonpreise!$D$9:$D$38,"&lt;="&amp;A268,Saisonpreise!$E$9:$E$38,"&gt;="&amp;A268),IF(D268&gt;1,"",IF(D268=0,Start!$E$26,SUMIFS(Saisonpreise!$F$9:$F$38,Saisonpreise!$K$9:$K$38,"OK",Saisonpreise!$C$9:$C$38,"Jährlich",Saisonpreise!$J$9:$J$38,0,Saisonpreise!$H$9:$H$38,"&lt;="&amp;C268,Saisonpreise!$I$9:$I$38,"&gt;="&amp;C268)+SUMIFS(Saisonpreise!$F$9:$F$38,Saisonpreise!$K$9:$K$38,"OK",Saisonpreise!$C$9:$C$38,"Jährlich",Saisonpreise!$J$9:$J$38,1,Saisonpreise!$H$9:$H$38,"&lt;="&amp;C268)+SUMIFS(Saisonpreise!$F$9:$F$38,Saisonpreise!$K$9:$K$38,"OK",Saisonpreise!$C$9:$C$38,"Jährlich",Saisonpreise!$J$9:$J$38,1,Saisonpreise!$I$9:$I$38,"&gt;="&amp;C268))))))</f>
        <v>105</v>
      </c>
      <c r="G268" s="3" t="str">
        <f t="shared" si="18"/>
        <v>Jährliche Saison</v>
      </c>
      <c r="H268" s="3" t="str">
        <f t="shared" si="19"/>
        <v>OK</v>
      </c>
    </row>
    <row r="269" spans="1:8" ht="31" customHeight="1">
      <c r="A269" s="12">
        <f>IF(DATE(Start!$E$28,1,1)+ROW()-9&lt;DATE(Start!$E$28+3,1,1),DATE(Start!$E$28,1,1)+ROW()-9,"")</f>
        <v>46283</v>
      </c>
      <c r="B269" s="3" t="str">
        <f t="shared" si="16"/>
        <v>Fr</v>
      </c>
      <c r="C269" s="3">
        <f t="shared" si="17"/>
        <v>918</v>
      </c>
      <c r="D269" s="3">
        <f>IF(A269="","",COUNTIFS(Saisonpreise!$K$9:$K$38,"OK",Saisonpreise!$C$9:$C$38,"Jährlich",Saisonpreise!$J$9:$J$38,0,Saisonpreise!$H$9:$H$38,"&lt;="&amp;C269,Saisonpreise!$I$9:$I$38,"&gt;="&amp;C269)+COUNTIFS(Saisonpreise!$K$9:$K$38,"OK",Saisonpreise!$C$9:$C$38,"Jährlich",Saisonpreise!$J$9:$J$38,1,Saisonpreise!$H$9:$H$38,"&lt;="&amp;C269)+COUNTIFS(Saisonpreise!$K$9:$K$38,"OK",Saisonpreise!$C$9:$C$38,"Jährlich",Saisonpreise!$J$9:$J$38,1,Saisonpreise!$I$9:$I$38,"&gt;="&amp;C269))</f>
        <v>1</v>
      </c>
      <c r="E269" s="3">
        <f>IF(A269="","",COUNTIFS(Saisonpreise!$K$9:$K$38,"OK",Saisonpreise!$C$9:$C$38,"Einmalig",Saisonpreise!$D$9:$D$38,"&lt;="&amp;A269,Saisonpreise!$E$9:$E$38,"&gt;="&amp;A269))</f>
        <v>0</v>
      </c>
      <c r="F269" s="10">
        <f>IF(A269="","",IF(E269&gt;1,"",IF(E269=1,SUMIFS(Saisonpreise!$F$9:$F$38,Saisonpreise!$K$9:$K$38,"OK",Saisonpreise!$C$9:$C$38,"Einmalig",Saisonpreise!$D$9:$D$38,"&lt;="&amp;A269,Saisonpreise!$E$9:$E$38,"&gt;="&amp;A269),IF(D269&gt;1,"",IF(D269=0,Start!$E$26,SUMIFS(Saisonpreise!$F$9:$F$38,Saisonpreise!$K$9:$K$38,"OK",Saisonpreise!$C$9:$C$38,"Jährlich",Saisonpreise!$J$9:$J$38,0,Saisonpreise!$H$9:$H$38,"&lt;="&amp;C269,Saisonpreise!$I$9:$I$38,"&gt;="&amp;C269)+SUMIFS(Saisonpreise!$F$9:$F$38,Saisonpreise!$K$9:$K$38,"OK",Saisonpreise!$C$9:$C$38,"Jährlich",Saisonpreise!$J$9:$J$38,1,Saisonpreise!$H$9:$H$38,"&lt;="&amp;C269)+SUMIFS(Saisonpreise!$F$9:$F$38,Saisonpreise!$K$9:$K$38,"OK",Saisonpreise!$C$9:$C$38,"Jährlich",Saisonpreise!$J$9:$J$38,1,Saisonpreise!$I$9:$I$38,"&gt;="&amp;C269))))))</f>
        <v>105</v>
      </c>
      <c r="G269" s="3" t="str">
        <f t="shared" si="18"/>
        <v>Jährliche Saison</v>
      </c>
      <c r="H269" s="3" t="str">
        <f t="shared" si="19"/>
        <v>OK</v>
      </c>
    </row>
    <row r="270" spans="1:8" ht="31" customHeight="1">
      <c r="A270" s="12">
        <f>IF(DATE(Start!$E$28,1,1)+ROW()-9&lt;DATE(Start!$E$28+3,1,1),DATE(Start!$E$28,1,1)+ROW()-9,"")</f>
        <v>46284</v>
      </c>
      <c r="B270" s="3" t="str">
        <f t="shared" si="16"/>
        <v>Sa</v>
      </c>
      <c r="C270" s="3">
        <f t="shared" si="17"/>
        <v>919</v>
      </c>
      <c r="D270" s="3">
        <f>IF(A270="","",COUNTIFS(Saisonpreise!$K$9:$K$38,"OK",Saisonpreise!$C$9:$C$38,"Jährlich",Saisonpreise!$J$9:$J$38,0,Saisonpreise!$H$9:$H$38,"&lt;="&amp;C270,Saisonpreise!$I$9:$I$38,"&gt;="&amp;C270)+COUNTIFS(Saisonpreise!$K$9:$K$38,"OK",Saisonpreise!$C$9:$C$38,"Jährlich",Saisonpreise!$J$9:$J$38,1,Saisonpreise!$H$9:$H$38,"&lt;="&amp;C270)+COUNTIFS(Saisonpreise!$K$9:$K$38,"OK",Saisonpreise!$C$9:$C$38,"Jährlich",Saisonpreise!$J$9:$J$38,1,Saisonpreise!$I$9:$I$38,"&gt;="&amp;C270))</f>
        <v>1</v>
      </c>
      <c r="E270" s="3">
        <f>IF(A270="","",COUNTIFS(Saisonpreise!$K$9:$K$38,"OK",Saisonpreise!$C$9:$C$38,"Einmalig",Saisonpreise!$D$9:$D$38,"&lt;="&amp;A270,Saisonpreise!$E$9:$E$38,"&gt;="&amp;A270))</f>
        <v>0</v>
      </c>
      <c r="F270" s="10">
        <f>IF(A270="","",IF(E270&gt;1,"",IF(E270=1,SUMIFS(Saisonpreise!$F$9:$F$38,Saisonpreise!$K$9:$K$38,"OK",Saisonpreise!$C$9:$C$38,"Einmalig",Saisonpreise!$D$9:$D$38,"&lt;="&amp;A270,Saisonpreise!$E$9:$E$38,"&gt;="&amp;A270),IF(D270&gt;1,"",IF(D270=0,Start!$E$26,SUMIFS(Saisonpreise!$F$9:$F$38,Saisonpreise!$K$9:$K$38,"OK",Saisonpreise!$C$9:$C$38,"Jährlich",Saisonpreise!$J$9:$J$38,0,Saisonpreise!$H$9:$H$38,"&lt;="&amp;C270,Saisonpreise!$I$9:$I$38,"&gt;="&amp;C270)+SUMIFS(Saisonpreise!$F$9:$F$38,Saisonpreise!$K$9:$K$38,"OK",Saisonpreise!$C$9:$C$38,"Jährlich",Saisonpreise!$J$9:$J$38,1,Saisonpreise!$H$9:$H$38,"&lt;="&amp;C270)+SUMIFS(Saisonpreise!$F$9:$F$38,Saisonpreise!$K$9:$K$38,"OK",Saisonpreise!$C$9:$C$38,"Jährlich",Saisonpreise!$J$9:$J$38,1,Saisonpreise!$I$9:$I$38,"&gt;="&amp;C270))))))</f>
        <v>105</v>
      </c>
      <c r="G270" s="3" t="str">
        <f t="shared" si="18"/>
        <v>Jährliche Saison</v>
      </c>
      <c r="H270" s="3" t="str">
        <f t="shared" si="19"/>
        <v>OK</v>
      </c>
    </row>
    <row r="271" spans="1:8" ht="31" customHeight="1">
      <c r="A271" s="12">
        <f>IF(DATE(Start!$E$28,1,1)+ROW()-9&lt;DATE(Start!$E$28+3,1,1),DATE(Start!$E$28,1,1)+ROW()-9,"")</f>
        <v>46285</v>
      </c>
      <c r="B271" s="3" t="str">
        <f t="shared" si="16"/>
        <v>So</v>
      </c>
      <c r="C271" s="3">
        <f t="shared" si="17"/>
        <v>920</v>
      </c>
      <c r="D271" s="3">
        <f>IF(A271="","",COUNTIFS(Saisonpreise!$K$9:$K$38,"OK",Saisonpreise!$C$9:$C$38,"Jährlich",Saisonpreise!$J$9:$J$38,0,Saisonpreise!$H$9:$H$38,"&lt;="&amp;C271,Saisonpreise!$I$9:$I$38,"&gt;="&amp;C271)+COUNTIFS(Saisonpreise!$K$9:$K$38,"OK",Saisonpreise!$C$9:$C$38,"Jährlich",Saisonpreise!$J$9:$J$38,1,Saisonpreise!$H$9:$H$38,"&lt;="&amp;C271)+COUNTIFS(Saisonpreise!$K$9:$K$38,"OK",Saisonpreise!$C$9:$C$38,"Jährlich",Saisonpreise!$J$9:$J$38,1,Saisonpreise!$I$9:$I$38,"&gt;="&amp;C271))</f>
        <v>1</v>
      </c>
      <c r="E271" s="3">
        <f>IF(A271="","",COUNTIFS(Saisonpreise!$K$9:$K$38,"OK",Saisonpreise!$C$9:$C$38,"Einmalig",Saisonpreise!$D$9:$D$38,"&lt;="&amp;A271,Saisonpreise!$E$9:$E$38,"&gt;="&amp;A271))</f>
        <v>0</v>
      </c>
      <c r="F271" s="10">
        <f>IF(A271="","",IF(E271&gt;1,"",IF(E271=1,SUMIFS(Saisonpreise!$F$9:$F$38,Saisonpreise!$K$9:$K$38,"OK",Saisonpreise!$C$9:$C$38,"Einmalig",Saisonpreise!$D$9:$D$38,"&lt;="&amp;A271,Saisonpreise!$E$9:$E$38,"&gt;="&amp;A271),IF(D271&gt;1,"",IF(D271=0,Start!$E$26,SUMIFS(Saisonpreise!$F$9:$F$38,Saisonpreise!$K$9:$K$38,"OK",Saisonpreise!$C$9:$C$38,"Jährlich",Saisonpreise!$J$9:$J$38,0,Saisonpreise!$H$9:$H$38,"&lt;="&amp;C271,Saisonpreise!$I$9:$I$38,"&gt;="&amp;C271)+SUMIFS(Saisonpreise!$F$9:$F$38,Saisonpreise!$K$9:$K$38,"OK",Saisonpreise!$C$9:$C$38,"Jährlich",Saisonpreise!$J$9:$J$38,1,Saisonpreise!$H$9:$H$38,"&lt;="&amp;C271)+SUMIFS(Saisonpreise!$F$9:$F$38,Saisonpreise!$K$9:$K$38,"OK",Saisonpreise!$C$9:$C$38,"Jährlich",Saisonpreise!$J$9:$J$38,1,Saisonpreise!$I$9:$I$38,"&gt;="&amp;C271))))))</f>
        <v>105</v>
      </c>
      <c r="G271" s="3" t="str">
        <f t="shared" si="18"/>
        <v>Jährliche Saison</v>
      </c>
      <c r="H271" s="3" t="str">
        <f t="shared" si="19"/>
        <v>OK</v>
      </c>
    </row>
    <row r="272" spans="1:8" ht="31" customHeight="1">
      <c r="A272" s="12">
        <f>IF(DATE(Start!$E$28,1,1)+ROW()-9&lt;DATE(Start!$E$28+3,1,1),DATE(Start!$E$28,1,1)+ROW()-9,"")</f>
        <v>46286</v>
      </c>
      <c r="B272" s="3" t="str">
        <f t="shared" si="16"/>
        <v>Mo</v>
      </c>
      <c r="C272" s="3">
        <f t="shared" si="17"/>
        <v>921</v>
      </c>
      <c r="D272" s="3">
        <f>IF(A272="","",COUNTIFS(Saisonpreise!$K$9:$K$38,"OK",Saisonpreise!$C$9:$C$38,"Jährlich",Saisonpreise!$J$9:$J$38,0,Saisonpreise!$H$9:$H$38,"&lt;="&amp;C272,Saisonpreise!$I$9:$I$38,"&gt;="&amp;C272)+COUNTIFS(Saisonpreise!$K$9:$K$38,"OK",Saisonpreise!$C$9:$C$38,"Jährlich",Saisonpreise!$J$9:$J$38,1,Saisonpreise!$H$9:$H$38,"&lt;="&amp;C272)+COUNTIFS(Saisonpreise!$K$9:$K$38,"OK",Saisonpreise!$C$9:$C$38,"Jährlich",Saisonpreise!$J$9:$J$38,1,Saisonpreise!$I$9:$I$38,"&gt;="&amp;C272))</f>
        <v>1</v>
      </c>
      <c r="E272" s="3">
        <f>IF(A272="","",COUNTIFS(Saisonpreise!$K$9:$K$38,"OK",Saisonpreise!$C$9:$C$38,"Einmalig",Saisonpreise!$D$9:$D$38,"&lt;="&amp;A272,Saisonpreise!$E$9:$E$38,"&gt;="&amp;A272))</f>
        <v>0</v>
      </c>
      <c r="F272" s="10">
        <f>IF(A272="","",IF(E272&gt;1,"",IF(E272=1,SUMIFS(Saisonpreise!$F$9:$F$38,Saisonpreise!$K$9:$K$38,"OK",Saisonpreise!$C$9:$C$38,"Einmalig",Saisonpreise!$D$9:$D$38,"&lt;="&amp;A272,Saisonpreise!$E$9:$E$38,"&gt;="&amp;A272),IF(D272&gt;1,"",IF(D272=0,Start!$E$26,SUMIFS(Saisonpreise!$F$9:$F$38,Saisonpreise!$K$9:$K$38,"OK",Saisonpreise!$C$9:$C$38,"Jährlich",Saisonpreise!$J$9:$J$38,0,Saisonpreise!$H$9:$H$38,"&lt;="&amp;C272,Saisonpreise!$I$9:$I$38,"&gt;="&amp;C272)+SUMIFS(Saisonpreise!$F$9:$F$38,Saisonpreise!$K$9:$K$38,"OK",Saisonpreise!$C$9:$C$38,"Jährlich",Saisonpreise!$J$9:$J$38,1,Saisonpreise!$H$9:$H$38,"&lt;="&amp;C272)+SUMIFS(Saisonpreise!$F$9:$F$38,Saisonpreise!$K$9:$K$38,"OK",Saisonpreise!$C$9:$C$38,"Jährlich",Saisonpreise!$J$9:$J$38,1,Saisonpreise!$I$9:$I$38,"&gt;="&amp;C272))))))</f>
        <v>105</v>
      </c>
      <c r="G272" s="3" t="str">
        <f t="shared" si="18"/>
        <v>Jährliche Saison</v>
      </c>
      <c r="H272" s="3" t="str">
        <f t="shared" si="19"/>
        <v>OK</v>
      </c>
    </row>
    <row r="273" spans="1:8" ht="31" customHeight="1">
      <c r="A273" s="12">
        <f>IF(DATE(Start!$E$28,1,1)+ROW()-9&lt;DATE(Start!$E$28+3,1,1),DATE(Start!$E$28,1,1)+ROW()-9,"")</f>
        <v>46287</v>
      </c>
      <c r="B273" s="3" t="str">
        <f t="shared" si="16"/>
        <v>Di</v>
      </c>
      <c r="C273" s="3">
        <f t="shared" si="17"/>
        <v>922</v>
      </c>
      <c r="D273" s="3">
        <f>IF(A273="","",COUNTIFS(Saisonpreise!$K$9:$K$38,"OK",Saisonpreise!$C$9:$C$38,"Jährlich",Saisonpreise!$J$9:$J$38,0,Saisonpreise!$H$9:$H$38,"&lt;="&amp;C273,Saisonpreise!$I$9:$I$38,"&gt;="&amp;C273)+COUNTIFS(Saisonpreise!$K$9:$K$38,"OK",Saisonpreise!$C$9:$C$38,"Jährlich",Saisonpreise!$J$9:$J$38,1,Saisonpreise!$H$9:$H$38,"&lt;="&amp;C273)+COUNTIFS(Saisonpreise!$K$9:$K$38,"OK",Saisonpreise!$C$9:$C$38,"Jährlich",Saisonpreise!$J$9:$J$38,1,Saisonpreise!$I$9:$I$38,"&gt;="&amp;C273))</f>
        <v>1</v>
      </c>
      <c r="E273" s="3">
        <f>IF(A273="","",COUNTIFS(Saisonpreise!$K$9:$K$38,"OK",Saisonpreise!$C$9:$C$38,"Einmalig",Saisonpreise!$D$9:$D$38,"&lt;="&amp;A273,Saisonpreise!$E$9:$E$38,"&gt;="&amp;A273))</f>
        <v>0</v>
      </c>
      <c r="F273" s="10">
        <f>IF(A273="","",IF(E273&gt;1,"",IF(E273=1,SUMIFS(Saisonpreise!$F$9:$F$38,Saisonpreise!$K$9:$K$38,"OK",Saisonpreise!$C$9:$C$38,"Einmalig",Saisonpreise!$D$9:$D$38,"&lt;="&amp;A273,Saisonpreise!$E$9:$E$38,"&gt;="&amp;A273),IF(D273&gt;1,"",IF(D273=0,Start!$E$26,SUMIFS(Saisonpreise!$F$9:$F$38,Saisonpreise!$K$9:$K$38,"OK",Saisonpreise!$C$9:$C$38,"Jährlich",Saisonpreise!$J$9:$J$38,0,Saisonpreise!$H$9:$H$38,"&lt;="&amp;C273,Saisonpreise!$I$9:$I$38,"&gt;="&amp;C273)+SUMIFS(Saisonpreise!$F$9:$F$38,Saisonpreise!$K$9:$K$38,"OK",Saisonpreise!$C$9:$C$38,"Jährlich",Saisonpreise!$J$9:$J$38,1,Saisonpreise!$H$9:$H$38,"&lt;="&amp;C273)+SUMIFS(Saisonpreise!$F$9:$F$38,Saisonpreise!$K$9:$K$38,"OK",Saisonpreise!$C$9:$C$38,"Jährlich",Saisonpreise!$J$9:$J$38,1,Saisonpreise!$I$9:$I$38,"&gt;="&amp;C273))))))</f>
        <v>105</v>
      </c>
      <c r="G273" s="3" t="str">
        <f t="shared" si="18"/>
        <v>Jährliche Saison</v>
      </c>
      <c r="H273" s="3" t="str">
        <f t="shared" si="19"/>
        <v>OK</v>
      </c>
    </row>
    <row r="274" spans="1:8" ht="31" customHeight="1">
      <c r="A274" s="12">
        <f>IF(DATE(Start!$E$28,1,1)+ROW()-9&lt;DATE(Start!$E$28+3,1,1),DATE(Start!$E$28,1,1)+ROW()-9,"")</f>
        <v>46288</v>
      </c>
      <c r="B274" s="3" t="str">
        <f t="shared" si="16"/>
        <v>Mi</v>
      </c>
      <c r="C274" s="3">
        <f t="shared" si="17"/>
        <v>923</v>
      </c>
      <c r="D274" s="3">
        <f>IF(A274="","",COUNTIFS(Saisonpreise!$K$9:$K$38,"OK",Saisonpreise!$C$9:$C$38,"Jährlich",Saisonpreise!$J$9:$J$38,0,Saisonpreise!$H$9:$H$38,"&lt;="&amp;C274,Saisonpreise!$I$9:$I$38,"&gt;="&amp;C274)+COUNTIFS(Saisonpreise!$K$9:$K$38,"OK",Saisonpreise!$C$9:$C$38,"Jährlich",Saisonpreise!$J$9:$J$38,1,Saisonpreise!$H$9:$H$38,"&lt;="&amp;C274)+COUNTIFS(Saisonpreise!$K$9:$K$38,"OK",Saisonpreise!$C$9:$C$38,"Jährlich",Saisonpreise!$J$9:$J$38,1,Saisonpreise!$I$9:$I$38,"&gt;="&amp;C274))</f>
        <v>1</v>
      </c>
      <c r="E274" s="3">
        <f>IF(A274="","",COUNTIFS(Saisonpreise!$K$9:$K$38,"OK",Saisonpreise!$C$9:$C$38,"Einmalig",Saisonpreise!$D$9:$D$38,"&lt;="&amp;A274,Saisonpreise!$E$9:$E$38,"&gt;="&amp;A274))</f>
        <v>0</v>
      </c>
      <c r="F274" s="10">
        <f>IF(A274="","",IF(E274&gt;1,"",IF(E274=1,SUMIFS(Saisonpreise!$F$9:$F$38,Saisonpreise!$K$9:$K$38,"OK",Saisonpreise!$C$9:$C$38,"Einmalig",Saisonpreise!$D$9:$D$38,"&lt;="&amp;A274,Saisonpreise!$E$9:$E$38,"&gt;="&amp;A274),IF(D274&gt;1,"",IF(D274=0,Start!$E$26,SUMIFS(Saisonpreise!$F$9:$F$38,Saisonpreise!$K$9:$K$38,"OK",Saisonpreise!$C$9:$C$38,"Jährlich",Saisonpreise!$J$9:$J$38,0,Saisonpreise!$H$9:$H$38,"&lt;="&amp;C274,Saisonpreise!$I$9:$I$38,"&gt;="&amp;C274)+SUMIFS(Saisonpreise!$F$9:$F$38,Saisonpreise!$K$9:$K$38,"OK",Saisonpreise!$C$9:$C$38,"Jährlich",Saisonpreise!$J$9:$J$38,1,Saisonpreise!$H$9:$H$38,"&lt;="&amp;C274)+SUMIFS(Saisonpreise!$F$9:$F$38,Saisonpreise!$K$9:$K$38,"OK",Saisonpreise!$C$9:$C$38,"Jährlich",Saisonpreise!$J$9:$J$38,1,Saisonpreise!$I$9:$I$38,"&gt;="&amp;C274))))))</f>
        <v>105</v>
      </c>
      <c r="G274" s="3" t="str">
        <f t="shared" si="18"/>
        <v>Jährliche Saison</v>
      </c>
      <c r="H274" s="3" t="str">
        <f t="shared" si="19"/>
        <v>OK</v>
      </c>
    </row>
    <row r="275" spans="1:8" ht="31" customHeight="1">
      <c r="A275" s="12">
        <f>IF(DATE(Start!$E$28,1,1)+ROW()-9&lt;DATE(Start!$E$28+3,1,1),DATE(Start!$E$28,1,1)+ROW()-9,"")</f>
        <v>46289</v>
      </c>
      <c r="B275" s="3" t="str">
        <f t="shared" si="16"/>
        <v>Do</v>
      </c>
      <c r="C275" s="3">
        <f t="shared" si="17"/>
        <v>924</v>
      </c>
      <c r="D275" s="3">
        <f>IF(A275="","",COUNTIFS(Saisonpreise!$K$9:$K$38,"OK",Saisonpreise!$C$9:$C$38,"Jährlich",Saisonpreise!$J$9:$J$38,0,Saisonpreise!$H$9:$H$38,"&lt;="&amp;C275,Saisonpreise!$I$9:$I$38,"&gt;="&amp;C275)+COUNTIFS(Saisonpreise!$K$9:$K$38,"OK",Saisonpreise!$C$9:$C$38,"Jährlich",Saisonpreise!$J$9:$J$38,1,Saisonpreise!$H$9:$H$38,"&lt;="&amp;C275)+COUNTIFS(Saisonpreise!$K$9:$K$38,"OK",Saisonpreise!$C$9:$C$38,"Jährlich",Saisonpreise!$J$9:$J$38,1,Saisonpreise!$I$9:$I$38,"&gt;="&amp;C275))</f>
        <v>1</v>
      </c>
      <c r="E275" s="3">
        <f>IF(A275="","",COUNTIFS(Saisonpreise!$K$9:$K$38,"OK",Saisonpreise!$C$9:$C$38,"Einmalig",Saisonpreise!$D$9:$D$38,"&lt;="&amp;A275,Saisonpreise!$E$9:$E$38,"&gt;="&amp;A275))</f>
        <v>0</v>
      </c>
      <c r="F275" s="10">
        <f>IF(A275="","",IF(E275&gt;1,"",IF(E275=1,SUMIFS(Saisonpreise!$F$9:$F$38,Saisonpreise!$K$9:$K$38,"OK",Saisonpreise!$C$9:$C$38,"Einmalig",Saisonpreise!$D$9:$D$38,"&lt;="&amp;A275,Saisonpreise!$E$9:$E$38,"&gt;="&amp;A275),IF(D275&gt;1,"",IF(D275=0,Start!$E$26,SUMIFS(Saisonpreise!$F$9:$F$38,Saisonpreise!$K$9:$K$38,"OK",Saisonpreise!$C$9:$C$38,"Jährlich",Saisonpreise!$J$9:$J$38,0,Saisonpreise!$H$9:$H$38,"&lt;="&amp;C275,Saisonpreise!$I$9:$I$38,"&gt;="&amp;C275)+SUMIFS(Saisonpreise!$F$9:$F$38,Saisonpreise!$K$9:$K$38,"OK",Saisonpreise!$C$9:$C$38,"Jährlich",Saisonpreise!$J$9:$J$38,1,Saisonpreise!$H$9:$H$38,"&lt;="&amp;C275)+SUMIFS(Saisonpreise!$F$9:$F$38,Saisonpreise!$K$9:$K$38,"OK",Saisonpreise!$C$9:$C$38,"Jährlich",Saisonpreise!$J$9:$J$38,1,Saisonpreise!$I$9:$I$38,"&gt;="&amp;C275))))))</f>
        <v>105</v>
      </c>
      <c r="G275" s="3" t="str">
        <f t="shared" si="18"/>
        <v>Jährliche Saison</v>
      </c>
      <c r="H275" s="3" t="str">
        <f t="shared" si="19"/>
        <v>OK</v>
      </c>
    </row>
    <row r="276" spans="1:8" ht="31" customHeight="1">
      <c r="A276" s="12">
        <f>IF(DATE(Start!$E$28,1,1)+ROW()-9&lt;DATE(Start!$E$28+3,1,1),DATE(Start!$E$28,1,1)+ROW()-9,"")</f>
        <v>46290</v>
      </c>
      <c r="B276" s="3" t="str">
        <f t="shared" si="16"/>
        <v>Fr</v>
      </c>
      <c r="C276" s="3">
        <f t="shared" si="17"/>
        <v>925</v>
      </c>
      <c r="D276" s="3">
        <f>IF(A276="","",COUNTIFS(Saisonpreise!$K$9:$K$38,"OK",Saisonpreise!$C$9:$C$38,"Jährlich",Saisonpreise!$J$9:$J$38,0,Saisonpreise!$H$9:$H$38,"&lt;="&amp;C276,Saisonpreise!$I$9:$I$38,"&gt;="&amp;C276)+COUNTIFS(Saisonpreise!$K$9:$K$38,"OK",Saisonpreise!$C$9:$C$38,"Jährlich",Saisonpreise!$J$9:$J$38,1,Saisonpreise!$H$9:$H$38,"&lt;="&amp;C276)+COUNTIFS(Saisonpreise!$K$9:$K$38,"OK",Saisonpreise!$C$9:$C$38,"Jährlich",Saisonpreise!$J$9:$J$38,1,Saisonpreise!$I$9:$I$38,"&gt;="&amp;C276))</f>
        <v>1</v>
      </c>
      <c r="E276" s="3">
        <f>IF(A276="","",COUNTIFS(Saisonpreise!$K$9:$K$38,"OK",Saisonpreise!$C$9:$C$38,"Einmalig",Saisonpreise!$D$9:$D$38,"&lt;="&amp;A276,Saisonpreise!$E$9:$E$38,"&gt;="&amp;A276))</f>
        <v>0</v>
      </c>
      <c r="F276" s="10">
        <f>IF(A276="","",IF(E276&gt;1,"",IF(E276=1,SUMIFS(Saisonpreise!$F$9:$F$38,Saisonpreise!$K$9:$K$38,"OK",Saisonpreise!$C$9:$C$38,"Einmalig",Saisonpreise!$D$9:$D$38,"&lt;="&amp;A276,Saisonpreise!$E$9:$E$38,"&gt;="&amp;A276),IF(D276&gt;1,"",IF(D276=0,Start!$E$26,SUMIFS(Saisonpreise!$F$9:$F$38,Saisonpreise!$K$9:$K$38,"OK",Saisonpreise!$C$9:$C$38,"Jährlich",Saisonpreise!$J$9:$J$38,0,Saisonpreise!$H$9:$H$38,"&lt;="&amp;C276,Saisonpreise!$I$9:$I$38,"&gt;="&amp;C276)+SUMIFS(Saisonpreise!$F$9:$F$38,Saisonpreise!$K$9:$K$38,"OK",Saisonpreise!$C$9:$C$38,"Jährlich",Saisonpreise!$J$9:$J$38,1,Saisonpreise!$H$9:$H$38,"&lt;="&amp;C276)+SUMIFS(Saisonpreise!$F$9:$F$38,Saisonpreise!$K$9:$K$38,"OK",Saisonpreise!$C$9:$C$38,"Jährlich",Saisonpreise!$J$9:$J$38,1,Saisonpreise!$I$9:$I$38,"&gt;="&amp;C276))))))</f>
        <v>105</v>
      </c>
      <c r="G276" s="3" t="str">
        <f t="shared" si="18"/>
        <v>Jährliche Saison</v>
      </c>
      <c r="H276" s="3" t="str">
        <f t="shared" si="19"/>
        <v>OK</v>
      </c>
    </row>
    <row r="277" spans="1:8" ht="31" customHeight="1">
      <c r="A277" s="12">
        <f>IF(DATE(Start!$E$28,1,1)+ROW()-9&lt;DATE(Start!$E$28+3,1,1),DATE(Start!$E$28,1,1)+ROW()-9,"")</f>
        <v>46291</v>
      </c>
      <c r="B277" s="3" t="str">
        <f t="shared" si="16"/>
        <v>Sa</v>
      </c>
      <c r="C277" s="3">
        <f t="shared" si="17"/>
        <v>926</v>
      </c>
      <c r="D277" s="3">
        <f>IF(A277="","",COUNTIFS(Saisonpreise!$K$9:$K$38,"OK",Saisonpreise!$C$9:$C$38,"Jährlich",Saisonpreise!$J$9:$J$38,0,Saisonpreise!$H$9:$H$38,"&lt;="&amp;C277,Saisonpreise!$I$9:$I$38,"&gt;="&amp;C277)+COUNTIFS(Saisonpreise!$K$9:$K$38,"OK",Saisonpreise!$C$9:$C$38,"Jährlich",Saisonpreise!$J$9:$J$38,1,Saisonpreise!$H$9:$H$38,"&lt;="&amp;C277)+COUNTIFS(Saisonpreise!$K$9:$K$38,"OK",Saisonpreise!$C$9:$C$38,"Jährlich",Saisonpreise!$J$9:$J$38,1,Saisonpreise!$I$9:$I$38,"&gt;="&amp;C277))</f>
        <v>1</v>
      </c>
      <c r="E277" s="3">
        <f>IF(A277="","",COUNTIFS(Saisonpreise!$K$9:$K$38,"OK",Saisonpreise!$C$9:$C$38,"Einmalig",Saisonpreise!$D$9:$D$38,"&lt;="&amp;A277,Saisonpreise!$E$9:$E$38,"&gt;="&amp;A277))</f>
        <v>0</v>
      </c>
      <c r="F277" s="10">
        <f>IF(A277="","",IF(E277&gt;1,"",IF(E277=1,SUMIFS(Saisonpreise!$F$9:$F$38,Saisonpreise!$K$9:$K$38,"OK",Saisonpreise!$C$9:$C$38,"Einmalig",Saisonpreise!$D$9:$D$38,"&lt;="&amp;A277,Saisonpreise!$E$9:$E$38,"&gt;="&amp;A277),IF(D277&gt;1,"",IF(D277=0,Start!$E$26,SUMIFS(Saisonpreise!$F$9:$F$38,Saisonpreise!$K$9:$K$38,"OK",Saisonpreise!$C$9:$C$38,"Jährlich",Saisonpreise!$J$9:$J$38,0,Saisonpreise!$H$9:$H$38,"&lt;="&amp;C277,Saisonpreise!$I$9:$I$38,"&gt;="&amp;C277)+SUMIFS(Saisonpreise!$F$9:$F$38,Saisonpreise!$K$9:$K$38,"OK",Saisonpreise!$C$9:$C$38,"Jährlich",Saisonpreise!$J$9:$J$38,1,Saisonpreise!$H$9:$H$38,"&lt;="&amp;C277)+SUMIFS(Saisonpreise!$F$9:$F$38,Saisonpreise!$K$9:$K$38,"OK",Saisonpreise!$C$9:$C$38,"Jährlich",Saisonpreise!$J$9:$J$38,1,Saisonpreise!$I$9:$I$38,"&gt;="&amp;C277))))))</f>
        <v>105</v>
      </c>
      <c r="G277" s="3" t="str">
        <f t="shared" si="18"/>
        <v>Jährliche Saison</v>
      </c>
      <c r="H277" s="3" t="str">
        <f t="shared" si="19"/>
        <v>OK</v>
      </c>
    </row>
    <row r="278" spans="1:8" ht="31" customHeight="1">
      <c r="A278" s="12">
        <f>IF(DATE(Start!$E$28,1,1)+ROW()-9&lt;DATE(Start!$E$28+3,1,1),DATE(Start!$E$28,1,1)+ROW()-9,"")</f>
        <v>46292</v>
      </c>
      <c r="B278" s="3" t="str">
        <f t="shared" si="16"/>
        <v>So</v>
      </c>
      <c r="C278" s="3">
        <f t="shared" si="17"/>
        <v>927</v>
      </c>
      <c r="D278" s="3">
        <f>IF(A278="","",COUNTIFS(Saisonpreise!$K$9:$K$38,"OK",Saisonpreise!$C$9:$C$38,"Jährlich",Saisonpreise!$J$9:$J$38,0,Saisonpreise!$H$9:$H$38,"&lt;="&amp;C278,Saisonpreise!$I$9:$I$38,"&gt;="&amp;C278)+COUNTIFS(Saisonpreise!$K$9:$K$38,"OK",Saisonpreise!$C$9:$C$38,"Jährlich",Saisonpreise!$J$9:$J$38,1,Saisonpreise!$H$9:$H$38,"&lt;="&amp;C278)+COUNTIFS(Saisonpreise!$K$9:$K$38,"OK",Saisonpreise!$C$9:$C$38,"Jährlich",Saisonpreise!$J$9:$J$38,1,Saisonpreise!$I$9:$I$38,"&gt;="&amp;C278))</f>
        <v>1</v>
      </c>
      <c r="E278" s="3">
        <f>IF(A278="","",COUNTIFS(Saisonpreise!$K$9:$K$38,"OK",Saisonpreise!$C$9:$C$38,"Einmalig",Saisonpreise!$D$9:$D$38,"&lt;="&amp;A278,Saisonpreise!$E$9:$E$38,"&gt;="&amp;A278))</f>
        <v>0</v>
      </c>
      <c r="F278" s="10">
        <f>IF(A278="","",IF(E278&gt;1,"",IF(E278=1,SUMIFS(Saisonpreise!$F$9:$F$38,Saisonpreise!$K$9:$K$38,"OK",Saisonpreise!$C$9:$C$38,"Einmalig",Saisonpreise!$D$9:$D$38,"&lt;="&amp;A278,Saisonpreise!$E$9:$E$38,"&gt;="&amp;A278),IF(D278&gt;1,"",IF(D278=0,Start!$E$26,SUMIFS(Saisonpreise!$F$9:$F$38,Saisonpreise!$K$9:$K$38,"OK",Saisonpreise!$C$9:$C$38,"Jährlich",Saisonpreise!$J$9:$J$38,0,Saisonpreise!$H$9:$H$38,"&lt;="&amp;C278,Saisonpreise!$I$9:$I$38,"&gt;="&amp;C278)+SUMIFS(Saisonpreise!$F$9:$F$38,Saisonpreise!$K$9:$K$38,"OK",Saisonpreise!$C$9:$C$38,"Jährlich",Saisonpreise!$J$9:$J$38,1,Saisonpreise!$H$9:$H$38,"&lt;="&amp;C278)+SUMIFS(Saisonpreise!$F$9:$F$38,Saisonpreise!$K$9:$K$38,"OK",Saisonpreise!$C$9:$C$38,"Jährlich",Saisonpreise!$J$9:$J$38,1,Saisonpreise!$I$9:$I$38,"&gt;="&amp;C278))))))</f>
        <v>105</v>
      </c>
      <c r="G278" s="3" t="str">
        <f t="shared" si="18"/>
        <v>Jährliche Saison</v>
      </c>
      <c r="H278" s="3" t="str">
        <f t="shared" si="19"/>
        <v>OK</v>
      </c>
    </row>
    <row r="279" spans="1:8" ht="31" customHeight="1">
      <c r="A279" s="12">
        <f>IF(DATE(Start!$E$28,1,1)+ROW()-9&lt;DATE(Start!$E$28+3,1,1),DATE(Start!$E$28,1,1)+ROW()-9,"")</f>
        <v>46293</v>
      </c>
      <c r="B279" s="3" t="str">
        <f t="shared" si="16"/>
        <v>Mo</v>
      </c>
      <c r="C279" s="3">
        <f t="shared" si="17"/>
        <v>928</v>
      </c>
      <c r="D279" s="3">
        <f>IF(A279="","",COUNTIFS(Saisonpreise!$K$9:$K$38,"OK",Saisonpreise!$C$9:$C$38,"Jährlich",Saisonpreise!$J$9:$J$38,0,Saisonpreise!$H$9:$H$38,"&lt;="&amp;C279,Saisonpreise!$I$9:$I$38,"&gt;="&amp;C279)+COUNTIFS(Saisonpreise!$K$9:$K$38,"OK",Saisonpreise!$C$9:$C$38,"Jährlich",Saisonpreise!$J$9:$J$38,1,Saisonpreise!$H$9:$H$38,"&lt;="&amp;C279)+COUNTIFS(Saisonpreise!$K$9:$K$38,"OK",Saisonpreise!$C$9:$C$38,"Jährlich",Saisonpreise!$J$9:$J$38,1,Saisonpreise!$I$9:$I$38,"&gt;="&amp;C279))</f>
        <v>1</v>
      </c>
      <c r="E279" s="3">
        <f>IF(A279="","",COUNTIFS(Saisonpreise!$K$9:$K$38,"OK",Saisonpreise!$C$9:$C$38,"Einmalig",Saisonpreise!$D$9:$D$38,"&lt;="&amp;A279,Saisonpreise!$E$9:$E$38,"&gt;="&amp;A279))</f>
        <v>0</v>
      </c>
      <c r="F279" s="10">
        <f>IF(A279="","",IF(E279&gt;1,"",IF(E279=1,SUMIFS(Saisonpreise!$F$9:$F$38,Saisonpreise!$K$9:$K$38,"OK",Saisonpreise!$C$9:$C$38,"Einmalig",Saisonpreise!$D$9:$D$38,"&lt;="&amp;A279,Saisonpreise!$E$9:$E$38,"&gt;="&amp;A279),IF(D279&gt;1,"",IF(D279=0,Start!$E$26,SUMIFS(Saisonpreise!$F$9:$F$38,Saisonpreise!$K$9:$K$38,"OK",Saisonpreise!$C$9:$C$38,"Jährlich",Saisonpreise!$J$9:$J$38,0,Saisonpreise!$H$9:$H$38,"&lt;="&amp;C279,Saisonpreise!$I$9:$I$38,"&gt;="&amp;C279)+SUMIFS(Saisonpreise!$F$9:$F$38,Saisonpreise!$K$9:$K$38,"OK",Saisonpreise!$C$9:$C$38,"Jährlich",Saisonpreise!$J$9:$J$38,1,Saisonpreise!$H$9:$H$38,"&lt;="&amp;C279)+SUMIFS(Saisonpreise!$F$9:$F$38,Saisonpreise!$K$9:$K$38,"OK",Saisonpreise!$C$9:$C$38,"Jährlich",Saisonpreise!$J$9:$J$38,1,Saisonpreise!$I$9:$I$38,"&gt;="&amp;C279))))))</f>
        <v>105</v>
      </c>
      <c r="G279" s="3" t="str">
        <f t="shared" si="18"/>
        <v>Jährliche Saison</v>
      </c>
      <c r="H279" s="3" t="str">
        <f t="shared" si="19"/>
        <v>OK</v>
      </c>
    </row>
    <row r="280" spans="1:8" ht="31" customHeight="1">
      <c r="A280" s="12">
        <f>IF(DATE(Start!$E$28,1,1)+ROW()-9&lt;DATE(Start!$E$28+3,1,1),DATE(Start!$E$28,1,1)+ROW()-9,"")</f>
        <v>46294</v>
      </c>
      <c r="B280" s="3" t="str">
        <f t="shared" si="16"/>
        <v>Di</v>
      </c>
      <c r="C280" s="3">
        <f t="shared" si="17"/>
        <v>929</v>
      </c>
      <c r="D280" s="3">
        <f>IF(A280="","",COUNTIFS(Saisonpreise!$K$9:$K$38,"OK",Saisonpreise!$C$9:$C$38,"Jährlich",Saisonpreise!$J$9:$J$38,0,Saisonpreise!$H$9:$H$38,"&lt;="&amp;C280,Saisonpreise!$I$9:$I$38,"&gt;="&amp;C280)+COUNTIFS(Saisonpreise!$K$9:$K$38,"OK",Saisonpreise!$C$9:$C$38,"Jährlich",Saisonpreise!$J$9:$J$38,1,Saisonpreise!$H$9:$H$38,"&lt;="&amp;C280)+COUNTIFS(Saisonpreise!$K$9:$K$38,"OK",Saisonpreise!$C$9:$C$38,"Jährlich",Saisonpreise!$J$9:$J$38,1,Saisonpreise!$I$9:$I$38,"&gt;="&amp;C280))</f>
        <v>1</v>
      </c>
      <c r="E280" s="3">
        <f>IF(A280="","",COUNTIFS(Saisonpreise!$K$9:$K$38,"OK",Saisonpreise!$C$9:$C$38,"Einmalig",Saisonpreise!$D$9:$D$38,"&lt;="&amp;A280,Saisonpreise!$E$9:$E$38,"&gt;="&amp;A280))</f>
        <v>0</v>
      </c>
      <c r="F280" s="10">
        <f>IF(A280="","",IF(E280&gt;1,"",IF(E280=1,SUMIFS(Saisonpreise!$F$9:$F$38,Saisonpreise!$K$9:$K$38,"OK",Saisonpreise!$C$9:$C$38,"Einmalig",Saisonpreise!$D$9:$D$38,"&lt;="&amp;A280,Saisonpreise!$E$9:$E$38,"&gt;="&amp;A280),IF(D280&gt;1,"",IF(D280=0,Start!$E$26,SUMIFS(Saisonpreise!$F$9:$F$38,Saisonpreise!$K$9:$K$38,"OK",Saisonpreise!$C$9:$C$38,"Jährlich",Saisonpreise!$J$9:$J$38,0,Saisonpreise!$H$9:$H$38,"&lt;="&amp;C280,Saisonpreise!$I$9:$I$38,"&gt;="&amp;C280)+SUMIFS(Saisonpreise!$F$9:$F$38,Saisonpreise!$K$9:$K$38,"OK",Saisonpreise!$C$9:$C$38,"Jährlich",Saisonpreise!$J$9:$J$38,1,Saisonpreise!$H$9:$H$38,"&lt;="&amp;C280)+SUMIFS(Saisonpreise!$F$9:$F$38,Saisonpreise!$K$9:$K$38,"OK",Saisonpreise!$C$9:$C$38,"Jährlich",Saisonpreise!$J$9:$J$38,1,Saisonpreise!$I$9:$I$38,"&gt;="&amp;C280))))))</f>
        <v>105</v>
      </c>
      <c r="G280" s="3" t="str">
        <f t="shared" si="18"/>
        <v>Jährliche Saison</v>
      </c>
      <c r="H280" s="3" t="str">
        <f t="shared" si="19"/>
        <v>OK</v>
      </c>
    </row>
    <row r="281" spans="1:8" ht="31" customHeight="1">
      <c r="A281" s="12">
        <f>IF(DATE(Start!$E$28,1,1)+ROW()-9&lt;DATE(Start!$E$28+3,1,1),DATE(Start!$E$28,1,1)+ROW()-9,"")</f>
        <v>46295</v>
      </c>
      <c r="B281" s="3" t="str">
        <f t="shared" si="16"/>
        <v>Mi</v>
      </c>
      <c r="C281" s="3">
        <f t="shared" si="17"/>
        <v>930</v>
      </c>
      <c r="D281" s="3">
        <f>IF(A281="","",COUNTIFS(Saisonpreise!$K$9:$K$38,"OK",Saisonpreise!$C$9:$C$38,"Jährlich",Saisonpreise!$J$9:$J$38,0,Saisonpreise!$H$9:$H$38,"&lt;="&amp;C281,Saisonpreise!$I$9:$I$38,"&gt;="&amp;C281)+COUNTIFS(Saisonpreise!$K$9:$K$38,"OK",Saisonpreise!$C$9:$C$38,"Jährlich",Saisonpreise!$J$9:$J$38,1,Saisonpreise!$H$9:$H$38,"&lt;="&amp;C281)+COUNTIFS(Saisonpreise!$K$9:$K$38,"OK",Saisonpreise!$C$9:$C$38,"Jährlich",Saisonpreise!$J$9:$J$38,1,Saisonpreise!$I$9:$I$38,"&gt;="&amp;C281))</f>
        <v>1</v>
      </c>
      <c r="E281" s="3">
        <f>IF(A281="","",COUNTIFS(Saisonpreise!$K$9:$K$38,"OK",Saisonpreise!$C$9:$C$38,"Einmalig",Saisonpreise!$D$9:$D$38,"&lt;="&amp;A281,Saisonpreise!$E$9:$E$38,"&gt;="&amp;A281))</f>
        <v>0</v>
      </c>
      <c r="F281" s="10">
        <f>IF(A281="","",IF(E281&gt;1,"",IF(E281=1,SUMIFS(Saisonpreise!$F$9:$F$38,Saisonpreise!$K$9:$K$38,"OK",Saisonpreise!$C$9:$C$38,"Einmalig",Saisonpreise!$D$9:$D$38,"&lt;="&amp;A281,Saisonpreise!$E$9:$E$38,"&gt;="&amp;A281),IF(D281&gt;1,"",IF(D281=0,Start!$E$26,SUMIFS(Saisonpreise!$F$9:$F$38,Saisonpreise!$K$9:$K$38,"OK",Saisonpreise!$C$9:$C$38,"Jährlich",Saisonpreise!$J$9:$J$38,0,Saisonpreise!$H$9:$H$38,"&lt;="&amp;C281,Saisonpreise!$I$9:$I$38,"&gt;="&amp;C281)+SUMIFS(Saisonpreise!$F$9:$F$38,Saisonpreise!$K$9:$K$38,"OK",Saisonpreise!$C$9:$C$38,"Jährlich",Saisonpreise!$J$9:$J$38,1,Saisonpreise!$H$9:$H$38,"&lt;="&amp;C281)+SUMIFS(Saisonpreise!$F$9:$F$38,Saisonpreise!$K$9:$K$38,"OK",Saisonpreise!$C$9:$C$38,"Jährlich",Saisonpreise!$J$9:$J$38,1,Saisonpreise!$I$9:$I$38,"&gt;="&amp;C281))))))</f>
        <v>105</v>
      </c>
      <c r="G281" s="3" t="str">
        <f t="shared" si="18"/>
        <v>Jährliche Saison</v>
      </c>
      <c r="H281" s="3" t="str">
        <f t="shared" si="19"/>
        <v>OK</v>
      </c>
    </row>
    <row r="282" spans="1:8" ht="31" customHeight="1">
      <c r="A282" s="12">
        <f>IF(DATE(Start!$E$28,1,1)+ROW()-9&lt;DATE(Start!$E$28+3,1,1),DATE(Start!$E$28,1,1)+ROW()-9,"")</f>
        <v>46296</v>
      </c>
      <c r="B282" s="3" t="str">
        <f t="shared" si="16"/>
        <v>Do</v>
      </c>
      <c r="C282" s="3">
        <f t="shared" si="17"/>
        <v>1001</v>
      </c>
      <c r="D282" s="3">
        <f>IF(A282="","",COUNTIFS(Saisonpreise!$K$9:$K$38,"OK",Saisonpreise!$C$9:$C$38,"Jährlich",Saisonpreise!$J$9:$J$38,0,Saisonpreise!$H$9:$H$38,"&lt;="&amp;C282,Saisonpreise!$I$9:$I$38,"&gt;="&amp;C282)+COUNTIFS(Saisonpreise!$K$9:$K$38,"OK",Saisonpreise!$C$9:$C$38,"Jährlich",Saisonpreise!$J$9:$J$38,1,Saisonpreise!$H$9:$H$38,"&lt;="&amp;C282)+COUNTIFS(Saisonpreise!$K$9:$K$38,"OK",Saisonpreise!$C$9:$C$38,"Jährlich",Saisonpreise!$J$9:$J$38,1,Saisonpreise!$I$9:$I$38,"&gt;="&amp;C282))</f>
        <v>1</v>
      </c>
      <c r="E282" s="3">
        <f>IF(A282="","",COUNTIFS(Saisonpreise!$K$9:$K$38,"OK",Saisonpreise!$C$9:$C$38,"Einmalig",Saisonpreise!$D$9:$D$38,"&lt;="&amp;A282,Saisonpreise!$E$9:$E$38,"&gt;="&amp;A282))</f>
        <v>0</v>
      </c>
      <c r="F282" s="10">
        <f>IF(A282="","",IF(E282&gt;1,"",IF(E282=1,SUMIFS(Saisonpreise!$F$9:$F$38,Saisonpreise!$K$9:$K$38,"OK",Saisonpreise!$C$9:$C$38,"Einmalig",Saisonpreise!$D$9:$D$38,"&lt;="&amp;A282,Saisonpreise!$E$9:$E$38,"&gt;="&amp;A282),IF(D282&gt;1,"",IF(D282=0,Start!$E$26,SUMIFS(Saisonpreise!$F$9:$F$38,Saisonpreise!$K$9:$K$38,"OK",Saisonpreise!$C$9:$C$38,"Jährlich",Saisonpreise!$J$9:$J$38,0,Saisonpreise!$H$9:$H$38,"&lt;="&amp;C282,Saisonpreise!$I$9:$I$38,"&gt;="&amp;C282)+SUMIFS(Saisonpreise!$F$9:$F$38,Saisonpreise!$K$9:$K$38,"OK",Saisonpreise!$C$9:$C$38,"Jährlich",Saisonpreise!$J$9:$J$38,1,Saisonpreise!$H$9:$H$38,"&lt;="&amp;C282)+SUMIFS(Saisonpreise!$F$9:$F$38,Saisonpreise!$K$9:$K$38,"OK",Saisonpreise!$C$9:$C$38,"Jährlich",Saisonpreise!$J$9:$J$38,1,Saisonpreise!$I$9:$I$38,"&gt;="&amp;C282))))))</f>
        <v>110</v>
      </c>
      <c r="G282" s="3" t="str">
        <f t="shared" si="18"/>
        <v>Jährliche Saison</v>
      </c>
      <c r="H282" s="3" t="str">
        <f t="shared" si="19"/>
        <v>OK</v>
      </c>
    </row>
    <row r="283" spans="1:8" ht="31" customHeight="1">
      <c r="A283" s="12">
        <f>IF(DATE(Start!$E$28,1,1)+ROW()-9&lt;DATE(Start!$E$28+3,1,1),DATE(Start!$E$28,1,1)+ROW()-9,"")</f>
        <v>46297</v>
      </c>
      <c r="B283" s="3" t="str">
        <f t="shared" si="16"/>
        <v>Fr</v>
      </c>
      <c r="C283" s="3">
        <f t="shared" si="17"/>
        <v>1002</v>
      </c>
      <c r="D283" s="3">
        <f>IF(A283="","",COUNTIFS(Saisonpreise!$K$9:$K$38,"OK",Saisonpreise!$C$9:$C$38,"Jährlich",Saisonpreise!$J$9:$J$38,0,Saisonpreise!$H$9:$H$38,"&lt;="&amp;C283,Saisonpreise!$I$9:$I$38,"&gt;="&amp;C283)+COUNTIFS(Saisonpreise!$K$9:$K$38,"OK",Saisonpreise!$C$9:$C$38,"Jährlich",Saisonpreise!$J$9:$J$38,1,Saisonpreise!$H$9:$H$38,"&lt;="&amp;C283)+COUNTIFS(Saisonpreise!$K$9:$K$38,"OK",Saisonpreise!$C$9:$C$38,"Jährlich",Saisonpreise!$J$9:$J$38,1,Saisonpreise!$I$9:$I$38,"&gt;="&amp;C283))</f>
        <v>1</v>
      </c>
      <c r="E283" s="3">
        <f>IF(A283="","",COUNTIFS(Saisonpreise!$K$9:$K$38,"OK",Saisonpreise!$C$9:$C$38,"Einmalig",Saisonpreise!$D$9:$D$38,"&lt;="&amp;A283,Saisonpreise!$E$9:$E$38,"&gt;="&amp;A283))</f>
        <v>0</v>
      </c>
      <c r="F283" s="10">
        <f>IF(A283="","",IF(E283&gt;1,"",IF(E283=1,SUMIFS(Saisonpreise!$F$9:$F$38,Saisonpreise!$K$9:$K$38,"OK",Saisonpreise!$C$9:$C$38,"Einmalig",Saisonpreise!$D$9:$D$38,"&lt;="&amp;A283,Saisonpreise!$E$9:$E$38,"&gt;="&amp;A283),IF(D283&gt;1,"",IF(D283=0,Start!$E$26,SUMIFS(Saisonpreise!$F$9:$F$38,Saisonpreise!$K$9:$K$38,"OK",Saisonpreise!$C$9:$C$38,"Jährlich",Saisonpreise!$J$9:$J$38,0,Saisonpreise!$H$9:$H$38,"&lt;="&amp;C283,Saisonpreise!$I$9:$I$38,"&gt;="&amp;C283)+SUMIFS(Saisonpreise!$F$9:$F$38,Saisonpreise!$K$9:$K$38,"OK",Saisonpreise!$C$9:$C$38,"Jährlich",Saisonpreise!$J$9:$J$38,1,Saisonpreise!$H$9:$H$38,"&lt;="&amp;C283)+SUMIFS(Saisonpreise!$F$9:$F$38,Saisonpreise!$K$9:$K$38,"OK",Saisonpreise!$C$9:$C$38,"Jährlich",Saisonpreise!$J$9:$J$38,1,Saisonpreise!$I$9:$I$38,"&gt;="&amp;C283))))))</f>
        <v>110</v>
      </c>
      <c r="G283" s="3" t="str">
        <f t="shared" si="18"/>
        <v>Jährliche Saison</v>
      </c>
      <c r="H283" s="3" t="str">
        <f t="shared" si="19"/>
        <v>OK</v>
      </c>
    </row>
    <row r="284" spans="1:8" ht="31" customHeight="1">
      <c r="A284" s="12">
        <f>IF(DATE(Start!$E$28,1,1)+ROW()-9&lt;DATE(Start!$E$28+3,1,1),DATE(Start!$E$28,1,1)+ROW()-9,"")</f>
        <v>46298</v>
      </c>
      <c r="B284" s="3" t="str">
        <f t="shared" si="16"/>
        <v>Sa</v>
      </c>
      <c r="C284" s="3">
        <f t="shared" si="17"/>
        <v>1003</v>
      </c>
      <c r="D284" s="3">
        <f>IF(A284="","",COUNTIFS(Saisonpreise!$K$9:$K$38,"OK",Saisonpreise!$C$9:$C$38,"Jährlich",Saisonpreise!$J$9:$J$38,0,Saisonpreise!$H$9:$H$38,"&lt;="&amp;C284,Saisonpreise!$I$9:$I$38,"&gt;="&amp;C284)+COUNTIFS(Saisonpreise!$K$9:$K$38,"OK",Saisonpreise!$C$9:$C$38,"Jährlich",Saisonpreise!$J$9:$J$38,1,Saisonpreise!$H$9:$H$38,"&lt;="&amp;C284)+COUNTIFS(Saisonpreise!$K$9:$K$38,"OK",Saisonpreise!$C$9:$C$38,"Jährlich",Saisonpreise!$J$9:$J$38,1,Saisonpreise!$I$9:$I$38,"&gt;="&amp;C284))</f>
        <v>1</v>
      </c>
      <c r="E284" s="3">
        <f>IF(A284="","",COUNTIFS(Saisonpreise!$K$9:$K$38,"OK",Saisonpreise!$C$9:$C$38,"Einmalig",Saisonpreise!$D$9:$D$38,"&lt;="&amp;A284,Saisonpreise!$E$9:$E$38,"&gt;="&amp;A284))</f>
        <v>0</v>
      </c>
      <c r="F284" s="10">
        <f>IF(A284="","",IF(E284&gt;1,"",IF(E284=1,SUMIFS(Saisonpreise!$F$9:$F$38,Saisonpreise!$K$9:$K$38,"OK",Saisonpreise!$C$9:$C$38,"Einmalig",Saisonpreise!$D$9:$D$38,"&lt;="&amp;A284,Saisonpreise!$E$9:$E$38,"&gt;="&amp;A284),IF(D284&gt;1,"",IF(D284=0,Start!$E$26,SUMIFS(Saisonpreise!$F$9:$F$38,Saisonpreise!$K$9:$K$38,"OK",Saisonpreise!$C$9:$C$38,"Jährlich",Saisonpreise!$J$9:$J$38,0,Saisonpreise!$H$9:$H$38,"&lt;="&amp;C284,Saisonpreise!$I$9:$I$38,"&gt;="&amp;C284)+SUMIFS(Saisonpreise!$F$9:$F$38,Saisonpreise!$K$9:$K$38,"OK",Saisonpreise!$C$9:$C$38,"Jährlich",Saisonpreise!$J$9:$J$38,1,Saisonpreise!$H$9:$H$38,"&lt;="&amp;C284)+SUMIFS(Saisonpreise!$F$9:$F$38,Saisonpreise!$K$9:$K$38,"OK",Saisonpreise!$C$9:$C$38,"Jährlich",Saisonpreise!$J$9:$J$38,1,Saisonpreise!$I$9:$I$38,"&gt;="&amp;C284))))))</f>
        <v>110</v>
      </c>
      <c r="G284" s="3" t="str">
        <f t="shared" si="18"/>
        <v>Jährliche Saison</v>
      </c>
      <c r="H284" s="3" t="str">
        <f t="shared" si="19"/>
        <v>OK</v>
      </c>
    </row>
    <row r="285" spans="1:8" ht="31" customHeight="1">
      <c r="A285" s="12">
        <f>IF(DATE(Start!$E$28,1,1)+ROW()-9&lt;DATE(Start!$E$28+3,1,1),DATE(Start!$E$28,1,1)+ROW()-9,"")</f>
        <v>46299</v>
      </c>
      <c r="B285" s="3" t="str">
        <f t="shared" si="16"/>
        <v>So</v>
      </c>
      <c r="C285" s="3">
        <f t="shared" si="17"/>
        <v>1004</v>
      </c>
      <c r="D285" s="3">
        <f>IF(A285="","",COUNTIFS(Saisonpreise!$K$9:$K$38,"OK",Saisonpreise!$C$9:$C$38,"Jährlich",Saisonpreise!$J$9:$J$38,0,Saisonpreise!$H$9:$H$38,"&lt;="&amp;C285,Saisonpreise!$I$9:$I$38,"&gt;="&amp;C285)+COUNTIFS(Saisonpreise!$K$9:$K$38,"OK",Saisonpreise!$C$9:$C$38,"Jährlich",Saisonpreise!$J$9:$J$38,1,Saisonpreise!$H$9:$H$38,"&lt;="&amp;C285)+COUNTIFS(Saisonpreise!$K$9:$K$38,"OK",Saisonpreise!$C$9:$C$38,"Jährlich",Saisonpreise!$J$9:$J$38,1,Saisonpreise!$I$9:$I$38,"&gt;="&amp;C285))</f>
        <v>1</v>
      </c>
      <c r="E285" s="3">
        <f>IF(A285="","",COUNTIFS(Saisonpreise!$K$9:$K$38,"OK",Saisonpreise!$C$9:$C$38,"Einmalig",Saisonpreise!$D$9:$D$38,"&lt;="&amp;A285,Saisonpreise!$E$9:$E$38,"&gt;="&amp;A285))</f>
        <v>0</v>
      </c>
      <c r="F285" s="10">
        <f>IF(A285="","",IF(E285&gt;1,"",IF(E285=1,SUMIFS(Saisonpreise!$F$9:$F$38,Saisonpreise!$K$9:$K$38,"OK",Saisonpreise!$C$9:$C$38,"Einmalig",Saisonpreise!$D$9:$D$38,"&lt;="&amp;A285,Saisonpreise!$E$9:$E$38,"&gt;="&amp;A285),IF(D285&gt;1,"",IF(D285=0,Start!$E$26,SUMIFS(Saisonpreise!$F$9:$F$38,Saisonpreise!$K$9:$K$38,"OK",Saisonpreise!$C$9:$C$38,"Jährlich",Saisonpreise!$J$9:$J$38,0,Saisonpreise!$H$9:$H$38,"&lt;="&amp;C285,Saisonpreise!$I$9:$I$38,"&gt;="&amp;C285)+SUMIFS(Saisonpreise!$F$9:$F$38,Saisonpreise!$K$9:$K$38,"OK",Saisonpreise!$C$9:$C$38,"Jährlich",Saisonpreise!$J$9:$J$38,1,Saisonpreise!$H$9:$H$38,"&lt;="&amp;C285)+SUMIFS(Saisonpreise!$F$9:$F$38,Saisonpreise!$K$9:$K$38,"OK",Saisonpreise!$C$9:$C$38,"Jährlich",Saisonpreise!$J$9:$J$38,1,Saisonpreise!$I$9:$I$38,"&gt;="&amp;C285))))))</f>
        <v>110</v>
      </c>
      <c r="G285" s="3" t="str">
        <f t="shared" si="18"/>
        <v>Jährliche Saison</v>
      </c>
      <c r="H285" s="3" t="str">
        <f t="shared" si="19"/>
        <v>OK</v>
      </c>
    </row>
    <row r="286" spans="1:8" ht="31" customHeight="1">
      <c r="A286" s="12">
        <f>IF(DATE(Start!$E$28,1,1)+ROW()-9&lt;DATE(Start!$E$28+3,1,1),DATE(Start!$E$28,1,1)+ROW()-9,"")</f>
        <v>46300</v>
      </c>
      <c r="B286" s="3" t="str">
        <f t="shared" si="16"/>
        <v>Mo</v>
      </c>
      <c r="C286" s="3">
        <f t="shared" si="17"/>
        <v>1005</v>
      </c>
      <c r="D286" s="3">
        <f>IF(A286="","",COUNTIFS(Saisonpreise!$K$9:$K$38,"OK",Saisonpreise!$C$9:$C$38,"Jährlich",Saisonpreise!$J$9:$J$38,0,Saisonpreise!$H$9:$H$38,"&lt;="&amp;C286,Saisonpreise!$I$9:$I$38,"&gt;="&amp;C286)+COUNTIFS(Saisonpreise!$K$9:$K$38,"OK",Saisonpreise!$C$9:$C$38,"Jährlich",Saisonpreise!$J$9:$J$38,1,Saisonpreise!$H$9:$H$38,"&lt;="&amp;C286)+COUNTIFS(Saisonpreise!$K$9:$K$38,"OK",Saisonpreise!$C$9:$C$38,"Jährlich",Saisonpreise!$J$9:$J$38,1,Saisonpreise!$I$9:$I$38,"&gt;="&amp;C286))</f>
        <v>1</v>
      </c>
      <c r="E286" s="3">
        <f>IF(A286="","",COUNTIFS(Saisonpreise!$K$9:$K$38,"OK",Saisonpreise!$C$9:$C$38,"Einmalig",Saisonpreise!$D$9:$D$38,"&lt;="&amp;A286,Saisonpreise!$E$9:$E$38,"&gt;="&amp;A286))</f>
        <v>0</v>
      </c>
      <c r="F286" s="10">
        <f>IF(A286="","",IF(E286&gt;1,"",IF(E286=1,SUMIFS(Saisonpreise!$F$9:$F$38,Saisonpreise!$K$9:$K$38,"OK",Saisonpreise!$C$9:$C$38,"Einmalig",Saisonpreise!$D$9:$D$38,"&lt;="&amp;A286,Saisonpreise!$E$9:$E$38,"&gt;="&amp;A286),IF(D286&gt;1,"",IF(D286=0,Start!$E$26,SUMIFS(Saisonpreise!$F$9:$F$38,Saisonpreise!$K$9:$K$38,"OK",Saisonpreise!$C$9:$C$38,"Jährlich",Saisonpreise!$J$9:$J$38,0,Saisonpreise!$H$9:$H$38,"&lt;="&amp;C286,Saisonpreise!$I$9:$I$38,"&gt;="&amp;C286)+SUMIFS(Saisonpreise!$F$9:$F$38,Saisonpreise!$K$9:$K$38,"OK",Saisonpreise!$C$9:$C$38,"Jährlich",Saisonpreise!$J$9:$J$38,1,Saisonpreise!$H$9:$H$38,"&lt;="&amp;C286)+SUMIFS(Saisonpreise!$F$9:$F$38,Saisonpreise!$K$9:$K$38,"OK",Saisonpreise!$C$9:$C$38,"Jährlich",Saisonpreise!$J$9:$J$38,1,Saisonpreise!$I$9:$I$38,"&gt;="&amp;C286))))))</f>
        <v>110</v>
      </c>
      <c r="G286" s="3" t="str">
        <f t="shared" si="18"/>
        <v>Jährliche Saison</v>
      </c>
      <c r="H286" s="3" t="str">
        <f t="shared" si="19"/>
        <v>OK</v>
      </c>
    </row>
    <row r="287" spans="1:8" ht="31" customHeight="1">
      <c r="A287" s="12">
        <f>IF(DATE(Start!$E$28,1,1)+ROW()-9&lt;DATE(Start!$E$28+3,1,1),DATE(Start!$E$28,1,1)+ROW()-9,"")</f>
        <v>46301</v>
      </c>
      <c r="B287" s="3" t="str">
        <f t="shared" si="16"/>
        <v>Di</v>
      </c>
      <c r="C287" s="3">
        <f t="shared" si="17"/>
        <v>1006</v>
      </c>
      <c r="D287" s="3">
        <f>IF(A287="","",COUNTIFS(Saisonpreise!$K$9:$K$38,"OK",Saisonpreise!$C$9:$C$38,"Jährlich",Saisonpreise!$J$9:$J$38,0,Saisonpreise!$H$9:$H$38,"&lt;="&amp;C287,Saisonpreise!$I$9:$I$38,"&gt;="&amp;C287)+COUNTIFS(Saisonpreise!$K$9:$K$38,"OK",Saisonpreise!$C$9:$C$38,"Jährlich",Saisonpreise!$J$9:$J$38,1,Saisonpreise!$H$9:$H$38,"&lt;="&amp;C287)+COUNTIFS(Saisonpreise!$K$9:$K$38,"OK",Saisonpreise!$C$9:$C$38,"Jährlich",Saisonpreise!$J$9:$J$38,1,Saisonpreise!$I$9:$I$38,"&gt;="&amp;C287))</f>
        <v>1</v>
      </c>
      <c r="E287" s="3">
        <f>IF(A287="","",COUNTIFS(Saisonpreise!$K$9:$K$38,"OK",Saisonpreise!$C$9:$C$38,"Einmalig",Saisonpreise!$D$9:$D$38,"&lt;="&amp;A287,Saisonpreise!$E$9:$E$38,"&gt;="&amp;A287))</f>
        <v>0</v>
      </c>
      <c r="F287" s="10">
        <f>IF(A287="","",IF(E287&gt;1,"",IF(E287=1,SUMIFS(Saisonpreise!$F$9:$F$38,Saisonpreise!$K$9:$K$38,"OK",Saisonpreise!$C$9:$C$38,"Einmalig",Saisonpreise!$D$9:$D$38,"&lt;="&amp;A287,Saisonpreise!$E$9:$E$38,"&gt;="&amp;A287),IF(D287&gt;1,"",IF(D287=0,Start!$E$26,SUMIFS(Saisonpreise!$F$9:$F$38,Saisonpreise!$K$9:$K$38,"OK",Saisonpreise!$C$9:$C$38,"Jährlich",Saisonpreise!$J$9:$J$38,0,Saisonpreise!$H$9:$H$38,"&lt;="&amp;C287,Saisonpreise!$I$9:$I$38,"&gt;="&amp;C287)+SUMIFS(Saisonpreise!$F$9:$F$38,Saisonpreise!$K$9:$K$38,"OK",Saisonpreise!$C$9:$C$38,"Jährlich",Saisonpreise!$J$9:$J$38,1,Saisonpreise!$H$9:$H$38,"&lt;="&amp;C287)+SUMIFS(Saisonpreise!$F$9:$F$38,Saisonpreise!$K$9:$K$38,"OK",Saisonpreise!$C$9:$C$38,"Jährlich",Saisonpreise!$J$9:$J$38,1,Saisonpreise!$I$9:$I$38,"&gt;="&amp;C287))))))</f>
        <v>110</v>
      </c>
      <c r="G287" s="3" t="str">
        <f t="shared" si="18"/>
        <v>Jährliche Saison</v>
      </c>
      <c r="H287" s="3" t="str">
        <f t="shared" si="19"/>
        <v>OK</v>
      </c>
    </row>
    <row r="288" spans="1:8" ht="31" customHeight="1">
      <c r="A288" s="12">
        <f>IF(DATE(Start!$E$28,1,1)+ROW()-9&lt;DATE(Start!$E$28+3,1,1),DATE(Start!$E$28,1,1)+ROW()-9,"")</f>
        <v>46302</v>
      </c>
      <c r="B288" s="3" t="str">
        <f t="shared" si="16"/>
        <v>Mi</v>
      </c>
      <c r="C288" s="3">
        <f t="shared" si="17"/>
        <v>1007</v>
      </c>
      <c r="D288" s="3">
        <f>IF(A288="","",COUNTIFS(Saisonpreise!$K$9:$K$38,"OK",Saisonpreise!$C$9:$C$38,"Jährlich",Saisonpreise!$J$9:$J$38,0,Saisonpreise!$H$9:$H$38,"&lt;="&amp;C288,Saisonpreise!$I$9:$I$38,"&gt;="&amp;C288)+COUNTIFS(Saisonpreise!$K$9:$K$38,"OK",Saisonpreise!$C$9:$C$38,"Jährlich",Saisonpreise!$J$9:$J$38,1,Saisonpreise!$H$9:$H$38,"&lt;="&amp;C288)+COUNTIFS(Saisonpreise!$K$9:$K$38,"OK",Saisonpreise!$C$9:$C$38,"Jährlich",Saisonpreise!$J$9:$J$38,1,Saisonpreise!$I$9:$I$38,"&gt;="&amp;C288))</f>
        <v>1</v>
      </c>
      <c r="E288" s="3">
        <f>IF(A288="","",COUNTIFS(Saisonpreise!$K$9:$K$38,"OK",Saisonpreise!$C$9:$C$38,"Einmalig",Saisonpreise!$D$9:$D$38,"&lt;="&amp;A288,Saisonpreise!$E$9:$E$38,"&gt;="&amp;A288))</f>
        <v>0</v>
      </c>
      <c r="F288" s="10">
        <f>IF(A288="","",IF(E288&gt;1,"",IF(E288=1,SUMIFS(Saisonpreise!$F$9:$F$38,Saisonpreise!$K$9:$K$38,"OK",Saisonpreise!$C$9:$C$38,"Einmalig",Saisonpreise!$D$9:$D$38,"&lt;="&amp;A288,Saisonpreise!$E$9:$E$38,"&gt;="&amp;A288),IF(D288&gt;1,"",IF(D288=0,Start!$E$26,SUMIFS(Saisonpreise!$F$9:$F$38,Saisonpreise!$K$9:$K$38,"OK",Saisonpreise!$C$9:$C$38,"Jährlich",Saisonpreise!$J$9:$J$38,0,Saisonpreise!$H$9:$H$38,"&lt;="&amp;C288,Saisonpreise!$I$9:$I$38,"&gt;="&amp;C288)+SUMIFS(Saisonpreise!$F$9:$F$38,Saisonpreise!$K$9:$K$38,"OK",Saisonpreise!$C$9:$C$38,"Jährlich",Saisonpreise!$J$9:$J$38,1,Saisonpreise!$H$9:$H$38,"&lt;="&amp;C288)+SUMIFS(Saisonpreise!$F$9:$F$38,Saisonpreise!$K$9:$K$38,"OK",Saisonpreise!$C$9:$C$38,"Jährlich",Saisonpreise!$J$9:$J$38,1,Saisonpreise!$I$9:$I$38,"&gt;="&amp;C288))))))</f>
        <v>110</v>
      </c>
      <c r="G288" s="3" t="str">
        <f t="shared" si="18"/>
        <v>Jährliche Saison</v>
      </c>
      <c r="H288" s="3" t="str">
        <f t="shared" si="19"/>
        <v>OK</v>
      </c>
    </row>
    <row r="289" spans="1:8" ht="31" customHeight="1">
      <c r="A289" s="12">
        <f>IF(DATE(Start!$E$28,1,1)+ROW()-9&lt;DATE(Start!$E$28+3,1,1),DATE(Start!$E$28,1,1)+ROW()-9,"")</f>
        <v>46303</v>
      </c>
      <c r="B289" s="3" t="str">
        <f t="shared" si="16"/>
        <v>Do</v>
      </c>
      <c r="C289" s="3">
        <f t="shared" si="17"/>
        <v>1008</v>
      </c>
      <c r="D289" s="3">
        <f>IF(A289="","",COUNTIFS(Saisonpreise!$K$9:$K$38,"OK",Saisonpreise!$C$9:$C$38,"Jährlich",Saisonpreise!$J$9:$J$38,0,Saisonpreise!$H$9:$H$38,"&lt;="&amp;C289,Saisonpreise!$I$9:$I$38,"&gt;="&amp;C289)+COUNTIFS(Saisonpreise!$K$9:$K$38,"OK",Saisonpreise!$C$9:$C$38,"Jährlich",Saisonpreise!$J$9:$J$38,1,Saisonpreise!$H$9:$H$38,"&lt;="&amp;C289)+COUNTIFS(Saisonpreise!$K$9:$K$38,"OK",Saisonpreise!$C$9:$C$38,"Jährlich",Saisonpreise!$J$9:$J$38,1,Saisonpreise!$I$9:$I$38,"&gt;="&amp;C289))</f>
        <v>1</v>
      </c>
      <c r="E289" s="3">
        <f>IF(A289="","",COUNTIFS(Saisonpreise!$K$9:$K$38,"OK",Saisonpreise!$C$9:$C$38,"Einmalig",Saisonpreise!$D$9:$D$38,"&lt;="&amp;A289,Saisonpreise!$E$9:$E$38,"&gt;="&amp;A289))</f>
        <v>0</v>
      </c>
      <c r="F289" s="10">
        <f>IF(A289="","",IF(E289&gt;1,"",IF(E289=1,SUMIFS(Saisonpreise!$F$9:$F$38,Saisonpreise!$K$9:$K$38,"OK",Saisonpreise!$C$9:$C$38,"Einmalig",Saisonpreise!$D$9:$D$38,"&lt;="&amp;A289,Saisonpreise!$E$9:$E$38,"&gt;="&amp;A289),IF(D289&gt;1,"",IF(D289=0,Start!$E$26,SUMIFS(Saisonpreise!$F$9:$F$38,Saisonpreise!$K$9:$K$38,"OK",Saisonpreise!$C$9:$C$38,"Jährlich",Saisonpreise!$J$9:$J$38,0,Saisonpreise!$H$9:$H$38,"&lt;="&amp;C289,Saisonpreise!$I$9:$I$38,"&gt;="&amp;C289)+SUMIFS(Saisonpreise!$F$9:$F$38,Saisonpreise!$K$9:$K$38,"OK",Saisonpreise!$C$9:$C$38,"Jährlich",Saisonpreise!$J$9:$J$38,1,Saisonpreise!$H$9:$H$38,"&lt;="&amp;C289)+SUMIFS(Saisonpreise!$F$9:$F$38,Saisonpreise!$K$9:$K$38,"OK",Saisonpreise!$C$9:$C$38,"Jährlich",Saisonpreise!$J$9:$J$38,1,Saisonpreise!$I$9:$I$38,"&gt;="&amp;C289))))))</f>
        <v>110</v>
      </c>
      <c r="G289" s="3" t="str">
        <f t="shared" si="18"/>
        <v>Jährliche Saison</v>
      </c>
      <c r="H289" s="3" t="str">
        <f t="shared" si="19"/>
        <v>OK</v>
      </c>
    </row>
    <row r="290" spans="1:8" ht="31" customHeight="1">
      <c r="A290" s="12">
        <f>IF(DATE(Start!$E$28,1,1)+ROW()-9&lt;DATE(Start!$E$28+3,1,1),DATE(Start!$E$28,1,1)+ROW()-9,"")</f>
        <v>46304</v>
      </c>
      <c r="B290" s="3" t="str">
        <f t="shared" si="16"/>
        <v>Fr</v>
      </c>
      <c r="C290" s="3">
        <f t="shared" si="17"/>
        <v>1009</v>
      </c>
      <c r="D290" s="3">
        <f>IF(A290="","",COUNTIFS(Saisonpreise!$K$9:$K$38,"OK",Saisonpreise!$C$9:$C$38,"Jährlich",Saisonpreise!$J$9:$J$38,0,Saisonpreise!$H$9:$H$38,"&lt;="&amp;C290,Saisonpreise!$I$9:$I$38,"&gt;="&amp;C290)+COUNTIFS(Saisonpreise!$K$9:$K$38,"OK",Saisonpreise!$C$9:$C$38,"Jährlich",Saisonpreise!$J$9:$J$38,1,Saisonpreise!$H$9:$H$38,"&lt;="&amp;C290)+COUNTIFS(Saisonpreise!$K$9:$K$38,"OK",Saisonpreise!$C$9:$C$38,"Jährlich",Saisonpreise!$J$9:$J$38,1,Saisonpreise!$I$9:$I$38,"&gt;="&amp;C290))</f>
        <v>1</v>
      </c>
      <c r="E290" s="3">
        <f>IF(A290="","",COUNTIFS(Saisonpreise!$K$9:$K$38,"OK",Saisonpreise!$C$9:$C$38,"Einmalig",Saisonpreise!$D$9:$D$38,"&lt;="&amp;A290,Saisonpreise!$E$9:$E$38,"&gt;="&amp;A290))</f>
        <v>0</v>
      </c>
      <c r="F290" s="10">
        <f>IF(A290="","",IF(E290&gt;1,"",IF(E290=1,SUMIFS(Saisonpreise!$F$9:$F$38,Saisonpreise!$K$9:$K$38,"OK",Saisonpreise!$C$9:$C$38,"Einmalig",Saisonpreise!$D$9:$D$38,"&lt;="&amp;A290,Saisonpreise!$E$9:$E$38,"&gt;="&amp;A290),IF(D290&gt;1,"",IF(D290=0,Start!$E$26,SUMIFS(Saisonpreise!$F$9:$F$38,Saisonpreise!$K$9:$K$38,"OK",Saisonpreise!$C$9:$C$38,"Jährlich",Saisonpreise!$J$9:$J$38,0,Saisonpreise!$H$9:$H$38,"&lt;="&amp;C290,Saisonpreise!$I$9:$I$38,"&gt;="&amp;C290)+SUMIFS(Saisonpreise!$F$9:$F$38,Saisonpreise!$K$9:$K$38,"OK",Saisonpreise!$C$9:$C$38,"Jährlich",Saisonpreise!$J$9:$J$38,1,Saisonpreise!$H$9:$H$38,"&lt;="&amp;C290)+SUMIFS(Saisonpreise!$F$9:$F$38,Saisonpreise!$K$9:$K$38,"OK",Saisonpreise!$C$9:$C$38,"Jährlich",Saisonpreise!$J$9:$J$38,1,Saisonpreise!$I$9:$I$38,"&gt;="&amp;C290))))))</f>
        <v>110</v>
      </c>
      <c r="G290" s="3" t="str">
        <f t="shared" si="18"/>
        <v>Jährliche Saison</v>
      </c>
      <c r="H290" s="3" t="str">
        <f t="shared" si="19"/>
        <v>OK</v>
      </c>
    </row>
    <row r="291" spans="1:8" ht="31" customHeight="1">
      <c r="A291" s="12">
        <f>IF(DATE(Start!$E$28,1,1)+ROW()-9&lt;DATE(Start!$E$28+3,1,1),DATE(Start!$E$28,1,1)+ROW()-9,"")</f>
        <v>46305</v>
      </c>
      <c r="B291" s="3" t="str">
        <f t="shared" si="16"/>
        <v>Sa</v>
      </c>
      <c r="C291" s="3">
        <f t="shared" si="17"/>
        <v>1010</v>
      </c>
      <c r="D291" s="3">
        <f>IF(A291="","",COUNTIFS(Saisonpreise!$K$9:$K$38,"OK",Saisonpreise!$C$9:$C$38,"Jährlich",Saisonpreise!$J$9:$J$38,0,Saisonpreise!$H$9:$H$38,"&lt;="&amp;C291,Saisonpreise!$I$9:$I$38,"&gt;="&amp;C291)+COUNTIFS(Saisonpreise!$K$9:$K$38,"OK",Saisonpreise!$C$9:$C$38,"Jährlich",Saisonpreise!$J$9:$J$38,1,Saisonpreise!$H$9:$H$38,"&lt;="&amp;C291)+COUNTIFS(Saisonpreise!$K$9:$K$38,"OK",Saisonpreise!$C$9:$C$38,"Jährlich",Saisonpreise!$J$9:$J$38,1,Saisonpreise!$I$9:$I$38,"&gt;="&amp;C291))</f>
        <v>1</v>
      </c>
      <c r="E291" s="3">
        <f>IF(A291="","",COUNTIFS(Saisonpreise!$K$9:$K$38,"OK",Saisonpreise!$C$9:$C$38,"Einmalig",Saisonpreise!$D$9:$D$38,"&lt;="&amp;A291,Saisonpreise!$E$9:$E$38,"&gt;="&amp;A291))</f>
        <v>0</v>
      </c>
      <c r="F291" s="10">
        <f>IF(A291="","",IF(E291&gt;1,"",IF(E291=1,SUMIFS(Saisonpreise!$F$9:$F$38,Saisonpreise!$K$9:$K$38,"OK",Saisonpreise!$C$9:$C$38,"Einmalig",Saisonpreise!$D$9:$D$38,"&lt;="&amp;A291,Saisonpreise!$E$9:$E$38,"&gt;="&amp;A291),IF(D291&gt;1,"",IF(D291=0,Start!$E$26,SUMIFS(Saisonpreise!$F$9:$F$38,Saisonpreise!$K$9:$K$38,"OK",Saisonpreise!$C$9:$C$38,"Jährlich",Saisonpreise!$J$9:$J$38,0,Saisonpreise!$H$9:$H$38,"&lt;="&amp;C291,Saisonpreise!$I$9:$I$38,"&gt;="&amp;C291)+SUMIFS(Saisonpreise!$F$9:$F$38,Saisonpreise!$K$9:$K$38,"OK",Saisonpreise!$C$9:$C$38,"Jährlich",Saisonpreise!$J$9:$J$38,1,Saisonpreise!$H$9:$H$38,"&lt;="&amp;C291)+SUMIFS(Saisonpreise!$F$9:$F$38,Saisonpreise!$K$9:$K$38,"OK",Saisonpreise!$C$9:$C$38,"Jährlich",Saisonpreise!$J$9:$J$38,1,Saisonpreise!$I$9:$I$38,"&gt;="&amp;C291))))))</f>
        <v>110</v>
      </c>
      <c r="G291" s="3" t="str">
        <f t="shared" si="18"/>
        <v>Jährliche Saison</v>
      </c>
      <c r="H291" s="3" t="str">
        <f t="shared" si="19"/>
        <v>OK</v>
      </c>
    </row>
    <row r="292" spans="1:8" ht="31" customHeight="1">
      <c r="A292" s="12">
        <f>IF(DATE(Start!$E$28,1,1)+ROW()-9&lt;DATE(Start!$E$28+3,1,1),DATE(Start!$E$28,1,1)+ROW()-9,"")</f>
        <v>46306</v>
      </c>
      <c r="B292" s="3" t="str">
        <f t="shared" si="16"/>
        <v>So</v>
      </c>
      <c r="C292" s="3">
        <f t="shared" si="17"/>
        <v>1011</v>
      </c>
      <c r="D292" s="3">
        <f>IF(A292="","",COUNTIFS(Saisonpreise!$K$9:$K$38,"OK",Saisonpreise!$C$9:$C$38,"Jährlich",Saisonpreise!$J$9:$J$38,0,Saisonpreise!$H$9:$H$38,"&lt;="&amp;C292,Saisonpreise!$I$9:$I$38,"&gt;="&amp;C292)+COUNTIFS(Saisonpreise!$K$9:$K$38,"OK",Saisonpreise!$C$9:$C$38,"Jährlich",Saisonpreise!$J$9:$J$38,1,Saisonpreise!$H$9:$H$38,"&lt;="&amp;C292)+COUNTIFS(Saisonpreise!$K$9:$K$38,"OK",Saisonpreise!$C$9:$C$38,"Jährlich",Saisonpreise!$J$9:$J$38,1,Saisonpreise!$I$9:$I$38,"&gt;="&amp;C292))</f>
        <v>1</v>
      </c>
      <c r="E292" s="3">
        <f>IF(A292="","",COUNTIFS(Saisonpreise!$K$9:$K$38,"OK",Saisonpreise!$C$9:$C$38,"Einmalig",Saisonpreise!$D$9:$D$38,"&lt;="&amp;A292,Saisonpreise!$E$9:$E$38,"&gt;="&amp;A292))</f>
        <v>0</v>
      </c>
      <c r="F292" s="10">
        <f>IF(A292="","",IF(E292&gt;1,"",IF(E292=1,SUMIFS(Saisonpreise!$F$9:$F$38,Saisonpreise!$K$9:$K$38,"OK",Saisonpreise!$C$9:$C$38,"Einmalig",Saisonpreise!$D$9:$D$38,"&lt;="&amp;A292,Saisonpreise!$E$9:$E$38,"&gt;="&amp;A292),IF(D292&gt;1,"",IF(D292=0,Start!$E$26,SUMIFS(Saisonpreise!$F$9:$F$38,Saisonpreise!$K$9:$K$38,"OK",Saisonpreise!$C$9:$C$38,"Jährlich",Saisonpreise!$J$9:$J$38,0,Saisonpreise!$H$9:$H$38,"&lt;="&amp;C292,Saisonpreise!$I$9:$I$38,"&gt;="&amp;C292)+SUMIFS(Saisonpreise!$F$9:$F$38,Saisonpreise!$K$9:$K$38,"OK",Saisonpreise!$C$9:$C$38,"Jährlich",Saisonpreise!$J$9:$J$38,1,Saisonpreise!$H$9:$H$38,"&lt;="&amp;C292)+SUMIFS(Saisonpreise!$F$9:$F$38,Saisonpreise!$K$9:$K$38,"OK",Saisonpreise!$C$9:$C$38,"Jährlich",Saisonpreise!$J$9:$J$38,1,Saisonpreise!$I$9:$I$38,"&gt;="&amp;C292))))))</f>
        <v>110</v>
      </c>
      <c r="G292" s="3" t="str">
        <f t="shared" si="18"/>
        <v>Jährliche Saison</v>
      </c>
      <c r="H292" s="3" t="str">
        <f t="shared" si="19"/>
        <v>OK</v>
      </c>
    </row>
    <row r="293" spans="1:8" ht="31" customHeight="1">
      <c r="A293" s="12">
        <f>IF(DATE(Start!$E$28,1,1)+ROW()-9&lt;DATE(Start!$E$28+3,1,1),DATE(Start!$E$28,1,1)+ROW()-9,"")</f>
        <v>46307</v>
      </c>
      <c r="B293" s="3" t="str">
        <f t="shared" si="16"/>
        <v>Mo</v>
      </c>
      <c r="C293" s="3">
        <f t="shared" si="17"/>
        <v>1012</v>
      </c>
      <c r="D293" s="3">
        <f>IF(A293="","",COUNTIFS(Saisonpreise!$K$9:$K$38,"OK",Saisonpreise!$C$9:$C$38,"Jährlich",Saisonpreise!$J$9:$J$38,0,Saisonpreise!$H$9:$H$38,"&lt;="&amp;C293,Saisonpreise!$I$9:$I$38,"&gt;="&amp;C293)+COUNTIFS(Saisonpreise!$K$9:$K$38,"OK",Saisonpreise!$C$9:$C$38,"Jährlich",Saisonpreise!$J$9:$J$38,1,Saisonpreise!$H$9:$H$38,"&lt;="&amp;C293)+COUNTIFS(Saisonpreise!$K$9:$K$38,"OK",Saisonpreise!$C$9:$C$38,"Jährlich",Saisonpreise!$J$9:$J$38,1,Saisonpreise!$I$9:$I$38,"&gt;="&amp;C293))</f>
        <v>1</v>
      </c>
      <c r="E293" s="3">
        <f>IF(A293="","",COUNTIFS(Saisonpreise!$K$9:$K$38,"OK",Saisonpreise!$C$9:$C$38,"Einmalig",Saisonpreise!$D$9:$D$38,"&lt;="&amp;A293,Saisonpreise!$E$9:$E$38,"&gt;="&amp;A293))</f>
        <v>1</v>
      </c>
      <c r="F293" s="10">
        <f>IF(A293="","",IF(E293&gt;1,"",IF(E293=1,SUMIFS(Saisonpreise!$F$9:$F$38,Saisonpreise!$K$9:$K$38,"OK",Saisonpreise!$C$9:$C$38,"Einmalig",Saisonpreise!$D$9:$D$38,"&lt;="&amp;A293,Saisonpreise!$E$9:$E$38,"&gt;="&amp;A293),IF(D293&gt;1,"",IF(D293=0,Start!$E$26,SUMIFS(Saisonpreise!$F$9:$F$38,Saisonpreise!$K$9:$K$38,"OK",Saisonpreise!$C$9:$C$38,"Jährlich",Saisonpreise!$J$9:$J$38,0,Saisonpreise!$H$9:$H$38,"&lt;="&amp;C293,Saisonpreise!$I$9:$I$38,"&gt;="&amp;C293)+SUMIFS(Saisonpreise!$F$9:$F$38,Saisonpreise!$K$9:$K$38,"OK",Saisonpreise!$C$9:$C$38,"Jährlich",Saisonpreise!$J$9:$J$38,1,Saisonpreise!$H$9:$H$38,"&lt;="&amp;C293)+SUMIFS(Saisonpreise!$F$9:$F$38,Saisonpreise!$K$9:$K$38,"OK",Saisonpreise!$C$9:$C$38,"Jährlich",Saisonpreise!$J$9:$J$38,1,Saisonpreise!$I$9:$I$38,"&gt;="&amp;C293))))))</f>
        <v>145</v>
      </c>
      <c r="G293" s="3" t="str">
        <f t="shared" si="18"/>
        <v>Einmalige Saison</v>
      </c>
      <c r="H293" s="3" t="str">
        <f t="shared" si="19"/>
        <v>OK</v>
      </c>
    </row>
    <row r="294" spans="1:8" ht="31" customHeight="1">
      <c r="A294" s="12">
        <f>IF(DATE(Start!$E$28,1,1)+ROW()-9&lt;DATE(Start!$E$28+3,1,1),DATE(Start!$E$28,1,1)+ROW()-9,"")</f>
        <v>46308</v>
      </c>
      <c r="B294" s="3" t="str">
        <f t="shared" si="16"/>
        <v>Di</v>
      </c>
      <c r="C294" s="3">
        <f t="shared" si="17"/>
        <v>1013</v>
      </c>
      <c r="D294" s="3">
        <f>IF(A294="","",COUNTIFS(Saisonpreise!$K$9:$K$38,"OK",Saisonpreise!$C$9:$C$38,"Jährlich",Saisonpreise!$J$9:$J$38,0,Saisonpreise!$H$9:$H$38,"&lt;="&amp;C294,Saisonpreise!$I$9:$I$38,"&gt;="&amp;C294)+COUNTIFS(Saisonpreise!$K$9:$K$38,"OK",Saisonpreise!$C$9:$C$38,"Jährlich",Saisonpreise!$J$9:$J$38,1,Saisonpreise!$H$9:$H$38,"&lt;="&amp;C294)+COUNTIFS(Saisonpreise!$K$9:$K$38,"OK",Saisonpreise!$C$9:$C$38,"Jährlich",Saisonpreise!$J$9:$J$38,1,Saisonpreise!$I$9:$I$38,"&gt;="&amp;C294))</f>
        <v>1</v>
      </c>
      <c r="E294" s="3">
        <f>IF(A294="","",COUNTIFS(Saisonpreise!$K$9:$K$38,"OK",Saisonpreise!$C$9:$C$38,"Einmalig",Saisonpreise!$D$9:$D$38,"&lt;="&amp;A294,Saisonpreise!$E$9:$E$38,"&gt;="&amp;A294))</f>
        <v>1</v>
      </c>
      <c r="F294" s="10">
        <f>IF(A294="","",IF(E294&gt;1,"",IF(E294=1,SUMIFS(Saisonpreise!$F$9:$F$38,Saisonpreise!$K$9:$K$38,"OK",Saisonpreise!$C$9:$C$38,"Einmalig",Saisonpreise!$D$9:$D$38,"&lt;="&amp;A294,Saisonpreise!$E$9:$E$38,"&gt;="&amp;A294),IF(D294&gt;1,"",IF(D294=0,Start!$E$26,SUMIFS(Saisonpreise!$F$9:$F$38,Saisonpreise!$K$9:$K$38,"OK",Saisonpreise!$C$9:$C$38,"Jährlich",Saisonpreise!$J$9:$J$38,0,Saisonpreise!$H$9:$H$38,"&lt;="&amp;C294,Saisonpreise!$I$9:$I$38,"&gt;="&amp;C294)+SUMIFS(Saisonpreise!$F$9:$F$38,Saisonpreise!$K$9:$K$38,"OK",Saisonpreise!$C$9:$C$38,"Jährlich",Saisonpreise!$J$9:$J$38,1,Saisonpreise!$H$9:$H$38,"&lt;="&amp;C294)+SUMIFS(Saisonpreise!$F$9:$F$38,Saisonpreise!$K$9:$K$38,"OK",Saisonpreise!$C$9:$C$38,"Jährlich",Saisonpreise!$J$9:$J$38,1,Saisonpreise!$I$9:$I$38,"&gt;="&amp;C294))))))</f>
        <v>145</v>
      </c>
      <c r="G294" s="3" t="str">
        <f t="shared" si="18"/>
        <v>Einmalige Saison</v>
      </c>
      <c r="H294" s="3" t="str">
        <f t="shared" si="19"/>
        <v>OK</v>
      </c>
    </row>
    <row r="295" spans="1:8" ht="31" customHeight="1">
      <c r="A295" s="12">
        <f>IF(DATE(Start!$E$28,1,1)+ROW()-9&lt;DATE(Start!$E$28+3,1,1),DATE(Start!$E$28,1,1)+ROW()-9,"")</f>
        <v>46309</v>
      </c>
      <c r="B295" s="3" t="str">
        <f t="shared" si="16"/>
        <v>Mi</v>
      </c>
      <c r="C295" s="3">
        <f t="shared" si="17"/>
        <v>1014</v>
      </c>
      <c r="D295" s="3">
        <f>IF(A295="","",COUNTIFS(Saisonpreise!$K$9:$K$38,"OK",Saisonpreise!$C$9:$C$38,"Jährlich",Saisonpreise!$J$9:$J$38,0,Saisonpreise!$H$9:$H$38,"&lt;="&amp;C295,Saisonpreise!$I$9:$I$38,"&gt;="&amp;C295)+COUNTIFS(Saisonpreise!$K$9:$K$38,"OK",Saisonpreise!$C$9:$C$38,"Jährlich",Saisonpreise!$J$9:$J$38,1,Saisonpreise!$H$9:$H$38,"&lt;="&amp;C295)+COUNTIFS(Saisonpreise!$K$9:$K$38,"OK",Saisonpreise!$C$9:$C$38,"Jährlich",Saisonpreise!$J$9:$J$38,1,Saisonpreise!$I$9:$I$38,"&gt;="&amp;C295))</f>
        <v>1</v>
      </c>
      <c r="E295" s="3">
        <f>IF(A295="","",COUNTIFS(Saisonpreise!$K$9:$K$38,"OK",Saisonpreise!$C$9:$C$38,"Einmalig",Saisonpreise!$D$9:$D$38,"&lt;="&amp;A295,Saisonpreise!$E$9:$E$38,"&gt;="&amp;A295))</f>
        <v>1</v>
      </c>
      <c r="F295" s="10">
        <f>IF(A295="","",IF(E295&gt;1,"",IF(E295=1,SUMIFS(Saisonpreise!$F$9:$F$38,Saisonpreise!$K$9:$K$38,"OK",Saisonpreise!$C$9:$C$38,"Einmalig",Saisonpreise!$D$9:$D$38,"&lt;="&amp;A295,Saisonpreise!$E$9:$E$38,"&gt;="&amp;A295),IF(D295&gt;1,"",IF(D295=0,Start!$E$26,SUMIFS(Saisonpreise!$F$9:$F$38,Saisonpreise!$K$9:$K$38,"OK",Saisonpreise!$C$9:$C$38,"Jährlich",Saisonpreise!$J$9:$J$38,0,Saisonpreise!$H$9:$H$38,"&lt;="&amp;C295,Saisonpreise!$I$9:$I$38,"&gt;="&amp;C295)+SUMIFS(Saisonpreise!$F$9:$F$38,Saisonpreise!$K$9:$K$38,"OK",Saisonpreise!$C$9:$C$38,"Jährlich",Saisonpreise!$J$9:$J$38,1,Saisonpreise!$H$9:$H$38,"&lt;="&amp;C295)+SUMIFS(Saisonpreise!$F$9:$F$38,Saisonpreise!$K$9:$K$38,"OK",Saisonpreise!$C$9:$C$38,"Jährlich",Saisonpreise!$J$9:$J$38,1,Saisonpreise!$I$9:$I$38,"&gt;="&amp;C295))))))</f>
        <v>145</v>
      </c>
      <c r="G295" s="3" t="str">
        <f t="shared" si="18"/>
        <v>Einmalige Saison</v>
      </c>
      <c r="H295" s="3" t="str">
        <f t="shared" si="19"/>
        <v>OK</v>
      </c>
    </row>
    <row r="296" spans="1:8" ht="31" customHeight="1">
      <c r="A296" s="12">
        <f>IF(DATE(Start!$E$28,1,1)+ROW()-9&lt;DATE(Start!$E$28+3,1,1),DATE(Start!$E$28,1,1)+ROW()-9,"")</f>
        <v>46310</v>
      </c>
      <c r="B296" s="3" t="str">
        <f t="shared" si="16"/>
        <v>Do</v>
      </c>
      <c r="C296" s="3">
        <f t="shared" si="17"/>
        <v>1015</v>
      </c>
      <c r="D296" s="3">
        <f>IF(A296="","",COUNTIFS(Saisonpreise!$K$9:$K$38,"OK",Saisonpreise!$C$9:$C$38,"Jährlich",Saisonpreise!$J$9:$J$38,0,Saisonpreise!$H$9:$H$38,"&lt;="&amp;C296,Saisonpreise!$I$9:$I$38,"&gt;="&amp;C296)+COUNTIFS(Saisonpreise!$K$9:$K$38,"OK",Saisonpreise!$C$9:$C$38,"Jährlich",Saisonpreise!$J$9:$J$38,1,Saisonpreise!$H$9:$H$38,"&lt;="&amp;C296)+COUNTIFS(Saisonpreise!$K$9:$K$38,"OK",Saisonpreise!$C$9:$C$38,"Jährlich",Saisonpreise!$J$9:$J$38,1,Saisonpreise!$I$9:$I$38,"&gt;="&amp;C296))</f>
        <v>1</v>
      </c>
      <c r="E296" s="3">
        <f>IF(A296="","",COUNTIFS(Saisonpreise!$K$9:$K$38,"OK",Saisonpreise!$C$9:$C$38,"Einmalig",Saisonpreise!$D$9:$D$38,"&lt;="&amp;A296,Saisonpreise!$E$9:$E$38,"&gt;="&amp;A296))</f>
        <v>1</v>
      </c>
      <c r="F296" s="10">
        <f>IF(A296="","",IF(E296&gt;1,"",IF(E296=1,SUMIFS(Saisonpreise!$F$9:$F$38,Saisonpreise!$K$9:$K$38,"OK",Saisonpreise!$C$9:$C$38,"Einmalig",Saisonpreise!$D$9:$D$38,"&lt;="&amp;A296,Saisonpreise!$E$9:$E$38,"&gt;="&amp;A296),IF(D296&gt;1,"",IF(D296=0,Start!$E$26,SUMIFS(Saisonpreise!$F$9:$F$38,Saisonpreise!$K$9:$K$38,"OK",Saisonpreise!$C$9:$C$38,"Jährlich",Saisonpreise!$J$9:$J$38,0,Saisonpreise!$H$9:$H$38,"&lt;="&amp;C296,Saisonpreise!$I$9:$I$38,"&gt;="&amp;C296)+SUMIFS(Saisonpreise!$F$9:$F$38,Saisonpreise!$K$9:$K$38,"OK",Saisonpreise!$C$9:$C$38,"Jährlich",Saisonpreise!$J$9:$J$38,1,Saisonpreise!$H$9:$H$38,"&lt;="&amp;C296)+SUMIFS(Saisonpreise!$F$9:$F$38,Saisonpreise!$K$9:$K$38,"OK",Saisonpreise!$C$9:$C$38,"Jährlich",Saisonpreise!$J$9:$J$38,1,Saisonpreise!$I$9:$I$38,"&gt;="&amp;C296))))))</f>
        <v>145</v>
      </c>
      <c r="G296" s="3" t="str">
        <f t="shared" si="18"/>
        <v>Einmalige Saison</v>
      </c>
      <c r="H296" s="3" t="str">
        <f t="shared" si="19"/>
        <v>OK</v>
      </c>
    </row>
    <row r="297" spans="1:8" ht="31" customHeight="1">
      <c r="A297" s="12">
        <f>IF(DATE(Start!$E$28,1,1)+ROW()-9&lt;DATE(Start!$E$28+3,1,1),DATE(Start!$E$28,1,1)+ROW()-9,"")</f>
        <v>46311</v>
      </c>
      <c r="B297" s="3" t="str">
        <f t="shared" si="16"/>
        <v>Fr</v>
      </c>
      <c r="C297" s="3">
        <f t="shared" si="17"/>
        <v>1016</v>
      </c>
      <c r="D297" s="3">
        <f>IF(A297="","",COUNTIFS(Saisonpreise!$K$9:$K$38,"OK",Saisonpreise!$C$9:$C$38,"Jährlich",Saisonpreise!$J$9:$J$38,0,Saisonpreise!$H$9:$H$38,"&lt;="&amp;C297,Saisonpreise!$I$9:$I$38,"&gt;="&amp;C297)+COUNTIFS(Saisonpreise!$K$9:$K$38,"OK",Saisonpreise!$C$9:$C$38,"Jährlich",Saisonpreise!$J$9:$J$38,1,Saisonpreise!$H$9:$H$38,"&lt;="&amp;C297)+COUNTIFS(Saisonpreise!$K$9:$K$38,"OK",Saisonpreise!$C$9:$C$38,"Jährlich",Saisonpreise!$J$9:$J$38,1,Saisonpreise!$I$9:$I$38,"&gt;="&amp;C297))</f>
        <v>1</v>
      </c>
      <c r="E297" s="3">
        <f>IF(A297="","",COUNTIFS(Saisonpreise!$K$9:$K$38,"OK",Saisonpreise!$C$9:$C$38,"Einmalig",Saisonpreise!$D$9:$D$38,"&lt;="&amp;A297,Saisonpreise!$E$9:$E$38,"&gt;="&amp;A297))</f>
        <v>1</v>
      </c>
      <c r="F297" s="10">
        <f>IF(A297="","",IF(E297&gt;1,"",IF(E297=1,SUMIFS(Saisonpreise!$F$9:$F$38,Saisonpreise!$K$9:$K$38,"OK",Saisonpreise!$C$9:$C$38,"Einmalig",Saisonpreise!$D$9:$D$38,"&lt;="&amp;A297,Saisonpreise!$E$9:$E$38,"&gt;="&amp;A297),IF(D297&gt;1,"",IF(D297=0,Start!$E$26,SUMIFS(Saisonpreise!$F$9:$F$38,Saisonpreise!$K$9:$K$38,"OK",Saisonpreise!$C$9:$C$38,"Jährlich",Saisonpreise!$J$9:$J$38,0,Saisonpreise!$H$9:$H$38,"&lt;="&amp;C297,Saisonpreise!$I$9:$I$38,"&gt;="&amp;C297)+SUMIFS(Saisonpreise!$F$9:$F$38,Saisonpreise!$K$9:$K$38,"OK",Saisonpreise!$C$9:$C$38,"Jährlich",Saisonpreise!$J$9:$J$38,1,Saisonpreise!$H$9:$H$38,"&lt;="&amp;C297)+SUMIFS(Saisonpreise!$F$9:$F$38,Saisonpreise!$K$9:$K$38,"OK",Saisonpreise!$C$9:$C$38,"Jährlich",Saisonpreise!$J$9:$J$38,1,Saisonpreise!$I$9:$I$38,"&gt;="&amp;C297))))))</f>
        <v>145</v>
      </c>
      <c r="G297" s="3" t="str">
        <f t="shared" si="18"/>
        <v>Einmalige Saison</v>
      </c>
      <c r="H297" s="3" t="str">
        <f t="shared" si="19"/>
        <v>OK</v>
      </c>
    </row>
    <row r="298" spans="1:8" ht="31" customHeight="1">
      <c r="A298" s="12">
        <f>IF(DATE(Start!$E$28,1,1)+ROW()-9&lt;DATE(Start!$E$28+3,1,1),DATE(Start!$E$28,1,1)+ROW()-9,"")</f>
        <v>46312</v>
      </c>
      <c r="B298" s="3" t="str">
        <f t="shared" si="16"/>
        <v>Sa</v>
      </c>
      <c r="C298" s="3">
        <f t="shared" si="17"/>
        <v>1017</v>
      </c>
      <c r="D298" s="3">
        <f>IF(A298="","",COUNTIFS(Saisonpreise!$K$9:$K$38,"OK",Saisonpreise!$C$9:$C$38,"Jährlich",Saisonpreise!$J$9:$J$38,0,Saisonpreise!$H$9:$H$38,"&lt;="&amp;C298,Saisonpreise!$I$9:$I$38,"&gt;="&amp;C298)+COUNTIFS(Saisonpreise!$K$9:$K$38,"OK",Saisonpreise!$C$9:$C$38,"Jährlich",Saisonpreise!$J$9:$J$38,1,Saisonpreise!$H$9:$H$38,"&lt;="&amp;C298)+COUNTIFS(Saisonpreise!$K$9:$K$38,"OK",Saisonpreise!$C$9:$C$38,"Jährlich",Saisonpreise!$J$9:$J$38,1,Saisonpreise!$I$9:$I$38,"&gt;="&amp;C298))</f>
        <v>1</v>
      </c>
      <c r="E298" s="3">
        <f>IF(A298="","",COUNTIFS(Saisonpreise!$K$9:$K$38,"OK",Saisonpreise!$C$9:$C$38,"Einmalig",Saisonpreise!$D$9:$D$38,"&lt;="&amp;A298,Saisonpreise!$E$9:$E$38,"&gt;="&amp;A298))</f>
        <v>1</v>
      </c>
      <c r="F298" s="10">
        <f>IF(A298="","",IF(E298&gt;1,"",IF(E298=1,SUMIFS(Saisonpreise!$F$9:$F$38,Saisonpreise!$K$9:$K$38,"OK",Saisonpreise!$C$9:$C$38,"Einmalig",Saisonpreise!$D$9:$D$38,"&lt;="&amp;A298,Saisonpreise!$E$9:$E$38,"&gt;="&amp;A298),IF(D298&gt;1,"",IF(D298=0,Start!$E$26,SUMIFS(Saisonpreise!$F$9:$F$38,Saisonpreise!$K$9:$K$38,"OK",Saisonpreise!$C$9:$C$38,"Jährlich",Saisonpreise!$J$9:$J$38,0,Saisonpreise!$H$9:$H$38,"&lt;="&amp;C298,Saisonpreise!$I$9:$I$38,"&gt;="&amp;C298)+SUMIFS(Saisonpreise!$F$9:$F$38,Saisonpreise!$K$9:$K$38,"OK",Saisonpreise!$C$9:$C$38,"Jährlich",Saisonpreise!$J$9:$J$38,1,Saisonpreise!$H$9:$H$38,"&lt;="&amp;C298)+SUMIFS(Saisonpreise!$F$9:$F$38,Saisonpreise!$K$9:$K$38,"OK",Saisonpreise!$C$9:$C$38,"Jährlich",Saisonpreise!$J$9:$J$38,1,Saisonpreise!$I$9:$I$38,"&gt;="&amp;C298))))))</f>
        <v>145</v>
      </c>
      <c r="G298" s="3" t="str">
        <f t="shared" si="18"/>
        <v>Einmalige Saison</v>
      </c>
      <c r="H298" s="3" t="str">
        <f t="shared" si="19"/>
        <v>OK</v>
      </c>
    </row>
    <row r="299" spans="1:8" ht="31" customHeight="1">
      <c r="A299" s="12">
        <f>IF(DATE(Start!$E$28,1,1)+ROW()-9&lt;DATE(Start!$E$28+3,1,1),DATE(Start!$E$28,1,1)+ROW()-9,"")</f>
        <v>46313</v>
      </c>
      <c r="B299" s="3" t="str">
        <f t="shared" si="16"/>
        <v>So</v>
      </c>
      <c r="C299" s="3">
        <f t="shared" si="17"/>
        <v>1018</v>
      </c>
      <c r="D299" s="3">
        <f>IF(A299="","",COUNTIFS(Saisonpreise!$K$9:$K$38,"OK",Saisonpreise!$C$9:$C$38,"Jährlich",Saisonpreise!$J$9:$J$38,0,Saisonpreise!$H$9:$H$38,"&lt;="&amp;C299,Saisonpreise!$I$9:$I$38,"&gt;="&amp;C299)+COUNTIFS(Saisonpreise!$K$9:$K$38,"OK",Saisonpreise!$C$9:$C$38,"Jährlich",Saisonpreise!$J$9:$J$38,1,Saisonpreise!$H$9:$H$38,"&lt;="&amp;C299)+COUNTIFS(Saisonpreise!$K$9:$K$38,"OK",Saisonpreise!$C$9:$C$38,"Jährlich",Saisonpreise!$J$9:$J$38,1,Saisonpreise!$I$9:$I$38,"&gt;="&amp;C299))</f>
        <v>1</v>
      </c>
      <c r="E299" s="3">
        <f>IF(A299="","",COUNTIFS(Saisonpreise!$K$9:$K$38,"OK",Saisonpreise!$C$9:$C$38,"Einmalig",Saisonpreise!$D$9:$D$38,"&lt;="&amp;A299,Saisonpreise!$E$9:$E$38,"&gt;="&amp;A299))</f>
        <v>1</v>
      </c>
      <c r="F299" s="10">
        <f>IF(A299="","",IF(E299&gt;1,"",IF(E299=1,SUMIFS(Saisonpreise!$F$9:$F$38,Saisonpreise!$K$9:$K$38,"OK",Saisonpreise!$C$9:$C$38,"Einmalig",Saisonpreise!$D$9:$D$38,"&lt;="&amp;A299,Saisonpreise!$E$9:$E$38,"&gt;="&amp;A299),IF(D299&gt;1,"",IF(D299=0,Start!$E$26,SUMIFS(Saisonpreise!$F$9:$F$38,Saisonpreise!$K$9:$K$38,"OK",Saisonpreise!$C$9:$C$38,"Jährlich",Saisonpreise!$J$9:$J$38,0,Saisonpreise!$H$9:$H$38,"&lt;="&amp;C299,Saisonpreise!$I$9:$I$38,"&gt;="&amp;C299)+SUMIFS(Saisonpreise!$F$9:$F$38,Saisonpreise!$K$9:$K$38,"OK",Saisonpreise!$C$9:$C$38,"Jährlich",Saisonpreise!$J$9:$J$38,1,Saisonpreise!$H$9:$H$38,"&lt;="&amp;C299)+SUMIFS(Saisonpreise!$F$9:$F$38,Saisonpreise!$K$9:$K$38,"OK",Saisonpreise!$C$9:$C$38,"Jährlich",Saisonpreise!$J$9:$J$38,1,Saisonpreise!$I$9:$I$38,"&gt;="&amp;C299))))))</f>
        <v>145</v>
      </c>
      <c r="G299" s="3" t="str">
        <f t="shared" si="18"/>
        <v>Einmalige Saison</v>
      </c>
      <c r="H299" s="3" t="str">
        <f t="shared" si="19"/>
        <v>OK</v>
      </c>
    </row>
    <row r="300" spans="1:8" ht="31" customHeight="1">
      <c r="A300" s="12">
        <f>IF(DATE(Start!$E$28,1,1)+ROW()-9&lt;DATE(Start!$E$28+3,1,1),DATE(Start!$E$28,1,1)+ROW()-9,"")</f>
        <v>46314</v>
      </c>
      <c r="B300" s="3" t="str">
        <f t="shared" si="16"/>
        <v>Mo</v>
      </c>
      <c r="C300" s="3">
        <f t="shared" si="17"/>
        <v>1019</v>
      </c>
      <c r="D300" s="3">
        <f>IF(A300="","",COUNTIFS(Saisonpreise!$K$9:$K$38,"OK",Saisonpreise!$C$9:$C$38,"Jährlich",Saisonpreise!$J$9:$J$38,0,Saisonpreise!$H$9:$H$38,"&lt;="&amp;C300,Saisonpreise!$I$9:$I$38,"&gt;="&amp;C300)+COUNTIFS(Saisonpreise!$K$9:$K$38,"OK",Saisonpreise!$C$9:$C$38,"Jährlich",Saisonpreise!$J$9:$J$38,1,Saisonpreise!$H$9:$H$38,"&lt;="&amp;C300)+COUNTIFS(Saisonpreise!$K$9:$K$38,"OK",Saisonpreise!$C$9:$C$38,"Jährlich",Saisonpreise!$J$9:$J$38,1,Saisonpreise!$I$9:$I$38,"&gt;="&amp;C300))</f>
        <v>1</v>
      </c>
      <c r="E300" s="3">
        <f>IF(A300="","",COUNTIFS(Saisonpreise!$K$9:$K$38,"OK",Saisonpreise!$C$9:$C$38,"Einmalig",Saisonpreise!$D$9:$D$38,"&lt;="&amp;A300,Saisonpreise!$E$9:$E$38,"&gt;="&amp;A300))</f>
        <v>0</v>
      </c>
      <c r="F300" s="10">
        <f>IF(A300="","",IF(E300&gt;1,"",IF(E300=1,SUMIFS(Saisonpreise!$F$9:$F$38,Saisonpreise!$K$9:$K$38,"OK",Saisonpreise!$C$9:$C$38,"Einmalig",Saisonpreise!$D$9:$D$38,"&lt;="&amp;A300,Saisonpreise!$E$9:$E$38,"&gt;="&amp;A300),IF(D300&gt;1,"",IF(D300=0,Start!$E$26,SUMIFS(Saisonpreise!$F$9:$F$38,Saisonpreise!$K$9:$K$38,"OK",Saisonpreise!$C$9:$C$38,"Jährlich",Saisonpreise!$J$9:$J$38,0,Saisonpreise!$H$9:$H$38,"&lt;="&amp;C300,Saisonpreise!$I$9:$I$38,"&gt;="&amp;C300)+SUMIFS(Saisonpreise!$F$9:$F$38,Saisonpreise!$K$9:$K$38,"OK",Saisonpreise!$C$9:$C$38,"Jährlich",Saisonpreise!$J$9:$J$38,1,Saisonpreise!$H$9:$H$38,"&lt;="&amp;C300)+SUMIFS(Saisonpreise!$F$9:$F$38,Saisonpreise!$K$9:$K$38,"OK",Saisonpreise!$C$9:$C$38,"Jährlich",Saisonpreise!$J$9:$J$38,1,Saisonpreise!$I$9:$I$38,"&gt;="&amp;C300))))))</f>
        <v>110</v>
      </c>
      <c r="G300" s="3" t="str">
        <f t="shared" si="18"/>
        <v>Jährliche Saison</v>
      </c>
      <c r="H300" s="3" t="str">
        <f t="shared" si="19"/>
        <v>OK</v>
      </c>
    </row>
    <row r="301" spans="1:8" ht="31" customHeight="1">
      <c r="A301" s="12">
        <f>IF(DATE(Start!$E$28,1,1)+ROW()-9&lt;DATE(Start!$E$28+3,1,1),DATE(Start!$E$28,1,1)+ROW()-9,"")</f>
        <v>46315</v>
      </c>
      <c r="B301" s="3" t="str">
        <f t="shared" si="16"/>
        <v>Di</v>
      </c>
      <c r="C301" s="3">
        <f t="shared" si="17"/>
        <v>1020</v>
      </c>
      <c r="D301" s="3">
        <f>IF(A301="","",COUNTIFS(Saisonpreise!$K$9:$K$38,"OK",Saisonpreise!$C$9:$C$38,"Jährlich",Saisonpreise!$J$9:$J$38,0,Saisonpreise!$H$9:$H$38,"&lt;="&amp;C301,Saisonpreise!$I$9:$I$38,"&gt;="&amp;C301)+COUNTIFS(Saisonpreise!$K$9:$K$38,"OK",Saisonpreise!$C$9:$C$38,"Jährlich",Saisonpreise!$J$9:$J$38,1,Saisonpreise!$H$9:$H$38,"&lt;="&amp;C301)+COUNTIFS(Saisonpreise!$K$9:$K$38,"OK",Saisonpreise!$C$9:$C$38,"Jährlich",Saisonpreise!$J$9:$J$38,1,Saisonpreise!$I$9:$I$38,"&gt;="&amp;C301))</f>
        <v>1</v>
      </c>
      <c r="E301" s="3">
        <f>IF(A301="","",COUNTIFS(Saisonpreise!$K$9:$K$38,"OK",Saisonpreise!$C$9:$C$38,"Einmalig",Saisonpreise!$D$9:$D$38,"&lt;="&amp;A301,Saisonpreise!$E$9:$E$38,"&gt;="&amp;A301))</f>
        <v>0</v>
      </c>
      <c r="F301" s="10">
        <f>IF(A301="","",IF(E301&gt;1,"",IF(E301=1,SUMIFS(Saisonpreise!$F$9:$F$38,Saisonpreise!$K$9:$K$38,"OK",Saisonpreise!$C$9:$C$38,"Einmalig",Saisonpreise!$D$9:$D$38,"&lt;="&amp;A301,Saisonpreise!$E$9:$E$38,"&gt;="&amp;A301),IF(D301&gt;1,"",IF(D301=0,Start!$E$26,SUMIFS(Saisonpreise!$F$9:$F$38,Saisonpreise!$K$9:$K$38,"OK",Saisonpreise!$C$9:$C$38,"Jährlich",Saisonpreise!$J$9:$J$38,0,Saisonpreise!$H$9:$H$38,"&lt;="&amp;C301,Saisonpreise!$I$9:$I$38,"&gt;="&amp;C301)+SUMIFS(Saisonpreise!$F$9:$F$38,Saisonpreise!$K$9:$K$38,"OK",Saisonpreise!$C$9:$C$38,"Jährlich",Saisonpreise!$J$9:$J$38,1,Saisonpreise!$H$9:$H$38,"&lt;="&amp;C301)+SUMIFS(Saisonpreise!$F$9:$F$38,Saisonpreise!$K$9:$K$38,"OK",Saisonpreise!$C$9:$C$38,"Jährlich",Saisonpreise!$J$9:$J$38,1,Saisonpreise!$I$9:$I$38,"&gt;="&amp;C301))))))</f>
        <v>110</v>
      </c>
      <c r="G301" s="3" t="str">
        <f t="shared" si="18"/>
        <v>Jährliche Saison</v>
      </c>
      <c r="H301" s="3" t="str">
        <f t="shared" si="19"/>
        <v>OK</v>
      </c>
    </row>
    <row r="302" spans="1:8" ht="31" customHeight="1">
      <c r="A302" s="12">
        <f>IF(DATE(Start!$E$28,1,1)+ROW()-9&lt;DATE(Start!$E$28+3,1,1),DATE(Start!$E$28,1,1)+ROW()-9,"")</f>
        <v>46316</v>
      </c>
      <c r="B302" s="3" t="str">
        <f t="shared" si="16"/>
        <v>Mi</v>
      </c>
      <c r="C302" s="3">
        <f t="shared" si="17"/>
        <v>1021</v>
      </c>
      <c r="D302" s="3">
        <f>IF(A302="","",COUNTIFS(Saisonpreise!$K$9:$K$38,"OK",Saisonpreise!$C$9:$C$38,"Jährlich",Saisonpreise!$J$9:$J$38,0,Saisonpreise!$H$9:$H$38,"&lt;="&amp;C302,Saisonpreise!$I$9:$I$38,"&gt;="&amp;C302)+COUNTIFS(Saisonpreise!$K$9:$K$38,"OK",Saisonpreise!$C$9:$C$38,"Jährlich",Saisonpreise!$J$9:$J$38,1,Saisonpreise!$H$9:$H$38,"&lt;="&amp;C302)+COUNTIFS(Saisonpreise!$K$9:$K$38,"OK",Saisonpreise!$C$9:$C$38,"Jährlich",Saisonpreise!$J$9:$J$38,1,Saisonpreise!$I$9:$I$38,"&gt;="&amp;C302))</f>
        <v>1</v>
      </c>
      <c r="E302" s="3">
        <f>IF(A302="","",COUNTIFS(Saisonpreise!$K$9:$K$38,"OK",Saisonpreise!$C$9:$C$38,"Einmalig",Saisonpreise!$D$9:$D$38,"&lt;="&amp;A302,Saisonpreise!$E$9:$E$38,"&gt;="&amp;A302))</f>
        <v>0</v>
      </c>
      <c r="F302" s="10">
        <f>IF(A302="","",IF(E302&gt;1,"",IF(E302=1,SUMIFS(Saisonpreise!$F$9:$F$38,Saisonpreise!$K$9:$K$38,"OK",Saisonpreise!$C$9:$C$38,"Einmalig",Saisonpreise!$D$9:$D$38,"&lt;="&amp;A302,Saisonpreise!$E$9:$E$38,"&gt;="&amp;A302),IF(D302&gt;1,"",IF(D302=0,Start!$E$26,SUMIFS(Saisonpreise!$F$9:$F$38,Saisonpreise!$K$9:$K$38,"OK",Saisonpreise!$C$9:$C$38,"Jährlich",Saisonpreise!$J$9:$J$38,0,Saisonpreise!$H$9:$H$38,"&lt;="&amp;C302,Saisonpreise!$I$9:$I$38,"&gt;="&amp;C302)+SUMIFS(Saisonpreise!$F$9:$F$38,Saisonpreise!$K$9:$K$38,"OK",Saisonpreise!$C$9:$C$38,"Jährlich",Saisonpreise!$J$9:$J$38,1,Saisonpreise!$H$9:$H$38,"&lt;="&amp;C302)+SUMIFS(Saisonpreise!$F$9:$F$38,Saisonpreise!$K$9:$K$38,"OK",Saisonpreise!$C$9:$C$38,"Jährlich",Saisonpreise!$J$9:$J$38,1,Saisonpreise!$I$9:$I$38,"&gt;="&amp;C302))))))</f>
        <v>110</v>
      </c>
      <c r="G302" s="3" t="str">
        <f t="shared" si="18"/>
        <v>Jährliche Saison</v>
      </c>
      <c r="H302" s="3" t="str">
        <f t="shared" si="19"/>
        <v>OK</v>
      </c>
    </row>
    <row r="303" spans="1:8" ht="31" customHeight="1">
      <c r="A303" s="12">
        <f>IF(DATE(Start!$E$28,1,1)+ROW()-9&lt;DATE(Start!$E$28+3,1,1),DATE(Start!$E$28,1,1)+ROW()-9,"")</f>
        <v>46317</v>
      </c>
      <c r="B303" s="3" t="str">
        <f t="shared" si="16"/>
        <v>Do</v>
      </c>
      <c r="C303" s="3">
        <f t="shared" si="17"/>
        <v>1022</v>
      </c>
      <c r="D303" s="3">
        <f>IF(A303="","",COUNTIFS(Saisonpreise!$K$9:$K$38,"OK",Saisonpreise!$C$9:$C$38,"Jährlich",Saisonpreise!$J$9:$J$38,0,Saisonpreise!$H$9:$H$38,"&lt;="&amp;C303,Saisonpreise!$I$9:$I$38,"&gt;="&amp;C303)+COUNTIFS(Saisonpreise!$K$9:$K$38,"OK",Saisonpreise!$C$9:$C$38,"Jährlich",Saisonpreise!$J$9:$J$38,1,Saisonpreise!$H$9:$H$38,"&lt;="&amp;C303)+COUNTIFS(Saisonpreise!$K$9:$K$38,"OK",Saisonpreise!$C$9:$C$38,"Jährlich",Saisonpreise!$J$9:$J$38,1,Saisonpreise!$I$9:$I$38,"&gt;="&amp;C303))</f>
        <v>1</v>
      </c>
      <c r="E303" s="3">
        <f>IF(A303="","",COUNTIFS(Saisonpreise!$K$9:$K$38,"OK",Saisonpreise!$C$9:$C$38,"Einmalig",Saisonpreise!$D$9:$D$38,"&lt;="&amp;A303,Saisonpreise!$E$9:$E$38,"&gt;="&amp;A303))</f>
        <v>0</v>
      </c>
      <c r="F303" s="10">
        <f>IF(A303="","",IF(E303&gt;1,"",IF(E303=1,SUMIFS(Saisonpreise!$F$9:$F$38,Saisonpreise!$K$9:$K$38,"OK",Saisonpreise!$C$9:$C$38,"Einmalig",Saisonpreise!$D$9:$D$38,"&lt;="&amp;A303,Saisonpreise!$E$9:$E$38,"&gt;="&amp;A303),IF(D303&gt;1,"",IF(D303=0,Start!$E$26,SUMIFS(Saisonpreise!$F$9:$F$38,Saisonpreise!$K$9:$K$38,"OK",Saisonpreise!$C$9:$C$38,"Jährlich",Saisonpreise!$J$9:$J$38,0,Saisonpreise!$H$9:$H$38,"&lt;="&amp;C303,Saisonpreise!$I$9:$I$38,"&gt;="&amp;C303)+SUMIFS(Saisonpreise!$F$9:$F$38,Saisonpreise!$K$9:$K$38,"OK",Saisonpreise!$C$9:$C$38,"Jährlich",Saisonpreise!$J$9:$J$38,1,Saisonpreise!$H$9:$H$38,"&lt;="&amp;C303)+SUMIFS(Saisonpreise!$F$9:$F$38,Saisonpreise!$K$9:$K$38,"OK",Saisonpreise!$C$9:$C$38,"Jährlich",Saisonpreise!$J$9:$J$38,1,Saisonpreise!$I$9:$I$38,"&gt;="&amp;C303))))))</f>
        <v>110</v>
      </c>
      <c r="G303" s="3" t="str">
        <f t="shared" si="18"/>
        <v>Jährliche Saison</v>
      </c>
      <c r="H303" s="3" t="str">
        <f t="shared" si="19"/>
        <v>OK</v>
      </c>
    </row>
    <row r="304" spans="1:8" ht="31" customHeight="1">
      <c r="A304" s="12">
        <f>IF(DATE(Start!$E$28,1,1)+ROW()-9&lt;DATE(Start!$E$28+3,1,1),DATE(Start!$E$28,1,1)+ROW()-9,"")</f>
        <v>46318</v>
      </c>
      <c r="B304" s="3" t="str">
        <f t="shared" si="16"/>
        <v>Fr</v>
      </c>
      <c r="C304" s="3">
        <f t="shared" si="17"/>
        <v>1023</v>
      </c>
      <c r="D304" s="3">
        <f>IF(A304="","",COUNTIFS(Saisonpreise!$K$9:$K$38,"OK",Saisonpreise!$C$9:$C$38,"Jährlich",Saisonpreise!$J$9:$J$38,0,Saisonpreise!$H$9:$H$38,"&lt;="&amp;C304,Saisonpreise!$I$9:$I$38,"&gt;="&amp;C304)+COUNTIFS(Saisonpreise!$K$9:$K$38,"OK",Saisonpreise!$C$9:$C$38,"Jährlich",Saisonpreise!$J$9:$J$38,1,Saisonpreise!$H$9:$H$38,"&lt;="&amp;C304)+COUNTIFS(Saisonpreise!$K$9:$K$38,"OK",Saisonpreise!$C$9:$C$38,"Jährlich",Saisonpreise!$J$9:$J$38,1,Saisonpreise!$I$9:$I$38,"&gt;="&amp;C304))</f>
        <v>1</v>
      </c>
      <c r="E304" s="3">
        <f>IF(A304="","",COUNTIFS(Saisonpreise!$K$9:$K$38,"OK",Saisonpreise!$C$9:$C$38,"Einmalig",Saisonpreise!$D$9:$D$38,"&lt;="&amp;A304,Saisonpreise!$E$9:$E$38,"&gt;="&amp;A304))</f>
        <v>0</v>
      </c>
      <c r="F304" s="10">
        <f>IF(A304="","",IF(E304&gt;1,"",IF(E304=1,SUMIFS(Saisonpreise!$F$9:$F$38,Saisonpreise!$K$9:$K$38,"OK",Saisonpreise!$C$9:$C$38,"Einmalig",Saisonpreise!$D$9:$D$38,"&lt;="&amp;A304,Saisonpreise!$E$9:$E$38,"&gt;="&amp;A304),IF(D304&gt;1,"",IF(D304=0,Start!$E$26,SUMIFS(Saisonpreise!$F$9:$F$38,Saisonpreise!$K$9:$K$38,"OK",Saisonpreise!$C$9:$C$38,"Jährlich",Saisonpreise!$J$9:$J$38,0,Saisonpreise!$H$9:$H$38,"&lt;="&amp;C304,Saisonpreise!$I$9:$I$38,"&gt;="&amp;C304)+SUMIFS(Saisonpreise!$F$9:$F$38,Saisonpreise!$K$9:$K$38,"OK",Saisonpreise!$C$9:$C$38,"Jährlich",Saisonpreise!$J$9:$J$38,1,Saisonpreise!$H$9:$H$38,"&lt;="&amp;C304)+SUMIFS(Saisonpreise!$F$9:$F$38,Saisonpreise!$K$9:$K$38,"OK",Saisonpreise!$C$9:$C$38,"Jährlich",Saisonpreise!$J$9:$J$38,1,Saisonpreise!$I$9:$I$38,"&gt;="&amp;C304))))))</f>
        <v>110</v>
      </c>
      <c r="G304" s="3" t="str">
        <f t="shared" si="18"/>
        <v>Jährliche Saison</v>
      </c>
      <c r="H304" s="3" t="str">
        <f t="shared" si="19"/>
        <v>OK</v>
      </c>
    </row>
    <row r="305" spans="1:8" ht="31" customHeight="1">
      <c r="A305" s="12">
        <f>IF(DATE(Start!$E$28,1,1)+ROW()-9&lt;DATE(Start!$E$28+3,1,1),DATE(Start!$E$28,1,1)+ROW()-9,"")</f>
        <v>46319</v>
      </c>
      <c r="B305" s="3" t="str">
        <f t="shared" si="16"/>
        <v>Sa</v>
      </c>
      <c r="C305" s="3">
        <f t="shared" si="17"/>
        <v>1024</v>
      </c>
      <c r="D305" s="3">
        <f>IF(A305="","",COUNTIFS(Saisonpreise!$K$9:$K$38,"OK",Saisonpreise!$C$9:$C$38,"Jährlich",Saisonpreise!$J$9:$J$38,0,Saisonpreise!$H$9:$H$38,"&lt;="&amp;C305,Saisonpreise!$I$9:$I$38,"&gt;="&amp;C305)+COUNTIFS(Saisonpreise!$K$9:$K$38,"OK",Saisonpreise!$C$9:$C$38,"Jährlich",Saisonpreise!$J$9:$J$38,1,Saisonpreise!$H$9:$H$38,"&lt;="&amp;C305)+COUNTIFS(Saisonpreise!$K$9:$K$38,"OK",Saisonpreise!$C$9:$C$38,"Jährlich",Saisonpreise!$J$9:$J$38,1,Saisonpreise!$I$9:$I$38,"&gt;="&amp;C305))</f>
        <v>1</v>
      </c>
      <c r="E305" s="3">
        <f>IF(A305="","",COUNTIFS(Saisonpreise!$K$9:$K$38,"OK",Saisonpreise!$C$9:$C$38,"Einmalig",Saisonpreise!$D$9:$D$38,"&lt;="&amp;A305,Saisonpreise!$E$9:$E$38,"&gt;="&amp;A305))</f>
        <v>0</v>
      </c>
      <c r="F305" s="10">
        <f>IF(A305="","",IF(E305&gt;1,"",IF(E305=1,SUMIFS(Saisonpreise!$F$9:$F$38,Saisonpreise!$K$9:$K$38,"OK",Saisonpreise!$C$9:$C$38,"Einmalig",Saisonpreise!$D$9:$D$38,"&lt;="&amp;A305,Saisonpreise!$E$9:$E$38,"&gt;="&amp;A305),IF(D305&gt;1,"",IF(D305=0,Start!$E$26,SUMIFS(Saisonpreise!$F$9:$F$38,Saisonpreise!$K$9:$K$38,"OK",Saisonpreise!$C$9:$C$38,"Jährlich",Saisonpreise!$J$9:$J$38,0,Saisonpreise!$H$9:$H$38,"&lt;="&amp;C305,Saisonpreise!$I$9:$I$38,"&gt;="&amp;C305)+SUMIFS(Saisonpreise!$F$9:$F$38,Saisonpreise!$K$9:$K$38,"OK",Saisonpreise!$C$9:$C$38,"Jährlich",Saisonpreise!$J$9:$J$38,1,Saisonpreise!$H$9:$H$38,"&lt;="&amp;C305)+SUMIFS(Saisonpreise!$F$9:$F$38,Saisonpreise!$K$9:$K$38,"OK",Saisonpreise!$C$9:$C$38,"Jährlich",Saisonpreise!$J$9:$J$38,1,Saisonpreise!$I$9:$I$38,"&gt;="&amp;C305))))))</f>
        <v>110</v>
      </c>
      <c r="G305" s="3" t="str">
        <f t="shared" si="18"/>
        <v>Jährliche Saison</v>
      </c>
      <c r="H305" s="3" t="str">
        <f t="shared" si="19"/>
        <v>OK</v>
      </c>
    </row>
    <row r="306" spans="1:8" ht="31" customHeight="1">
      <c r="A306" s="12">
        <f>IF(DATE(Start!$E$28,1,1)+ROW()-9&lt;DATE(Start!$E$28+3,1,1),DATE(Start!$E$28,1,1)+ROW()-9,"")</f>
        <v>46320</v>
      </c>
      <c r="B306" s="3" t="str">
        <f t="shared" si="16"/>
        <v>So</v>
      </c>
      <c r="C306" s="3">
        <f t="shared" si="17"/>
        <v>1025</v>
      </c>
      <c r="D306" s="3">
        <f>IF(A306="","",COUNTIFS(Saisonpreise!$K$9:$K$38,"OK",Saisonpreise!$C$9:$C$38,"Jährlich",Saisonpreise!$J$9:$J$38,0,Saisonpreise!$H$9:$H$38,"&lt;="&amp;C306,Saisonpreise!$I$9:$I$38,"&gt;="&amp;C306)+COUNTIFS(Saisonpreise!$K$9:$K$38,"OK",Saisonpreise!$C$9:$C$38,"Jährlich",Saisonpreise!$J$9:$J$38,1,Saisonpreise!$H$9:$H$38,"&lt;="&amp;C306)+COUNTIFS(Saisonpreise!$K$9:$K$38,"OK",Saisonpreise!$C$9:$C$38,"Jährlich",Saisonpreise!$J$9:$J$38,1,Saisonpreise!$I$9:$I$38,"&gt;="&amp;C306))</f>
        <v>1</v>
      </c>
      <c r="E306" s="3">
        <f>IF(A306="","",COUNTIFS(Saisonpreise!$K$9:$K$38,"OK",Saisonpreise!$C$9:$C$38,"Einmalig",Saisonpreise!$D$9:$D$38,"&lt;="&amp;A306,Saisonpreise!$E$9:$E$38,"&gt;="&amp;A306))</f>
        <v>0</v>
      </c>
      <c r="F306" s="10">
        <f>IF(A306="","",IF(E306&gt;1,"",IF(E306=1,SUMIFS(Saisonpreise!$F$9:$F$38,Saisonpreise!$K$9:$K$38,"OK",Saisonpreise!$C$9:$C$38,"Einmalig",Saisonpreise!$D$9:$D$38,"&lt;="&amp;A306,Saisonpreise!$E$9:$E$38,"&gt;="&amp;A306),IF(D306&gt;1,"",IF(D306=0,Start!$E$26,SUMIFS(Saisonpreise!$F$9:$F$38,Saisonpreise!$K$9:$K$38,"OK",Saisonpreise!$C$9:$C$38,"Jährlich",Saisonpreise!$J$9:$J$38,0,Saisonpreise!$H$9:$H$38,"&lt;="&amp;C306,Saisonpreise!$I$9:$I$38,"&gt;="&amp;C306)+SUMIFS(Saisonpreise!$F$9:$F$38,Saisonpreise!$K$9:$K$38,"OK",Saisonpreise!$C$9:$C$38,"Jährlich",Saisonpreise!$J$9:$J$38,1,Saisonpreise!$H$9:$H$38,"&lt;="&amp;C306)+SUMIFS(Saisonpreise!$F$9:$F$38,Saisonpreise!$K$9:$K$38,"OK",Saisonpreise!$C$9:$C$38,"Jährlich",Saisonpreise!$J$9:$J$38,1,Saisonpreise!$I$9:$I$38,"&gt;="&amp;C306))))))</f>
        <v>110</v>
      </c>
      <c r="G306" s="3" t="str">
        <f t="shared" si="18"/>
        <v>Jährliche Saison</v>
      </c>
      <c r="H306" s="3" t="str">
        <f t="shared" si="19"/>
        <v>OK</v>
      </c>
    </row>
    <row r="307" spans="1:8" ht="31" customHeight="1">
      <c r="A307" s="12">
        <f>IF(DATE(Start!$E$28,1,1)+ROW()-9&lt;DATE(Start!$E$28+3,1,1),DATE(Start!$E$28,1,1)+ROW()-9,"")</f>
        <v>46321</v>
      </c>
      <c r="B307" s="3" t="str">
        <f t="shared" si="16"/>
        <v>Mo</v>
      </c>
      <c r="C307" s="3">
        <f t="shared" si="17"/>
        <v>1026</v>
      </c>
      <c r="D307" s="3">
        <f>IF(A307="","",COUNTIFS(Saisonpreise!$K$9:$K$38,"OK",Saisonpreise!$C$9:$C$38,"Jährlich",Saisonpreise!$J$9:$J$38,0,Saisonpreise!$H$9:$H$38,"&lt;="&amp;C307,Saisonpreise!$I$9:$I$38,"&gt;="&amp;C307)+COUNTIFS(Saisonpreise!$K$9:$K$38,"OK",Saisonpreise!$C$9:$C$38,"Jährlich",Saisonpreise!$J$9:$J$38,1,Saisonpreise!$H$9:$H$38,"&lt;="&amp;C307)+COUNTIFS(Saisonpreise!$K$9:$K$38,"OK",Saisonpreise!$C$9:$C$38,"Jährlich",Saisonpreise!$J$9:$J$38,1,Saisonpreise!$I$9:$I$38,"&gt;="&amp;C307))</f>
        <v>1</v>
      </c>
      <c r="E307" s="3">
        <f>IF(A307="","",COUNTIFS(Saisonpreise!$K$9:$K$38,"OK",Saisonpreise!$C$9:$C$38,"Einmalig",Saisonpreise!$D$9:$D$38,"&lt;="&amp;A307,Saisonpreise!$E$9:$E$38,"&gt;="&amp;A307))</f>
        <v>0</v>
      </c>
      <c r="F307" s="10">
        <f>IF(A307="","",IF(E307&gt;1,"",IF(E307=1,SUMIFS(Saisonpreise!$F$9:$F$38,Saisonpreise!$K$9:$K$38,"OK",Saisonpreise!$C$9:$C$38,"Einmalig",Saisonpreise!$D$9:$D$38,"&lt;="&amp;A307,Saisonpreise!$E$9:$E$38,"&gt;="&amp;A307),IF(D307&gt;1,"",IF(D307=0,Start!$E$26,SUMIFS(Saisonpreise!$F$9:$F$38,Saisonpreise!$K$9:$K$38,"OK",Saisonpreise!$C$9:$C$38,"Jährlich",Saisonpreise!$J$9:$J$38,0,Saisonpreise!$H$9:$H$38,"&lt;="&amp;C307,Saisonpreise!$I$9:$I$38,"&gt;="&amp;C307)+SUMIFS(Saisonpreise!$F$9:$F$38,Saisonpreise!$K$9:$K$38,"OK",Saisonpreise!$C$9:$C$38,"Jährlich",Saisonpreise!$J$9:$J$38,1,Saisonpreise!$H$9:$H$38,"&lt;="&amp;C307)+SUMIFS(Saisonpreise!$F$9:$F$38,Saisonpreise!$K$9:$K$38,"OK",Saisonpreise!$C$9:$C$38,"Jährlich",Saisonpreise!$J$9:$J$38,1,Saisonpreise!$I$9:$I$38,"&gt;="&amp;C307))))))</f>
        <v>110</v>
      </c>
      <c r="G307" s="3" t="str">
        <f t="shared" si="18"/>
        <v>Jährliche Saison</v>
      </c>
      <c r="H307" s="3" t="str">
        <f t="shared" si="19"/>
        <v>OK</v>
      </c>
    </row>
    <row r="308" spans="1:8" ht="31" customHeight="1">
      <c r="A308" s="12">
        <f>IF(DATE(Start!$E$28,1,1)+ROW()-9&lt;DATE(Start!$E$28+3,1,1),DATE(Start!$E$28,1,1)+ROW()-9,"")</f>
        <v>46322</v>
      </c>
      <c r="B308" s="3" t="str">
        <f t="shared" si="16"/>
        <v>Di</v>
      </c>
      <c r="C308" s="3">
        <f t="shared" si="17"/>
        <v>1027</v>
      </c>
      <c r="D308" s="3">
        <f>IF(A308="","",COUNTIFS(Saisonpreise!$K$9:$K$38,"OK",Saisonpreise!$C$9:$C$38,"Jährlich",Saisonpreise!$J$9:$J$38,0,Saisonpreise!$H$9:$H$38,"&lt;="&amp;C308,Saisonpreise!$I$9:$I$38,"&gt;="&amp;C308)+COUNTIFS(Saisonpreise!$K$9:$K$38,"OK",Saisonpreise!$C$9:$C$38,"Jährlich",Saisonpreise!$J$9:$J$38,1,Saisonpreise!$H$9:$H$38,"&lt;="&amp;C308)+COUNTIFS(Saisonpreise!$K$9:$K$38,"OK",Saisonpreise!$C$9:$C$38,"Jährlich",Saisonpreise!$J$9:$J$38,1,Saisonpreise!$I$9:$I$38,"&gt;="&amp;C308))</f>
        <v>1</v>
      </c>
      <c r="E308" s="3">
        <f>IF(A308="","",COUNTIFS(Saisonpreise!$K$9:$K$38,"OK",Saisonpreise!$C$9:$C$38,"Einmalig",Saisonpreise!$D$9:$D$38,"&lt;="&amp;A308,Saisonpreise!$E$9:$E$38,"&gt;="&amp;A308))</f>
        <v>0</v>
      </c>
      <c r="F308" s="10">
        <f>IF(A308="","",IF(E308&gt;1,"",IF(E308=1,SUMIFS(Saisonpreise!$F$9:$F$38,Saisonpreise!$K$9:$K$38,"OK",Saisonpreise!$C$9:$C$38,"Einmalig",Saisonpreise!$D$9:$D$38,"&lt;="&amp;A308,Saisonpreise!$E$9:$E$38,"&gt;="&amp;A308),IF(D308&gt;1,"",IF(D308=0,Start!$E$26,SUMIFS(Saisonpreise!$F$9:$F$38,Saisonpreise!$K$9:$K$38,"OK",Saisonpreise!$C$9:$C$38,"Jährlich",Saisonpreise!$J$9:$J$38,0,Saisonpreise!$H$9:$H$38,"&lt;="&amp;C308,Saisonpreise!$I$9:$I$38,"&gt;="&amp;C308)+SUMIFS(Saisonpreise!$F$9:$F$38,Saisonpreise!$K$9:$K$38,"OK",Saisonpreise!$C$9:$C$38,"Jährlich",Saisonpreise!$J$9:$J$38,1,Saisonpreise!$H$9:$H$38,"&lt;="&amp;C308)+SUMIFS(Saisonpreise!$F$9:$F$38,Saisonpreise!$K$9:$K$38,"OK",Saisonpreise!$C$9:$C$38,"Jährlich",Saisonpreise!$J$9:$J$38,1,Saisonpreise!$I$9:$I$38,"&gt;="&amp;C308))))))</f>
        <v>110</v>
      </c>
      <c r="G308" s="3" t="str">
        <f t="shared" si="18"/>
        <v>Jährliche Saison</v>
      </c>
      <c r="H308" s="3" t="str">
        <f t="shared" si="19"/>
        <v>OK</v>
      </c>
    </row>
    <row r="309" spans="1:8" ht="31" customHeight="1">
      <c r="A309" s="12">
        <f>IF(DATE(Start!$E$28,1,1)+ROW()-9&lt;DATE(Start!$E$28+3,1,1),DATE(Start!$E$28,1,1)+ROW()-9,"")</f>
        <v>46323</v>
      </c>
      <c r="B309" s="3" t="str">
        <f t="shared" si="16"/>
        <v>Mi</v>
      </c>
      <c r="C309" s="3">
        <f t="shared" si="17"/>
        <v>1028</v>
      </c>
      <c r="D309" s="3">
        <f>IF(A309="","",COUNTIFS(Saisonpreise!$K$9:$K$38,"OK",Saisonpreise!$C$9:$C$38,"Jährlich",Saisonpreise!$J$9:$J$38,0,Saisonpreise!$H$9:$H$38,"&lt;="&amp;C309,Saisonpreise!$I$9:$I$38,"&gt;="&amp;C309)+COUNTIFS(Saisonpreise!$K$9:$K$38,"OK",Saisonpreise!$C$9:$C$38,"Jährlich",Saisonpreise!$J$9:$J$38,1,Saisonpreise!$H$9:$H$38,"&lt;="&amp;C309)+COUNTIFS(Saisonpreise!$K$9:$K$38,"OK",Saisonpreise!$C$9:$C$38,"Jährlich",Saisonpreise!$J$9:$J$38,1,Saisonpreise!$I$9:$I$38,"&gt;="&amp;C309))</f>
        <v>1</v>
      </c>
      <c r="E309" s="3">
        <f>IF(A309="","",COUNTIFS(Saisonpreise!$K$9:$K$38,"OK",Saisonpreise!$C$9:$C$38,"Einmalig",Saisonpreise!$D$9:$D$38,"&lt;="&amp;A309,Saisonpreise!$E$9:$E$38,"&gt;="&amp;A309))</f>
        <v>0</v>
      </c>
      <c r="F309" s="10">
        <f>IF(A309="","",IF(E309&gt;1,"",IF(E309=1,SUMIFS(Saisonpreise!$F$9:$F$38,Saisonpreise!$K$9:$K$38,"OK",Saisonpreise!$C$9:$C$38,"Einmalig",Saisonpreise!$D$9:$D$38,"&lt;="&amp;A309,Saisonpreise!$E$9:$E$38,"&gt;="&amp;A309),IF(D309&gt;1,"",IF(D309=0,Start!$E$26,SUMIFS(Saisonpreise!$F$9:$F$38,Saisonpreise!$K$9:$K$38,"OK",Saisonpreise!$C$9:$C$38,"Jährlich",Saisonpreise!$J$9:$J$38,0,Saisonpreise!$H$9:$H$38,"&lt;="&amp;C309,Saisonpreise!$I$9:$I$38,"&gt;="&amp;C309)+SUMIFS(Saisonpreise!$F$9:$F$38,Saisonpreise!$K$9:$K$38,"OK",Saisonpreise!$C$9:$C$38,"Jährlich",Saisonpreise!$J$9:$J$38,1,Saisonpreise!$H$9:$H$38,"&lt;="&amp;C309)+SUMIFS(Saisonpreise!$F$9:$F$38,Saisonpreise!$K$9:$K$38,"OK",Saisonpreise!$C$9:$C$38,"Jährlich",Saisonpreise!$J$9:$J$38,1,Saisonpreise!$I$9:$I$38,"&gt;="&amp;C309))))))</f>
        <v>110</v>
      </c>
      <c r="G309" s="3" t="str">
        <f t="shared" si="18"/>
        <v>Jährliche Saison</v>
      </c>
      <c r="H309" s="3" t="str">
        <f t="shared" si="19"/>
        <v>OK</v>
      </c>
    </row>
    <row r="310" spans="1:8" ht="31" customHeight="1">
      <c r="A310" s="12">
        <f>IF(DATE(Start!$E$28,1,1)+ROW()-9&lt;DATE(Start!$E$28+3,1,1),DATE(Start!$E$28,1,1)+ROW()-9,"")</f>
        <v>46324</v>
      </c>
      <c r="B310" s="3" t="str">
        <f t="shared" si="16"/>
        <v>Do</v>
      </c>
      <c r="C310" s="3">
        <f t="shared" si="17"/>
        <v>1029</v>
      </c>
      <c r="D310" s="3">
        <f>IF(A310="","",COUNTIFS(Saisonpreise!$K$9:$K$38,"OK",Saisonpreise!$C$9:$C$38,"Jährlich",Saisonpreise!$J$9:$J$38,0,Saisonpreise!$H$9:$H$38,"&lt;="&amp;C310,Saisonpreise!$I$9:$I$38,"&gt;="&amp;C310)+COUNTIFS(Saisonpreise!$K$9:$K$38,"OK",Saisonpreise!$C$9:$C$38,"Jährlich",Saisonpreise!$J$9:$J$38,1,Saisonpreise!$H$9:$H$38,"&lt;="&amp;C310)+COUNTIFS(Saisonpreise!$K$9:$K$38,"OK",Saisonpreise!$C$9:$C$38,"Jährlich",Saisonpreise!$J$9:$J$38,1,Saisonpreise!$I$9:$I$38,"&gt;="&amp;C310))</f>
        <v>1</v>
      </c>
      <c r="E310" s="3">
        <f>IF(A310="","",COUNTIFS(Saisonpreise!$K$9:$K$38,"OK",Saisonpreise!$C$9:$C$38,"Einmalig",Saisonpreise!$D$9:$D$38,"&lt;="&amp;A310,Saisonpreise!$E$9:$E$38,"&gt;="&amp;A310))</f>
        <v>0</v>
      </c>
      <c r="F310" s="10">
        <f>IF(A310="","",IF(E310&gt;1,"",IF(E310=1,SUMIFS(Saisonpreise!$F$9:$F$38,Saisonpreise!$K$9:$K$38,"OK",Saisonpreise!$C$9:$C$38,"Einmalig",Saisonpreise!$D$9:$D$38,"&lt;="&amp;A310,Saisonpreise!$E$9:$E$38,"&gt;="&amp;A310),IF(D310&gt;1,"",IF(D310=0,Start!$E$26,SUMIFS(Saisonpreise!$F$9:$F$38,Saisonpreise!$K$9:$K$38,"OK",Saisonpreise!$C$9:$C$38,"Jährlich",Saisonpreise!$J$9:$J$38,0,Saisonpreise!$H$9:$H$38,"&lt;="&amp;C310,Saisonpreise!$I$9:$I$38,"&gt;="&amp;C310)+SUMIFS(Saisonpreise!$F$9:$F$38,Saisonpreise!$K$9:$K$38,"OK",Saisonpreise!$C$9:$C$38,"Jährlich",Saisonpreise!$J$9:$J$38,1,Saisonpreise!$H$9:$H$38,"&lt;="&amp;C310)+SUMIFS(Saisonpreise!$F$9:$F$38,Saisonpreise!$K$9:$K$38,"OK",Saisonpreise!$C$9:$C$38,"Jährlich",Saisonpreise!$J$9:$J$38,1,Saisonpreise!$I$9:$I$38,"&gt;="&amp;C310))))))</f>
        <v>110</v>
      </c>
      <c r="G310" s="3" t="str">
        <f t="shared" si="18"/>
        <v>Jährliche Saison</v>
      </c>
      <c r="H310" s="3" t="str">
        <f t="shared" si="19"/>
        <v>OK</v>
      </c>
    </row>
    <row r="311" spans="1:8" ht="31" customHeight="1">
      <c r="A311" s="12">
        <f>IF(DATE(Start!$E$28,1,1)+ROW()-9&lt;DATE(Start!$E$28+3,1,1),DATE(Start!$E$28,1,1)+ROW()-9,"")</f>
        <v>46325</v>
      </c>
      <c r="B311" s="3" t="str">
        <f t="shared" si="16"/>
        <v>Fr</v>
      </c>
      <c r="C311" s="3">
        <f t="shared" si="17"/>
        <v>1030</v>
      </c>
      <c r="D311" s="3">
        <f>IF(A311="","",COUNTIFS(Saisonpreise!$K$9:$K$38,"OK",Saisonpreise!$C$9:$C$38,"Jährlich",Saisonpreise!$J$9:$J$38,0,Saisonpreise!$H$9:$H$38,"&lt;="&amp;C311,Saisonpreise!$I$9:$I$38,"&gt;="&amp;C311)+COUNTIFS(Saisonpreise!$K$9:$K$38,"OK",Saisonpreise!$C$9:$C$38,"Jährlich",Saisonpreise!$J$9:$J$38,1,Saisonpreise!$H$9:$H$38,"&lt;="&amp;C311)+COUNTIFS(Saisonpreise!$K$9:$K$38,"OK",Saisonpreise!$C$9:$C$38,"Jährlich",Saisonpreise!$J$9:$J$38,1,Saisonpreise!$I$9:$I$38,"&gt;="&amp;C311))</f>
        <v>1</v>
      </c>
      <c r="E311" s="3">
        <f>IF(A311="","",COUNTIFS(Saisonpreise!$K$9:$K$38,"OK",Saisonpreise!$C$9:$C$38,"Einmalig",Saisonpreise!$D$9:$D$38,"&lt;="&amp;A311,Saisonpreise!$E$9:$E$38,"&gt;="&amp;A311))</f>
        <v>0</v>
      </c>
      <c r="F311" s="10">
        <f>IF(A311="","",IF(E311&gt;1,"",IF(E311=1,SUMIFS(Saisonpreise!$F$9:$F$38,Saisonpreise!$K$9:$K$38,"OK",Saisonpreise!$C$9:$C$38,"Einmalig",Saisonpreise!$D$9:$D$38,"&lt;="&amp;A311,Saisonpreise!$E$9:$E$38,"&gt;="&amp;A311),IF(D311&gt;1,"",IF(D311=0,Start!$E$26,SUMIFS(Saisonpreise!$F$9:$F$38,Saisonpreise!$K$9:$K$38,"OK",Saisonpreise!$C$9:$C$38,"Jährlich",Saisonpreise!$J$9:$J$38,0,Saisonpreise!$H$9:$H$38,"&lt;="&amp;C311,Saisonpreise!$I$9:$I$38,"&gt;="&amp;C311)+SUMIFS(Saisonpreise!$F$9:$F$38,Saisonpreise!$K$9:$K$38,"OK",Saisonpreise!$C$9:$C$38,"Jährlich",Saisonpreise!$J$9:$J$38,1,Saisonpreise!$H$9:$H$38,"&lt;="&amp;C311)+SUMIFS(Saisonpreise!$F$9:$F$38,Saisonpreise!$K$9:$K$38,"OK",Saisonpreise!$C$9:$C$38,"Jährlich",Saisonpreise!$J$9:$J$38,1,Saisonpreise!$I$9:$I$38,"&gt;="&amp;C311))))))</f>
        <v>110</v>
      </c>
      <c r="G311" s="3" t="str">
        <f t="shared" si="18"/>
        <v>Jährliche Saison</v>
      </c>
      <c r="H311" s="3" t="str">
        <f t="shared" si="19"/>
        <v>OK</v>
      </c>
    </row>
    <row r="312" spans="1:8" ht="31" customHeight="1">
      <c r="A312" s="12">
        <f>IF(DATE(Start!$E$28,1,1)+ROW()-9&lt;DATE(Start!$E$28+3,1,1),DATE(Start!$E$28,1,1)+ROW()-9,"")</f>
        <v>46326</v>
      </c>
      <c r="B312" s="3" t="str">
        <f t="shared" si="16"/>
        <v>Sa</v>
      </c>
      <c r="C312" s="3">
        <f t="shared" si="17"/>
        <v>1031</v>
      </c>
      <c r="D312" s="3">
        <f>IF(A312="","",COUNTIFS(Saisonpreise!$K$9:$K$38,"OK",Saisonpreise!$C$9:$C$38,"Jährlich",Saisonpreise!$J$9:$J$38,0,Saisonpreise!$H$9:$H$38,"&lt;="&amp;C312,Saisonpreise!$I$9:$I$38,"&gt;="&amp;C312)+COUNTIFS(Saisonpreise!$K$9:$K$38,"OK",Saisonpreise!$C$9:$C$38,"Jährlich",Saisonpreise!$J$9:$J$38,1,Saisonpreise!$H$9:$H$38,"&lt;="&amp;C312)+COUNTIFS(Saisonpreise!$K$9:$K$38,"OK",Saisonpreise!$C$9:$C$38,"Jährlich",Saisonpreise!$J$9:$J$38,1,Saisonpreise!$I$9:$I$38,"&gt;="&amp;C312))</f>
        <v>1</v>
      </c>
      <c r="E312" s="3">
        <f>IF(A312="","",COUNTIFS(Saisonpreise!$K$9:$K$38,"OK",Saisonpreise!$C$9:$C$38,"Einmalig",Saisonpreise!$D$9:$D$38,"&lt;="&amp;A312,Saisonpreise!$E$9:$E$38,"&gt;="&amp;A312))</f>
        <v>0</v>
      </c>
      <c r="F312" s="10">
        <f>IF(A312="","",IF(E312&gt;1,"",IF(E312=1,SUMIFS(Saisonpreise!$F$9:$F$38,Saisonpreise!$K$9:$K$38,"OK",Saisonpreise!$C$9:$C$38,"Einmalig",Saisonpreise!$D$9:$D$38,"&lt;="&amp;A312,Saisonpreise!$E$9:$E$38,"&gt;="&amp;A312),IF(D312&gt;1,"",IF(D312=0,Start!$E$26,SUMIFS(Saisonpreise!$F$9:$F$38,Saisonpreise!$K$9:$K$38,"OK",Saisonpreise!$C$9:$C$38,"Jährlich",Saisonpreise!$J$9:$J$38,0,Saisonpreise!$H$9:$H$38,"&lt;="&amp;C312,Saisonpreise!$I$9:$I$38,"&gt;="&amp;C312)+SUMIFS(Saisonpreise!$F$9:$F$38,Saisonpreise!$K$9:$K$38,"OK",Saisonpreise!$C$9:$C$38,"Jährlich",Saisonpreise!$J$9:$J$38,1,Saisonpreise!$H$9:$H$38,"&lt;="&amp;C312)+SUMIFS(Saisonpreise!$F$9:$F$38,Saisonpreise!$K$9:$K$38,"OK",Saisonpreise!$C$9:$C$38,"Jährlich",Saisonpreise!$J$9:$J$38,1,Saisonpreise!$I$9:$I$38,"&gt;="&amp;C312))))))</f>
        <v>110</v>
      </c>
      <c r="G312" s="3" t="str">
        <f t="shared" si="18"/>
        <v>Jährliche Saison</v>
      </c>
      <c r="H312" s="3" t="str">
        <f t="shared" si="19"/>
        <v>OK</v>
      </c>
    </row>
    <row r="313" spans="1:8" ht="31" customHeight="1">
      <c r="A313" s="12">
        <f>IF(DATE(Start!$E$28,1,1)+ROW()-9&lt;DATE(Start!$E$28+3,1,1),DATE(Start!$E$28,1,1)+ROW()-9,"")</f>
        <v>46327</v>
      </c>
      <c r="B313" s="3" t="str">
        <f t="shared" si="16"/>
        <v>So</v>
      </c>
      <c r="C313" s="3">
        <f t="shared" si="17"/>
        <v>1101</v>
      </c>
      <c r="D313" s="3">
        <f>IF(A313="","",COUNTIFS(Saisonpreise!$K$9:$K$38,"OK",Saisonpreise!$C$9:$C$38,"Jährlich",Saisonpreise!$J$9:$J$38,0,Saisonpreise!$H$9:$H$38,"&lt;="&amp;C313,Saisonpreise!$I$9:$I$38,"&gt;="&amp;C313)+COUNTIFS(Saisonpreise!$K$9:$K$38,"OK",Saisonpreise!$C$9:$C$38,"Jährlich",Saisonpreise!$J$9:$J$38,1,Saisonpreise!$H$9:$H$38,"&lt;="&amp;C313)+COUNTIFS(Saisonpreise!$K$9:$K$38,"OK",Saisonpreise!$C$9:$C$38,"Jährlich",Saisonpreise!$J$9:$J$38,1,Saisonpreise!$I$9:$I$38,"&gt;="&amp;C313))</f>
        <v>1</v>
      </c>
      <c r="E313" s="3">
        <f>IF(A313="","",COUNTIFS(Saisonpreise!$K$9:$K$38,"OK",Saisonpreise!$C$9:$C$38,"Einmalig",Saisonpreise!$D$9:$D$38,"&lt;="&amp;A313,Saisonpreise!$E$9:$E$38,"&gt;="&amp;A313))</f>
        <v>0</v>
      </c>
      <c r="F313" s="10">
        <f>IF(A313="","",IF(E313&gt;1,"",IF(E313=1,SUMIFS(Saisonpreise!$F$9:$F$38,Saisonpreise!$K$9:$K$38,"OK",Saisonpreise!$C$9:$C$38,"Einmalig",Saisonpreise!$D$9:$D$38,"&lt;="&amp;A313,Saisonpreise!$E$9:$E$38,"&gt;="&amp;A313),IF(D313&gt;1,"",IF(D313=0,Start!$E$26,SUMIFS(Saisonpreise!$F$9:$F$38,Saisonpreise!$K$9:$K$38,"OK",Saisonpreise!$C$9:$C$38,"Jährlich",Saisonpreise!$J$9:$J$38,0,Saisonpreise!$H$9:$H$38,"&lt;="&amp;C313,Saisonpreise!$I$9:$I$38,"&gt;="&amp;C313)+SUMIFS(Saisonpreise!$F$9:$F$38,Saisonpreise!$K$9:$K$38,"OK",Saisonpreise!$C$9:$C$38,"Jährlich",Saisonpreise!$J$9:$J$38,1,Saisonpreise!$H$9:$H$38,"&lt;="&amp;C313)+SUMIFS(Saisonpreise!$F$9:$F$38,Saisonpreise!$K$9:$K$38,"OK",Saisonpreise!$C$9:$C$38,"Jährlich",Saisonpreise!$J$9:$J$38,1,Saisonpreise!$I$9:$I$38,"&gt;="&amp;C313))))))</f>
        <v>85</v>
      </c>
      <c r="G313" s="3" t="str">
        <f t="shared" si="18"/>
        <v>Jährliche Saison</v>
      </c>
      <c r="H313" s="3" t="str">
        <f t="shared" si="19"/>
        <v>OK</v>
      </c>
    </row>
    <row r="314" spans="1:8" ht="31" customHeight="1">
      <c r="A314" s="12">
        <f>IF(DATE(Start!$E$28,1,1)+ROW()-9&lt;DATE(Start!$E$28+3,1,1),DATE(Start!$E$28,1,1)+ROW()-9,"")</f>
        <v>46328</v>
      </c>
      <c r="B314" s="3" t="str">
        <f t="shared" si="16"/>
        <v>Mo</v>
      </c>
      <c r="C314" s="3">
        <f t="shared" si="17"/>
        <v>1102</v>
      </c>
      <c r="D314" s="3">
        <f>IF(A314="","",COUNTIFS(Saisonpreise!$K$9:$K$38,"OK",Saisonpreise!$C$9:$C$38,"Jährlich",Saisonpreise!$J$9:$J$38,0,Saisonpreise!$H$9:$H$38,"&lt;="&amp;C314,Saisonpreise!$I$9:$I$38,"&gt;="&amp;C314)+COUNTIFS(Saisonpreise!$K$9:$K$38,"OK",Saisonpreise!$C$9:$C$38,"Jährlich",Saisonpreise!$J$9:$J$38,1,Saisonpreise!$H$9:$H$38,"&lt;="&amp;C314)+COUNTIFS(Saisonpreise!$K$9:$K$38,"OK",Saisonpreise!$C$9:$C$38,"Jährlich",Saisonpreise!$J$9:$J$38,1,Saisonpreise!$I$9:$I$38,"&gt;="&amp;C314))</f>
        <v>1</v>
      </c>
      <c r="E314" s="3">
        <f>IF(A314="","",COUNTIFS(Saisonpreise!$K$9:$K$38,"OK",Saisonpreise!$C$9:$C$38,"Einmalig",Saisonpreise!$D$9:$D$38,"&lt;="&amp;A314,Saisonpreise!$E$9:$E$38,"&gt;="&amp;A314))</f>
        <v>0</v>
      </c>
      <c r="F314" s="10">
        <f>IF(A314="","",IF(E314&gt;1,"",IF(E314=1,SUMIFS(Saisonpreise!$F$9:$F$38,Saisonpreise!$K$9:$K$38,"OK",Saisonpreise!$C$9:$C$38,"Einmalig",Saisonpreise!$D$9:$D$38,"&lt;="&amp;A314,Saisonpreise!$E$9:$E$38,"&gt;="&amp;A314),IF(D314&gt;1,"",IF(D314=0,Start!$E$26,SUMIFS(Saisonpreise!$F$9:$F$38,Saisonpreise!$K$9:$K$38,"OK",Saisonpreise!$C$9:$C$38,"Jährlich",Saisonpreise!$J$9:$J$38,0,Saisonpreise!$H$9:$H$38,"&lt;="&amp;C314,Saisonpreise!$I$9:$I$38,"&gt;="&amp;C314)+SUMIFS(Saisonpreise!$F$9:$F$38,Saisonpreise!$K$9:$K$38,"OK",Saisonpreise!$C$9:$C$38,"Jährlich",Saisonpreise!$J$9:$J$38,1,Saisonpreise!$H$9:$H$38,"&lt;="&amp;C314)+SUMIFS(Saisonpreise!$F$9:$F$38,Saisonpreise!$K$9:$K$38,"OK",Saisonpreise!$C$9:$C$38,"Jährlich",Saisonpreise!$J$9:$J$38,1,Saisonpreise!$I$9:$I$38,"&gt;="&amp;C314))))))</f>
        <v>85</v>
      </c>
      <c r="G314" s="3" t="str">
        <f t="shared" si="18"/>
        <v>Jährliche Saison</v>
      </c>
      <c r="H314" s="3" t="str">
        <f t="shared" si="19"/>
        <v>OK</v>
      </c>
    </row>
    <row r="315" spans="1:8" ht="31" customHeight="1">
      <c r="A315" s="12">
        <f>IF(DATE(Start!$E$28,1,1)+ROW()-9&lt;DATE(Start!$E$28+3,1,1),DATE(Start!$E$28,1,1)+ROW()-9,"")</f>
        <v>46329</v>
      </c>
      <c r="B315" s="3" t="str">
        <f t="shared" si="16"/>
        <v>Di</v>
      </c>
      <c r="C315" s="3">
        <f t="shared" si="17"/>
        <v>1103</v>
      </c>
      <c r="D315" s="3">
        <f>IF(A315="","",COUNTIFS(Saisonpreise!$K$9:$K$38,"OK",Saisonpreise!$C$9:$C$38,"Jährlich",Saisonpreise!$J$9:$J$38,0,Saisonpreise!$H$9:$H$38,"&lt;="&amp;C315,Saisonpreise!$I$9:$I$38,"&gt;="&amp;C315)+COUNTIFS(Saisonpreise!$K$9:$K$38,"OK",Saisonpreise!$C$9:$C$38,"Jährlich",Saisonpreise!$J$9:$J$38,1,Saisonpreise!$H$9:$H$38,"&lt;="&amp;C315)+COUNTIFS(Saisonpreise!$K$9:$K$38,"OK",Saisonpreise!$C$9:$C$38,"Jährlich",Saisonpreise!$J$9:$J$38,1,Saisonpreise!$I$9:$I$38,"&gt;="&amp;C315))</f>
        <v>1</v>
      </c>
      <c r="E315" s="3">
        <f>IF(A315="","",COUNTIFS(Saisonpreise!$K$9:$K$38,"OK",Saisonpreise!$C$9:$C$38,"Einmalig",Saisonpreise!$D$9:$D$38,"&lt;="&amp;A315,Saisonpreise!$E$9:$E$38,"&gt;="&amp;A315))</f>
        <v>0</v>
      </c>
      <c r="F315" s="10">
        <f>IF(A315="","",IF(E315&gt;1,"",IF(E315=1,SUMIFS(Saisonpreise!$F$9:$F$38,Saisonpreise!$K$9:$K$38,"OK",Saisonpreise!$C$9:$C$38,"Einmalig",Saisonpreise!$D$9:$D$38,"&lt;="&amp;A315,Saisonpreise!$E$9:$E$38,"&gt;="&amp;A315),IF(D315&gt;1,"",IF(D315=0,Start!$E$26,SUMIFS(Saisonpreise!$F$9:$F$38,Saisonpreise!$K$9:$K$38,"OK",Saisonpreise!$C$9:$C$38,"Jährlich",Saisonpreise!$J$9:$J$38,0,Saisonpreise!$H$9:$H$38,"&lt;="&amp;C315,Saisonpreise!$I$9:$I$38,"&gt;="&amp;C315)+SUMIFS(Saisonpreise!$F$9:$F$38,Saisonpreise!$K$9:$K$38,"OK",Saisonpreise!$C$9:$C$38,"Jährlich",Saisonpreise!$J$9:$J$38,1,Saisonpreise!$H$9:$H$38,"&lt;="&amp;C315)+SUMIFS(Saisonpreise!$F$9:$F$38,Saisonpreise!$K$9:$K$38,"OK",Saisonpreise!$C$9:$C$38,"Jährlich",Saisonpreise!$J$9:$J$38,1,Saisonpreise!$I$9:$I$38,"&gt;="&amp;C315))))))</f>
        <v>85</v>
      </c>
      <c r="G315" s="3" t="str">
        <f t="shared" si="18"/>
        <v>Jährliche Saison</v>
      </c>
      <c r="H315" s="3" t="str">
        <f t="shared" si="19"/>
        <v>OK</v>
      </c>
    </row>
    <row r="316" spans="1:8" ht="31" customHeight="1">
      <c r="A316" s="12">
        <f>IF(DATE(Start!$E$28,1,1)+ROW()-9&lt;DATE(Start!$E$28+3,1,1),DATE(Start!$E$28,1,1)+ROW()-9,"")</f>
        <v>46330</v>
      </c>
      <c r="B316" s="3" t="str">
        <f t="shared" si="16"/>
        <v>Mi</v>
      </c>
      <c r="C316" s="3">
        <f t="shared" si="17"/>
        <v>1104</v>
      </c>
      <c r="D316" s="3">
        <f>IF(A316="","",COUNTIFS(Saisonpreise!$K$9:$K$38,"OK",Saisonpreise!$C$9:$C$38,"Jährlich",Saisonpreise!$J$9:$J$38,0,Saisonpreise!$H$9:$H$38,"&lt;="&amp;C316,Saisonpreise!$I$9:$I$38,"&gt;="&amp;C316)+COUNTIFS(Saisonpreise!$K$9:$K$38,"OK",Saisonpreise!$C$9:$C$38,"Jährlich",Saisonpreise!$J$9:$J$38,1,Saisonpreise!$H$9:$H$38,"&lt;="&amp;C316)+COUNTIFS(Saisonpreise!$K$9:$K$38,"OK",Saisonpreise!$C$9:$C$38,"Jährlich",Saisonpreise!$J$9:$J$38,1,Saisonpreise!$I$9:$I$38,"&gt;="&amp;C316))</f>
        <v>1</v>
      </c>
      <c r="E316" s="3">
        <f>IF(A316="","",COUNTIFS(Saisonpreise!$K$9:$K$38,"OK",Saisonpreise!$C$9:$C$38,"Einmalig",Saisonpreise!$D$9:$D$38,"&lt;="&amp;A316,Saisonpreise!$E$9:$E$38,"&gt;="&amp;A316))</f>
        <v>0</v>
      </c>
      <c r="F316" s="10">
        <f>IF(A316="","",IF(E316&gt;1,"",IF(E316=1,SUMIFS(Saisonpreise!$F$9:$F$38,Saisonpreise!$K$9:$K$38,"OK",Saisonpreise!$C$9:$C$38,"Einmalig",Saisonpreise!$D$9:$D$38,"&lt;="&amp;A316,Saisonpreise!$E$9:$E$38,"&gt;="&amp;A316),IF(D316&gt;1,"",IF(D316=0,Start!$E$26,SUMIFS(Saisonpreise!$F$9:$F$38,Saisonpreise!$K$9:$K$38,"OK",Saisonpreise!$C$9:$C$38,"Jährlich",Saisonpreise!$J$9:$J$38,0,Saisonpreise!$H$9:$H$38,"&lt;="&amp;C316,Saisonpreise!$I$9:$I$38,"&gt;="&amp;C316)+SUMIFS(Saisonpreise!$F$9:$F$38,Saisonpreise!$K$9:$K$38,"OK",Saisonpreise!$C$9:$C$38,"Jährlich",Saisonpreise!$J$9:$J$38,1,Saisonpreise!$H$9:$H$38,"&lt;="&amp;C316)+SUMIFS(Saisonpreise!$F$9:$F$38,Saisonpreise!$K$9:$K$38,"OK",Saisonpreise!$C$9:$C$38,"Jährlich",Saisonpreise!$J$9:$J$38,1,Saisonpreise!$I$9:$I$38,"&gt;="&amp;C316))))))</f>
        <v>85</v>
      </c>
      <c r="G316" s="3" t="str">
        <f t="shared" si="18"/>
        <v>Jährliche Saison</v>
      </c>
      <c r="H316" s="3" t="str">
        <f t="shared" si="19"/>
        <v>OK</v>
      </c>
    </row>
    <row r="317" spans="1:8" ht="31" customHeight="1">
      <c r="A317" s="12">
        <f>IF(DATE(Start!$E$28,1,1)+ROW()-9&lt;DATE(Start!$E$28+3,1,1),DATE(Start!$E$28,1,1)+ROW()-9,"")</f>
        <v>46331</v>
      </c>
      <c r="B317" s="3" t="str">
        <f t="shared" si="16"/>
        <v>Do</v>
      </c>
      <c r="C317" s="3">
        <f t="shared" si="17"/>
        <v>1105</v>
      </c>
      <c r="D317" s="3">
        <f>IF(A317="","",COUNTIFS(Saisonpreise!$K$9:$K$38,"OK",Saisonpreise!$C$9:$C$38,"Jährlich",Saisonpreise!$J$9:$J$38,0,Saisonpreise!$H$9:$H$38,"&lt;="&amp;C317,Saisonpreise!$I$9:$I$38,"&gt;="&amp;C317)+COUNTIFS(Saisonpreise!$K$9:$K$38,"OK",Saisonpreise!$C$9:$C$38,"Jährlich",Saisonpreise!$J$9:$J$38,1,Saisonpreise!$H$9:$H$38,"&lt;="&amp;C317)+COUNTIFS(Saisonpreise!$K$9:$K$38,"OK",Saisonpreise!$C$9:$C$38,"Jährlich",Saisonpreise!$J$9:$J$38,1,Saisonpreise!$I$9:$I$38,"&gt;="&amp;C317))</f>
        <v>1</v>
      </c>
      <c r="E317" s="3">
        <f>IF(A317="","",COUNTIFS(Saisonpreise!$K$9:$K$38,"OK",Saisonpreise!$C$9:$C$38,"Einmalig",Saisonpreise!$D$9:$D$38,"&lt;="&amp;A317,Saisonpreise!$E$9:$E$38,"&gt;="&amp;A317))</f>
        <v>0</v>
      </c>
      <c r="F317" s="10">
        <f>IF(A317="","",IF(E317&gt;1,"",IF(E317=1,SUMIFS(Saisonpreise!$F$9:$F$38,Saisonpreise!$K$9:$K$38,"OK",Saisonpreise!$C$9:$C$38,"Einmalig",Saisonpreise!$D$9:$D$38,"&lt;="&amp;A317,Saisonpreise!$E$9:$E$38,"&gt;="&amp;A317),IF(D317&gt;1,"",IF(D317=0,Start!$E$26,SUMIFS(Saisonpreise!$F$9:$F$38,Saisonpreise!$K$9:$K$38,"OK",Saisonpreise!$C$9:$C$38,"Jährlich",Saisonpreise!$J$9:$J$38,0,Saisonpreise!$H$9:$H$38,"&lt;="&amp;C317,Saisonpreise!$I$9:$I$38,"&gt;="&amp;C317)+SUMIFS(Saisonpreise!$F$9:$F$38,Saisonpreise!$K$9:$K$38,"OK",Saisonpreise!$C$9:$C$38,"Jährlich",Saisonpreise!$J$9:$J$38,1,Saisonpreise!$H$9:$H$38,"&lt;="&amp;C317)+SUMIFS(Saisonpreise!$F$9:$F$38,Saisonpreise!$K$9:$K$38,"OK",Saisonpreise!$C$9:$C$38,"Jährlich",Saisonpreise!$J$9:$J$38,1,Saisonpreise!$I$9:$I$38,"&gt;="&amp;C317))))))</f>
        <v>85</v>
      </c>
      <c r="G317" s="3" t="str">
        <f t="shared" si="18"/>
        <v>Jährliche Saison</v>
      </c>
      <c r="H317" s="3" t="str">
        <f t="shared" si="19"/>
        <v>OK</v>
      </c>
    </row>
    <row r="318" spans="1:8" ht="31" customHeight="1">
      <c r="A318" s="12">
        <f>IF(DATE(Start!$E$28,1,1)+ROW()-9&lt;DATE(Start!$E$28+3,1,1),DATE(Start!$E$28,1,1)+ROW()-9,"")</f>
        <v>46332</v>
      </c>
      <c r="B318" s="3" t="str">
        <f t="shared" si="16"/>
        <v>Fr</v>
      </c>
      <c r="C318" s="3">
        <f t="shared" si="17"/>
        <v>1106</v>
      </c>
      <c r="D318" s="3">
        <f>IF(A318="","",COUNTIFS(Saisonpreise!$K$9:$K$38,"OK",Saisonpreise!$C$9:$C$38,"Jährlich",Saisonpreise!$J$9:$J$38,0,Saisonpreise!$H$9:$H$38,"&lt;="&amp;C318,Saisonpreise!$I$9:$I$38,"&gt;="&amp;C318)+COUNTIFS(Saisonpreise!$K$9:$K$38,"OK",Saisonpreise!$C$9:$C$38,"Jährlich",Saisonpreise!$J$9:$J$38,1,Saisonpreise!$H$9:$H$38,"&lt;="&amp;C318)+COUNTIFS(Saisonpreise!$K$9:$K$38,"OK",Saisonpreise!$C$9:$C$38,"Jährlich",Saisonpreise!$J$9:$J$38,1,Saisonpreise!$I$9:$I$38,"&gt;="&amp;C318))</f>
        <v>1</v>
      </c>
      <c r="E318" s="3">
        <f>IF(A318="","",COUNTIFS(Saisonpreise!$K$9:$K$38,"OK",Saisonpreise!$C$9:$C$38,"Einmalig",Saisonpreise!$D$9:$D$38,"&lt;="&amp;A318,Saisonpreise!$E$9:$E$38,"&gt;="&amp;A318))</f>
        <v>0</v>
      </c>
      <c r="F318" s="10">
        <f>IF(A318="","",IF(E318&gt;1,"",IF(E318=1,SUMIFS(Saisonpreise!$F$9:$F$38,Saisonpreise!$K$9:$K$38,"OK",Saisonpreise!$C$9:$C$38,"Einmalig",Saisonpreise!$D$9:$D$38,"&lt;="&amp;A318,Saisonpreise!$E$9:$E$38,"&gt;="&amp;A318),IF(D318&gt;1,"",IF(D318=0,Start!$E$26,SUMIFS(Saisonpreise!$F$9:$F$38,Saisonpreise!$K$9:$K$38,"OK",Saisonpreise!$C$9:$C$38,"Jährlich",Saisonpreise!$J$9:$J$38,0,Saisonpreise!$H$9:$H$38,"&lt;="&amp;C318,Saisonpreise!$I$9:$I$38,"&gt;="&amp;C318)+SUMIFS(Saisonpreise!$F$9:$F$38,Saisonpreise!$K$9:$K$38,"OK",Saisonpreise!$C$9:$C$38,"Jährlich",Saisonpreise!$J$9:$J$38,1,Saisonpreise!$H$9:$H$38,"&lt;="&amp;C318)+SUMIFS(Saisonpreise!$F$9:$F$38,Saisonpreise!$K$9:$K$38,"OK",Saisonpreise!$C$9:$C$38,"Jährlich",Saisonpreise!$J$9:$J$38,1,Saisonpreise!$I$9:$I$38,"&gt;="&amp;C318))))))</f>
        <v>85</v>
      </c>
      <c r="G318" s="3" t="str">
        <f t="shared" si="18"/>
        <v>Jährliche Saison</v>
      </c>
      <c r="H318" s="3" t="str">
        <f t="shared" si="19"/>
        <v>OK</v>
      </c>
    </row>
    <row r="319" spans="1:8" ht="31" customHeight="1">
      <c r="A319" s="12">
        <f>IF(DATE(Start!$E$28,1,1)+ROW()-9&lt;DATE(Start!$E$28+3,1,1),DATE(Start!$E$28,1,1)+ROW()-9,"")</f>
        <v>46333</v>
      </c>
      <c r="B319" s="3" t="str">
        <f t="shared" si="16"/>
        <v>Sa</v>
      </c>
      <c r="C319" s="3">
        <f t="shared" si="17"/>
        <v>1107</v>
      </c>
      <c r="D319" s="3">
        <f>IF(A319="","",COUNTIFS(Saisonpreise!$K$9:$K$38,"OK",Saisonpreise!$C$9:$C$38,"Jährlich",Saisonpreise!$J$9:$J$38,0,Saisonpreise!$H$9:$H$38,"&lt;="&amp;C319,Saisonpreise!$I$9:$I$38,"&gt;="&amp;C319)+COUNTIFS(Saisonpreise!$K$9:$K$38,"OK",Saisonpreise!$C$9:$C$38,"Jährlich",Saisonpreise!$J$9:$J$38,1,Saisonpreise!$H$9:$H$38,"&lt;="&amp;C319)+COUNTIFS(Saisonpreise!$K$9:$K$38,"OK",Saisonpreise!$C$9:$C$38,"Jährlich",Saisonpreise!$J$9:$J$38,1,Saisonpreise!$I$9:$I$38,"&gt;="&amp;C319))</f>
        <v>1</v>
      </c>
      <c r="E319" s="3">
        <f>IF(A319="","",COUNTIFS(Saisonpreise!$K$9:$K$38,"OK",Saisonpreise!$C$9:$C$38,"Einmalig",Saisonpreise!$D$9:$D$38,"&lt;="&amp;A319,Saisonpreise!$E$9:$E$38,"&gt;="&amp;A319))</f>
        <v>0</v>
      </c>
      <c r="F319" s="10">
        <f>IF(A319="","",IF(E319&gt;1,"",IF(E319=1,SUMIFS(Saisonpreise!$F$9:$F$38,Saisonpreise!$K$9:$K$38,"OK",Saisonpreise!$C$9:$C$38,"Einmalig",Saisonpreise!$D$9:$D$38,"&lt;="&amp;A319,Saisonpreise!$E$9:$E$38,"&gt;="&amp;A319),IF(D319&gt;1,"",IF(D319=0,Start!$E$26,SUMIFS(Saisonpreise!$F$9:$F$38,Saisonpreise!$K$9:$K$38,"OK",Saisonpreise!$C$9:$C$38,"Jährlich",Saisonpreise!$J$9:$J$38,0,Saisonpreise!$H$9:$H$38,"&lt;="&amp;C319,Saisonpreise!$I$9:$I$38,"&gt;="&amp;C319)+SUMIFS(Saisonpreise!$F$9:$F$38,Saisonpreise!$K$9:$K$38,"OK",Saisonpreise!$C$9:$C$38,"Jährlich",Saisonpreise!$J$9:$J$38,1,Saisonpreise!$H$9:$H$38,"&lt;="&amp;C319)+SUMIFS(Saisonpreise!$F$9:$F$38,Saisonpreise!$K$9:$K$38,"OK",Saisonpreise!$C$9:$C$38,"Jährlich",Saisonpreise!$J$9:$J$38,1,Saisonpreise!$I$9:$I$38,"&gt;="&amp;C319))))))</f>
        <v>85</v>
      </c>
      <c r="G319" s="3" t="str">
        <f t="shared" si="18"/>
        <v>Jährliche Saison</v>
      </c>
      <c r="H319" s="3" t="str">
        <f t="shared" si="19"/>
        <v>OK</v>
      </c>
    </row>
    <row r="320" spans="1:8" ht="31" customHeight="1">
      <c r="A320" s="12">
        <f>IF(DATE(Start!$E$28,1,1)+ROW()-9&lt;DATE(Start!$E$28+3,1,1),DATE(Start!$E$28,1,1)+ROW()-9,"")</f>
        <v>46334</v>
      </c>
      <c r="B320" s="3" t="str">
        <f t="shared" si="16"/>
        <v>So</v>
      </c>
      <c r="C320" s="3">
        <f t="shared" si="17"/>
        <v>1108</v>
      </c>
      <c r="D320" s="3">
        <f>IF(A320="","",COUNTIFS(Saisonpreise!$K$9:$K$38,"OK",Saisonpreise!$C$9:$C$38,"Jährlich",Saisonpreise!$J$9:$J$38,0,Saisonpreise!$H$9:$H$38,"&lt;="&amp;C320,Saisonpreise!$I$9:$I$38,"&gt;="&amp;C320)+COUNTIFS(Saisonpreise!$K$9:$K$38,"OK",Saisonpreise!$C$9:$C$38,"Jährlich",Saisonpreise!$J$9:$J$38,1,Saisonpreise!$H$9:$H$38,"&lt;="&amp;C320)+COUNTIFS(Saisonpreise!$K$9:$K$38,"OK",Saisonpreise!$C$9:$C$38,"Jährlich",Saisonpreise!$J$9:$J$38,1,Saisonpreise!$I$9:$I$38,"&gt;="&amp;C320))</f>
        <v>1</v>
      </c>
      <c r="E320" s="3">
        <f>IF(A320="","",COUNTIFS(Saisonpreise!$K$9:$K$38,"OK",Saisonpreise!$C$9:$C$38,"Einmalig",Saisonpreise!$D$9:$D$38,"&lt;="&amp;A320,Saisonpreise!$E$9:$E$38,"&gt;="&amp;A320))</f>
        <v>0</v>
      </c>
      <c r="F320" s="10">
        <f>IF(A320="","",IF(E320&gt;1,"",IF(E320=1,SUMIFS(Saisonpreise!$F$9:$F$38,Saisonpreise!$K$9:$K$38,"OK",Saisonpreise!$C$9:$C$38,"Einmalig",Saisonpreise!$D$9:$D$38,"&lt;="&amp;A320,Saisonpreise!$E$9:$E$38,"&gt;="&amp;A320),IF(D320&gt;1,"",IF(D320=0,Start!$E$26,SUMIFS(Saisonpreise!$F$9:$F$38,Saisonpreise!$K$9:$K$38,"OK",Saisonpreise!$C$9:$C$38,"Jährlich",Saisonpreise!$J$9:$J$38,0,Saisonpreise!$H$9:$H$38,"&lt;="&amp;C320,Saisonpreise!$I$9:$I$38,"&gt;="&amp;C320)+SUMIFS(Saisonpreise!$F$9:$F$38,Saisonpreise!$K$9:$K$38,"OK",Saisonpreise!$C$9:$C$38,"Jährlich",Saisonpreise!$J$9:$J$38,1,Saisonpreise!$H$9:$H$38,"&lt;="&amp;C320)+SUMIFS(Saisonpreise!$F$9:$F$38,Saisonpreise!$K$9:$K$38,"OK",Saisonpreise!$C$9:$C$38,"Jährlich",Saisonpreise!$J$9:$J$38,1,Saisonpreise!$I$9:$I$38,"&gt;="&amp;C320))))))</f>
        <v>85</v>
      </c>
      <c r="G320" s="3" t="str">
        <f t="shared" si="18"/>
        <v>Jährliche Saison</v>
      </c>
      <c r="H320" s="3" t="str">
        <f t="shared" si="19"/>
        <v>OK</v>
      </c>
    </row>
    <row r="321" spans="1:8" ht="31" customHeight="1">
      <c r="A321" s="12">
        <f>IF(DATE(Start!$E$28,1,1)+ROW()-9&lt;DATE(Start!$E$28+3,1,1),DATE(Start!$E$28,1,1)+ROW()-9,"")</f>
        <v>46335</v>
      </c>
      <c r="B321" s="3" t="str">
        <f t="shared" si="16"/>
        <v>Mo</v>
      </c>
      <c r="C321" s="3">
        <f t="shared" si="17"/>
        <v>1109</v>
      </c>
      <c r="D321" s="3">
        <f>IF(A321="","",COUNTIFS(Saisonpreise!$K$9:$K$38,"OK",Saisonpreise!$C$9:$C$38,"Jährlich",Saisonpreise!$J$9:$J$38,0,Saisonpreise!$H$9:$H$38,"&lt;="&amp;C321,Saisonpreise!$I$9:$I$38,"&gt;="&amp;C321)+COUNTIFS(Saisonpreise!$K$9:$K$38,"OK",Saisonpreise!$C$9:$C$38,"Jährlich",Saisonpreise!$J$9:$J$38,1,Saisonpreise!$H$9:$H$38,"&lt;="&amp;C321)+COUNTIFS(Saisonpreise!$K$9:$K$38,"OK",Saisonpreise!$C$9:$C$38,"Jährlich",Saisonpreise!$J$9:$J$38,1,Saisonpreise!$I$9:$I$38,"&gt;="&amp;C321))</f>
        <v>1</v>
      </c>
      <c r="E321" s="3">
        <f>IF(A321="","",COUNTIFS(Saisonpreise!$K$9:$K$38,"OK",Saisonpreise!$C$9:$C$38,"Einmalig",Saisonpreise!$D$9:$D$38,"&lt;="&amp;A321,Saisonpreise!$E$9:$E$38,"&gt;="&amp;A321))</f>
        <v>0</v>
      </c>
      <c r="F321" s="10">
        <f>IF(A321="","",IF(E321&gt;1,"",IF(E321=1,SUMIFS(Saisonpreise!$F$9:$F$38,Saisonpreise!$K$9:$K$38,"OK",Saisonpreise!$C$9:$C$38,"Einmalig",Saisonpreise!$D$9:$D$38,"&lt;="&amp;A321,Saisonpreise!$E$9:$E$38,"&gt;="&amp;A321),IF(D321&gt;1,"",IF(D321=0,Start!$E$26,SUMIFS(Saisonpreise!$F$9:$F$38,Saisonpreise!$K$9:$K$38,"OK",Saisonpreise!$C$9:$C$38,"Jährlich",Saisonpreise!$J$9:$J$38,0,Saisonpreise!$H$9:$H$38,"&lt;="&amp;C321,Saisonpreise!$I$9:$I$38,"&gt;="&amp;C321)+SUMIFS(Saisonpreise!$F$9:$F$38,Saisonpreise!$K$9:$K$38,"OK",Saisonpreise!$C$9:$C$38,"Jährlich",Saisonpreise!$J$9:$J$38,1,Saisonpreise!$H$9:$H$38,"&lt;="&amp;C321)+SUMIFS(Saisonpreise!$F$9:$F$38,Saisonpreise!$K$9:$K$38,"OK",Saisonpreise!$C$9:$C$38,"Jährlich",Saisonpreise!$J$9:$J$38,1,Saisonpreise!$I$9:$I$38,"&gt;="&amp;C321))))))</f>
        <v>85</v>
      </c>
      <c r="G321" s="3" t="str">
        <f t="shared" si="18"/>
        <v>Jährliche Saison</v>
      </c>
      <c r="H321" s="3" t="str">
        <f t="shared" si="19"/>
        <v>OK</v>
      </c>
    </row>
    <row r="322" spans="1:8" ht="31" customHeight="1">
      <c r="A322" s="12">
        <f>IF(DATE(Start!$E$28,1,1)+ROW()-9&lt;DATE(Start!$E$28+3,1,1),DATE(Start!$E$28,1,1)+ROW()-9,"")</f>
        <v>46336</v>
      </c>
      <c r="B322" s="3" t="str">
        <f t="shared" si="16"/>
        <v>Di</v>
      </c>
      <c r="C322" s="3">
        <f t="shared" si="17"/>
        <v>1110</v>
      </c>
      <c r="D322" s="3">
        <f>IF(A322="","",COUNTIFS(Saisonpreise!$K$9:$K$38,"OK",Saisonpreise!$C$9:$C$38,"Jährlich",Saisonpreise!$J$9:$J$38,0,Saisonpreise!$H$9:$H$38,"&lt;="&amp;C322,Saisonpreise!$I$9:$I$38,"&gt;="&amp;C322)+COUNTIFS(Saisonpreise!$K$9:$K$38,"OK",Saisonpreise!$C$9:$C$38,"Jährlich",Saisonpreise!$J$9:$J$38,1,Saisonpreise!$H$9:$H$38,"&lt;="&amp;C322)+COUNTIFS(Saisonpreise!$K$9:$K$38,"OK",Saisonpreise!$C$9:$C$38,"Jährlich",Saisonpreise!$J$9:$J$38,1,Saisonpreise!$I$9:$I$38,"&gt;="&amp;C322))</f>
        <v>1</v>
      </c>
      <c r="E322" s="3">
        <f>IF(A322="","",COUNTIFS(Saisonpreise!$K$9:$K$38,"OK",Saisonpreise!$C$9:$C$38,"Einmalig",Saisonpreise!$D$9:$D$38,"&lt;="&amp;A322,Saisonpreise!$E$9:$E$38,"&gt;="&amp;A322))</f>
        <v>0</v>
      </c>
      <c r="F322" s="10">
        <f>IF(A322="","",IF(E322&gt;1,"",IF(E322=1,SUMIFS(Saisonpreise!$F$9:$F$38,Saisonpreise!$K$9:$K$38,"OK",Saisonpreise!$C$9:$C$38,"Einmalig",Saisonpreise!$D$9:$D$38,"&lt;="&amp;A322,Saisonpreise!$E$9:$E$38,"&gt;="&amp;A322),IF(D322&gt;1,"",IF(D322=0,Start!$E$26,SUMIFS(Saisonpreise!$F$9:$F$38,Saisonpreise!$K$9:$K$38,"OK",Saisonpreise!$C$9:$C$38,"Jährlich",Saisonpreise!$J$9:$J$38,0,Saisonpreise!$H$9:$H$38,"&lt;="&amp;C322,Saisonpreise!$I$9:$I$38,"&gt;="&amp;C322)+SUMIFS(Saisonpreise!$F$9:$F$38,Saisonpreise!$K$9:$K$38,"OK",Saisonpreise!$C$9:$C$38,"Jährlich",Saisonpreise!$J$9:$J$38,1,Saisonpreise!$H$9:$H$38,"&lt;="&amp;C322)+SUMIFS(Saisonpreise!$F$9:$F$38,Saisonpreise!$K$9:$K$38,"OK",Saisonpreise!$C$9:$C$38,"Jährlich",Saisonpreise!$J$9:$J$38,1,Saisonpreise!$I$9:$I$38,"&gt;="&amp;C322))))))</f>
        <v>85</v>
      </c>
      <c r="G322" s="3" t="str">
        <f t="shared" si="18"/>
        <v>Jährliche Saison</v>
      </c>
      <c r="H322" s="3" t="str">
        <f t="shared" si="19"/>
        <v>OK</v>
      </c>
    </row>
    <row r="323" spans="1:8" ht="31" customHeight="1">
      <c r="A323" s="12">
        <f>IF(DATE(Start!$E$28,1,1)+ROW()-9&lt;DATE(Start!$E$28+3,1,1),DATE(Start!$E$28,1,1)+ROW()-9,"")</f>
        <v>46337</v>
      </c>
      <c r="B323" s="3" t="str">
        <f t="shared" si="16"/>
        <v>Mi</v>
      </c>
      <c r="C323" s="3">
        <f t="shared" si="17"/>
        <v>1111</v>
      </c>
      <c r="D323" s="3">
        <f>IF(A323="","",COUNTIFS(Saisonpreise!$K$9:$K$38,"OK",Saisonpreise!$C$9:$C$38,"Jährlich",Saisonpreise!$J$9:$J$38,0,Saisonpreise!$H$9:$H$38,"&lt;="&amp;C323,Saisonpreise!$I$9:$I$38,"&gt;="&amp;C323)+COUNTIFS(Saisonpreise!$K$9:$K$38,"OK",Saisonpreise!$C$9:$C$38,"Jährlich",Saisonpreise!$J$9:$J$38,1,Saisonpreise!$H$9:$H$38,"&lt;="&amp;C323)+COUNTIFS(Saisonpreise!$K$9:$K$38,"OK",Saisonpreise!$C$9:$C$38,"Jährlich",Saisonpreise!$J$9:$J$38,1,Saisonpreise!$I$9:$I$38,"&gt;="&amp;C323))</f>
        <v>1</v>
      </c>
      <c r="E323" s="3">
        <f>IF(A323="","",COUNTIFS(Saisonpreise!$K$9:$K$38,"OK",Saisonpreise!$C$9:$C$38,"Einmalig",Saisonpreise!$D$9:$D$38,"&lt;="&amp;A323,Saisonpreise!$E$9:$E$38,"&gt;="&amp;A323))</f>
        <v>0</v>
      </c>
      <c r="F323" s="10">
        <f>IF(A323="","",IF(E323&gt;1,"",IF(E323=1,SUMIFS(Saisonpreise!$F$9:$F$38,Saisonpreise!$K$9:$K$38,"OK",Saisonpreise!$C$9:$C$38,"Einmalig",Saisonpreise!$D$9:$D$38,"&lt;="&amp;A323,Saisonpreise!$E$9:$E$38,"&gt;="&amp;A323),IF(D323&gt;1,"",IF(D323=0,Start!$E$26,SUMIFS(Saisonpreise!$F$9:$F$38,Saisonpreise!$K$9:$K$38,"OK",Saisonpreise!$C$9:$C$38,"Jährlich",Saisonpreise!$J$9:$J$38,0,Saisonpreise!$H$9:$H$38,"&lt;="&amp;C323,Saisonpreise!$I$9:$I$38,"&gt;="&amp;C323)+SUMIFS(Saisonpreise!$F$9:$F$38,Saisonpreise!$K$9:$K$38,"OK",Saisonpreise!$C$9:$C$38,"Jährlich",Saisonpreise!$J$9:$J$38,1,Saisonpreise!$H$9:$H$38,"&lt;="&amp;C323)+SUMIFS(Saisonpreise!$F$9:$F$38,Saisonpreise!$K$9:$K$38,"OK",Saisonpreise!$C$9:$C$38,"Jährlich",Saisonpreise!$J$9:$J$38,1,Saisonpreise!$I$9:$I$38,"&gt;="&amp;C323))))))</f>
        <v>85</v>
      </c>
      <c r="G323" s="3" t="str">
        <f t="shared" si="18"/>
        <v>Jährliche Saison</v>
      </c>
      <c r="H323" s="3" t="str">
        <f t="shared" si="19"/>
        <v>OK</v>
      </c>
    </row>
    <row r="324" spans="1:8" ht="31" customHeight="1">
      <c r="A324" s="12">
        <f>IF(DATE(Start!$E$28,1,1)+ROW()-9&lt;DATE(Start!$E$28+3,1,1),DATE(Start!$E$28,1,1)+ROW()-9,"")</f>
        <v>46338</v>
      </c>
      <c r="B324" s="3" t="str">
        <f t="shared" si="16"/>
        <v>Do</v>
      </c>
      <c r="C324" s="3">
        <f t="shared" si="17"/>
        <v>1112</v>
      </c>
      <c r="D324" s="3">
        <f>IF(A324="","",COUNTIFS(Saisonpreise!$K$9:$K$38,"OK",Saisonpreise!$C$9:$C$38,"Jährlich",Saisonpreise!$J$9:$J$38,0,Saisonpreise!$H$9:$H$38,"&lt;="&amp;C324,Saisonpreise!$I$9:$I$38,"&gt;="&amp;C324)+COUNTIFS(Saisonpreise!$K$9:$K$38,"OK",Saisonpreise!$C$9:$C$38,"Jährlich",Saisonpreise!$J$9:$J$38,1,Saisonpreise!$H$9:$H$38,"&lt;="&amp;C324)+COUNTIFS(Saisonpreise!$K$9:$K$38,"OK",Saisonpreise!$C$9:$C$38,"Jährlich",Saisonpreise!$J$9:$J$38,1,Saisonpreise!$I$9:$I$38,"&gt;="&amp;C324))</f>
        <v>1</v>
      </c>
      <c r="E324" s="3">
        <f>IF(A324="","",COUNTIFS(Saisonpreise!$K$9:$K$38,"OK",Saisonpreise!$C$9:$C$38,"Einmalig",Saisonpreise!$D$9:$D$38,"&lt;="&amp;A324,Saisonpreise!$E$9:$E$38,"&gt;="&amp;A324))</f>
        <v>0</v>
      </c>
      <c r="F324" s="10">
        <f>IF(A324="","",IF(E324&gt;1,"",IF(E324=1,SUMIFS(Saisonpreise!$F$9:$F$38,Saisonpreise!$K$9:$K$38,"OK",Saisonpreise!$C$9:$C$38,"Einmalig",Saisonpreise!$D$9:$D$38,"&lt;="&amp;A324,Saisonpreise!$E$9:$E$38,"&gt;="&amp;A324),IF(D324&gt;1,"",IF(D324=0,Start!$E$26,SUMIFS(Saisonpreise!$F$9:$F$38,Saisonpreise!$K$9:$K$38,"OK",Saisonpreise!$C$9:$C$38,"Jährlich",Saisonpreise!$J$9:$J$38,0,Saisonpreise!$H$9:$H$38,"&lt;="&amp;C324,Saisonpreise!$I$9:$I$38,"&gt;="&amp;C324)+SUMIFS(Saisonpreise!$F$9:$F$38,Saisonpreise!$K$9:$K$38,"OK",Saisonpreise!$C$9:$C$38,"Jährlich",Saisonpreise!$J$9:$J$38,1,Saisonpreise!$H$9:$H$38,"&lt;="&amp;C324)+SUMIFS(Saisonpreise!$F$9:$F$38,Saisonpreise!$K$9:$K$38,"OK",Saisonpreise!$C$9:$C$38,"Jährlich",Saisonpreise!$J$9:$J$38,1,Saisonpreise!$I$9:$I$38,"&gt;="&amp;C324))))))</f>
        <v>85</v>
      </c>
      <c r="G324" s="3" t="str">
        <f t="shared" si="18"/>
        <v>Jährliche Saison</v>
      </c>
      <c r="H324" s="3" t="str">
        <f t="shared" si="19"/>
        <v>OK</v>
      </c>
    </row>
    <row r="325" spans="1:8" ht="31" customHeight="1">
      <c r="A325" s="12">
        <f>IF(DATE(Start!$E$28,1,1)+ROW()-9&lt;DATE(Start!$E$28+3,1,1),DATE(Start!$E$28,1,1)+ROW()-9,"")</f>
        <v>46339</v>
      </c>
      <c r="B325" s="3" t="str">
        <f t="shared" si="16"/>
        <v>Fr</v>
      </c>
      <c r="C325" s="3">
        <f t="shared" si="17"/>
        <v>1113</v>
      </c>
      <c r="D325" s="3">
        <f>IF(A325="","",COUNTIFS(Saisonpreise!$K$9:$K$38,"OK",Saisonpreise!$C$9:$C$38,"Jährlich",Saisonpreise!$J$9:$J$38,0,Saisonpreise!$H$9:$H$38,"&lt;="&amp;C325,Saisonpreise!$I$9:$I$38,"&gt;="&amp;C325)+COUNTIFS(Saisonpreise!$K$9:$K$38,"OK",Saisonpreise!$C$9:$C$38,"Jährlich",Saisonpreise!$J$9:$J$38,1,Saisonpreise!$H$9:$H$38,"&lt;="&amp;C325)+COUNTIFS(Saisonpreise!$K$9:$K$38,"OK",Saisonpreise!$C$9:$C$38,"Jährlich",Saisonpreise!$J$9:$J$38,1,Saisonpreise!$I$9:$I$38,"&gt;="&amp;C325))</f>
        <v>1</v>
      </c>
      <c r="E325" s="3">
        <f>IF(A325="","",COUNTIFS(Saisonpreise!$K$9:$K$38,"OK",Saisonpreise!$C$9:$C$38,"Einmalig",Saisonpreise!$D$9:$D$38,"&lt;="&amp;A325,Saisonpreise!$E$9:$E$38,"&gt;="&amp;A325))</f>
        <v>0</v>
      </c>
      <c r="F325" s="10">
        <f>IF(A325="","",IF(E325&gt;1,"",IF(E325=1,SUMIFS(Saisonpreise!$F$9:$F$38,Saisonpreise!$K$9:$K$38,"OK",Saisonpreise!$C$9:$C$38,"Einmalig",Saisonpreise!$D$9:$D$38,"&lt;="&amp;A325,Saisonpreise!$E$9:$E$38,"&gt;="&amp;A325),IF(D325&gt;1,"",IF(D325=0,Start!$E$26,SUMIFS(Saisonpreise!$F$9:$F$38,Saisonpreise!$K$9:$K$38,"OK",Saisonpreise!$C$9:$C$38,"Jährlich",Saisonpreise!$J$9:$J$38,0,Saisonpreise!$H$9:$H$38,"&lt;="&amp;C325,Saisonpreise!$I$9:$I$38,"&gt;="&amp;C325)+SUMIFS(Saisonpreise!$F$9:$F$38,Saisonpreise!$K$9:$K$38,"OK",Saisonpreise!$C$9:$C$38,"Jährlich",Saisonpreise!$J$9:$J$38,1,Saisonpreise!$H$9:$H$38,"&lt;="&amp;C325)+SUMIFS(Saisonpreise!$F$9:$F$38,Saisonpreise!$K$9:$K$38,"OK",Saisonpreise!$C$9:$C$38,"Jährlich",Saisonpreise!$J$9:$J$38,1,Saisonpreise!$I$9:$I$38,"&gt;="&amp;C325))))))</f>
        <v>85</v>
      </c>
      <c r="G325" s="3" t="str">
        <f t="shared" si="18"/>
        <v>Jährliche Saison</v>
      </c>
      <c r="H325" s="3" t="str">
        <f t="shared" si="19"/>
        <v>OK</v>
      </c>
    </row>
    <row r="326" spans="1:8" ht="31" customHeight="1">
      <c r="A326" s="12">
        <f>IF(DATE(Start!$E$28,1,1)+ROW()-9&lt;DATE(Start!$E$28+3,1,1),DATE(Start!$E$28,1,1)+ROW()-9,"")</f>
        <v>46340</v>
      </c>
      <c r="B326" s="3" t="str">
        <f t="shared" si="16"/>
        <v>Sa</v>
      </c>
      <c r="C326" s="3">
        <f t="shared" si="17"/>
        <v>1114</v>
      </c>
      <c r="D326" s="3">
        <f>IF(A326="","",COUNTIFS(Saisonpreise!$K$9:$K$38,"OK",Saisonpreise!$C$9:$C$38,"Jährlich",Saisonpreise!$J$9:$J$38,0,Saisonpreise!$H$9:$H$38,"&lt;="&amp;C326,Saisonpreise!$I$9:$I$38,"&gt;="&amp;C326)+COUNTIFS(Saisonpreise!$K$9:$K$38,"OK",Saisonpreise!$C$9:$C$38,"Jährlich",Saisonpreise!$J$9:$J$38,1,Saisonpreise!$H$9:$H$38,"&lt;="&amp;C326)+COUNTIFS(Saisonpreise!$K$9:$K$38,"OK",Saisonpreise!$C$9:$C$38,"Jährlich",Saisonpreise!$J$9:$J$38,1,Saisonpreise!$I$9:$I$38,"&gt;="&amp;C326))</f>
        <v>1</v>
      </c>
      <c r="E326" s="3">
        <f>IF(A326="","",COUNTIFS(Saisonpreise!$K$9:$K$38,"OK",Saisonpreise!$C$9:$C$38,"Einmalig",Saisonpreise!$D$9:$D$38,"&lt;="&amp;A326,Saisonpreise!$E$9:$E$38,"&gt;="&amp;A326))</f>
        <v>0</v>
      </c>
      <c r="F326" s="10">
        <f>IF(A326="","",IF(E326&gt;1,"",IF(E326=1,SUMIFS(Saisonpreise!$F$9:$F$38,Saisonpreise!$K$9:$K$38,"OK",Saisonpreise!$C$9:$C$38,"Einmalig",Saisonpreise!$D$9:$D$38,"&lt;="&amp;A326,Saisonpreise!$E$9:$E$38,"&gt;="&amp;A326),IF(D326&gt;1,"",IF(D326=0,Start!$E$26,SUMIFS(Saisonpreise!$F$9:$F$38,Saisonpreise!$K$9:$K$38,"OK",Saisonpreise!$C$9:$C$38,"Jährlich",Saisonpreise!$J$9:$J$38,0,Saisonpreise!$H$9:$H$38,"&lt;="&amp;C326,Saisonpreise!$I$9:$I$38,"&gt;="&amp;C326)+SUMIFS(Saisonpreise!$F$9:$F$38,Saisonpreise!$K$9:$K$38,"OK",Saisonpreise!$C$9:$C$38,"Jährlich",Saisonpreise!$J$9:$J$38,1,Saisonpreise!$H$9:$H$38,"&lt;="&amp;C326)+SUMIFS(Saisonpreise!$F$9:$F$38,Saisonpreise!$K$9:$K$38,"OK",Saisonpreise!$C$9:$C$38,"Jährlich",Saisonpreise!$J$9:$J$38,1,Saisonpreise!$I$9:$I$38,"&gt;="&amp;C326))))))</f>
        <v>85</v>
      </c>
      <c r="G326" s="3" t="str">
        <f t="shared" si="18"/>
        <v>Jährliche Saison</v>
      </c>
      <c r="H326" s="3" t="str">
        <f t="shared" si="19"/>
        <v>OK</v>
      </c>
    </row>
    <row r="327" spans="1:8" ht="31" customHeight="1">
      <c r="A327" s="12">
        <f>IF(DATE(Start!$E$28,1,1)+ROW()-9&lt;DATE(Start!$E$28+3,1,1),DATE(Start!$E$28,1,1)+ROW()-9,"")</f>
        <v>46341</v>
      </c>
      <c r="B327" s="3" t="str">
        <f t="shared" si="16"/>
        <v>So</v>
      </c>
      <c r="C327" s="3">
        <f t="shared" si="17"/>
        <v>1115</v>
      </c>
      <c r="D327" s="3">
        <f>IF(A327="","",COUNTIFS(Saisonpreise!$K$9:$K$38,"OK",Saisonpreise!$C$9:$C$38,"Jährlich",Saisonpreise!$J$9:$J$38,0,Saisonpreise!$H$9:$H$38,"&lt;="&amp;C327,Saisonpreise!$I$9:$I$38,"&gt;="&amp;C327)+COUNTIFS(Saisonpreise!$K$9:$K$38,"OK",Saisonpreise!$C$9:$C$38,"Jährlich",Saisonpreise!$J$9:$J$38,1,Saisonpreise!$H$9:$H$38,"&lt;="&amp;C327)+COUNTIFS(Saisonpreise!$K$9:$K$38,"OK",Saisonpreise!$C$9:$C$38,"Jährlich",Saisonpreise!$J$9:$J$38,1,Saisonpreise!$I$9:$I$38,"&gt;="&amp;C327))</f>
        <v>1</v>
      </c>
      <c r="E327" s="3">
        <f>IF(A327="","",COUNTIFS(Saisonpreise!$K$9:$K$38,"OK",Saisonpreise!$C$9:$C$38,"Einmalig",Saisonpreise!$D$9:$D$38,"&lt;="&amp;A327,Saisonpreise!$E$9:$E$38,"&gt;="&amp;A327))</f>
        <v>0</v>
      </c>
      <c r="F327" s="10">
        <f>IF(A327="","",IF(E327&gt;1,"",IF(E327=1,SUMIFS(Saisonpreise!$F$9:$F$38,Saisonpreise!$K$9:$K$38,"OK",Saisonpreise!$C$9:$C$38,"Einmalig",Saisonpreise!$D$9:$D$38,"&lt;="&amp;A327,Saisonpreise!$E$9:$E$38,"&gt;="&amp;A327),IF(D327&gt;1,"",IF(D327=0,Start!$E$26,SUMIFS(Saisonpreise!$F$9:$F$38,Saisonpreise!$K$9:$K$38,"OK",Saisonpreise!$C$9:$C$38,"Jährlich",Saisonpreise!$J$9:$J$38,0,Saisonpreise!$H$9:$H$38,"&lt;="&amp;C327,Saisonpreise!$I$9:$I$38,"&gt;="&amp;C327)+SUMIFS(Saisonpreise!$F$9:$F$38,Saisonpreise!$K$9:$K$38,"OK",Saisonpreise!$C$9:$C$38,"Jährlich",Saisonpreise!$J$9:$J$38,1,Saisonpreise!$H$9:$H$38,"&lt;="&amp;C327)+SUMIFS(Saisonpreise!$F$9:$F$38,Saisonpreise!$K$9:$K$38,"OK",Saisonpreise!$C$9:$C$38,"Jährlich",Saisonpreise!$J$9:$J$38,1,Saisonpreise!$I$9:$I$38,"&gt;="&amp;C327))))))</f>
        <v>85</v>
      </c>
      <c r="G327" s="3" t="str">
        <f t="shared" si="18"/>
        <v>Jährliche Saison</v>
      </c>
      <c r="H327" s="3" t="str">
        <f t="shared" si="19"/>
        <v>OK</v>
      </c>
    </row>
    <row r="328" spans="1:8" ht="31" customHeight="1">
      <c r="A328" s="12">
        <f>IF(DATE(Start!$E$28,1,1)+ROW()-9&lt;DATE(Start!$E$28+3,1,1),DATE(Start!$E$28,1,1)+ROW()-9,"")</f>
        <v>46342</v>
      </c>
      <c r="B328" s="3" t="str">
        <f t="shared" si="16"/>
        <v>Mo</v>
      </c>
      <c r="C328" s="3">
        <f t="shared" si="17"/>
        <v>1116</v>
      </c>
      <c r="D328" s="3">
        <f>IF(A328="","",COUNTIFS(Saisonpreise!$K$9:$K$38,"OK",Saisonpreise!$C$9:$C$38,"Jährlich",Saisonpreise!$J$9:$J$38,0,Saisonpreise!$H$9:$H$38,"&lt;="&amp;C328,Saisonpreise!$I$9:$I$38,"&gt;="&amp;C328)+COUNTIFS(Saisonpreise!$K$9:$K$38,"OK",Saisonpreise!$C$9:$C$38,"Jährlich",Saisonpreise!$J$9:$J$38,1,Saisonpreise!$H$9:$H$38,"&lt;="&amp;C328)+COUNTIFS(Saisonpreise!$K$9:$K$38,"OK",Saisonpreise!$C$9:$C$38,"Jährlich",Saisonpreise!$J$9:$J$38,1,Saisonpreise!$I$9:$I$38,"&gt;="&amp;C328))</f>
        <v>1</v>
      </c>
      <c r="E328" s="3">
        <f>IF(A328="","",COUNTIFS(Saisonpreise!$K$9:$K$38,"OK",Saisonpreise!$C$9:$C$38,"Einmalig",Saisonpreise!$D$9:$D$38,"&lt;="&amp;A328,Saisonpreise!$E$9:$E$38,"&gt;="&amp;A328))</f>
        <v>0</v>
      </c>
      <c r="F328" s="10">
        <f>IF(A328="","",IF(E328&gt;1,"",IF(E328=1,SUMIFS(Saisonpreise!$F$9:$F$38,Saisonpreise!$K$9:$K$38,"OK",Saisonpreise!$C$9:$C$38,"Einmalig",Saisonpreise!$D$9:$D$38,"&lt;="&amp;A328,Saisonpreise!$E$9:$E$38,"&gt;="&amp;A328),IF(D328&gt;1,"",IF(D328=0,Start!$E$26,SUMIFS(Saisonpreise!$F$9:$F$38,Saisonpreise!$K$9:$K$38,"OK",Saisonpreise!$C$9:$C$38,"Jährlich",Saisonpreise!$J$9:$J$38,0,Saisonpreise!$H$9:$H$38,"&lt;="&amp;C328,Saisonpreise!$I$9:$I$38,"&gt;="&amp;C328)+SUMIFS(Saisonpreise!$F$9:$F$38,Saisonpreise!$K$9:$K$38,"OK",Saisonpreise!$C$9:$C$38,"Jährlich",Saisonpreise!$J$9:$J$38,1,Saisonpreise!$H$9:$H$38,"&lt;="&amp;C328)+SUMIFS(Saisonpreise!$F$9:$F$38,Saisonpreise!$K$9:$K$38,"OK",Saisonpreise!$C$9:$C$38,"Jährlich",Saisonpreise!$J$9:$J$38,1,Saisonpreise!$I$9:$I$38,"&gt;="&amp;C328))))))</f>
        <v>85</v>
      </c>
      <c r="G328" s="3" t="str">
        <f t="shared" si="18"/>
        <v>Jährliche Saison</v>
      </c>
      <c r="H328" s="3" t="str">
        <f t="shared" si="19"/>
        <v>OK</v>
      </c>
    </row>
    <row r="329" spans="1:8" ht="31" customHeight="1">
      <c r="A329" s="12">
        <f>IF(DATE(Start!$E$28,1,1)+ROW()-9&lt;DATE(Start!$E$28+3,1,1),DATE(Start!$E$28,1,1)+ROW()-9,"")</f>
        <v>46343</v>
      </c>
      <c r="B329" s="3" t="str">
        <f t="shared" ref="B329:B392" si="20">IF(A329="","",CHOOSE(WEEKDAY(A329,2),"Mo","Di","Mi","Do","Fr","Sa","So"))</f>
        <v>Di</v>
      </c>
      <c r="C329" s="3">
        <f t="shared" ref="C329:C392" si="21">IF(A329="","",MONTH(A329)*100+DAY(A329))</f>
        <v>1117</v>
      </c>
      <c r="D329" s="3">
        <f>IF(A329="","",COUNTIFS(Saisonpreise!$K$9:$K$38,"OK",Saisonpreise!$C$9:$C$38,"Jährlich",Saisonpreise!$J$9:$J$38,0,Saisonpreise!$H$9:$H$38,"&lt;="&amp;C329,Saisonpreise!$I$9:$I$38,"&gt;="&amp;C329)+COUNTIFS(Saisonpreise!$K$9:$K$38,"OK",Saisonpreise!$C$9:$C$38,"Jährlich",Saisonpreise!$J$9:$J$38,1,Saisonpreise!$H$9:$H$38,"&lt;="&amp;C329)+COUNTIFS(Saisonpreise!$K$9:$K$38,"OK",Saisonpreise!$C$9:$C$38,"Jährlich",Saisonpreise!$J$9:$J$38,1,Saisonpreise!$I$9:$I$38,"&gt;="&amp;C329))</f>
        <v>1</v>
      </c>
      <c r="E329" s="3">
        <f>IF(A329="","",COUNTIFS(Saisonpreise!$K$9:$K$38,"OK",Saisonpreise!$C$9:$C$38,"Einmalig",Saisonpreise!$D$9:$D$38,"&lt;="&amp;A329,Saisonpreise!$E$9:$E$38,"&gt;="&amp;A329))</f>
        <v>0</v>
      </c>
      <c r="F329" s="10">
        <f>IF(A329="","",IF(E329&gt;1,"",IF(E329=1,SUMIFS(Saisonpreise!$F$9:$F$38,Saisonpreise!$K$9:$K$38,"OK",Saisonpreise!$C$9:$C$38,"Einmalig",Saisonpreise!$D$9:$D$38,"&lt;="&amp;A329,Saisonpreise!$E$9:$E$38,"&gt;="&amp;A329),IF(D329&gt;1,"",IF(D329=0,Start!$E$26,SUMIFS(Saisonpreise!$F$9:$F$38,Saisonpreise!$K$9:$K$38,"OK",Saisonpreise!$C$9:$C$38,"Jährlich",Saisonpreise!$J$9:$J$38,0,Saisonpreise!$H$9:$H$38,"&lt;="&amp;C329,Saisonpreise!$I$9:$I$38,"&gt;="&amp;C329)+SUMIFS(Saisonpreise!$F$9:$F$38,Saisonpreise!$K$9:$K$38,"OK",Saisonpreise!$C$9:$C$38,"Jährlich",Saisonpreise!$J$9:$J$38,1,Saisonpreise!$H$9:$H$38,"&lt;="&amp;C329)+SUMIFS(Saisonpreise!$F$9:$F$38,Saisonpreise!$K$9:$K$38,"OK",Saisonpreise!$C$9:$C$38,"Jährlich",Saisonpreise!$J$9:$J$38,1,Saisonpreise!$I$9:$I$38,"&gt;="&amp;C329))))))</f>
        <v>85</v>
      </c>
      <c r="G329" s="3" t="str">
        <f t="shared" ref="G329:G392" si="22">IF(A329="","",IF(OR(E329&gt;1,AND(E329=0,D329&gt;1)),"Preiskonflikt",IF(E329=1,"Einmalige Saison",IF(D329=1,"Jährliche Saison","Basispreis"))))</f>
        <v>Jährliche Saison</v>
      </c>
      <c r="H329" s="3" t="str">
        <f t="shared" ref="H329:H392" si="23">IF(A329="","",IF(G329="Preiskonflikt","Konflikt","OK"))</f>
        <v>OK</v>
      </c>
    </row>
    <row r="330" spans="1:8" ht="31" customHeight="1">
      <c r="A330" s="12">
        <f>IF(DATE(Start!$E$28,1,1)+ROW()-9&lt;DATE(Start!$E$28+3,1,1),DATE(Start!$E$28,1,1)+ROW()-9,"")</f>
        <v>46344</v>
      </c>
      <c r="B330" s="3" t="str">
        <f t="shared" si="20"/>
        <v>Mi</v>
      </c>
      <c r="C330" s="3">
        <f t="shared" si="21"/>
        <v>1118</v>
      </c>
      <c r="D330" s="3">
        <f>IF(A330="","",COUNTIFS(Saisonpreise!$K$9:$K$38,"OK",Saisonpreise!$C$9:$C$38,"Jährlich",Saisonpreise!$J$9:$J$38,0,Saisonpreise!$H$9:$H$38,"&lt;="&amp;C330,Saisonpreise!$I$9:$I$38,"&gt;="&amp;C330)+COUNTIFS(Saisonpreise!$K$9:$K$38,"OK",Saisonpreise!$C$9:$C$38,"Jährlich",Saisonpreise!$J$9:$J$38,1,Saisonpreise!$H$9:$H$38,"&lt;="&amp;C330)+COUNTIFS(Saisonpreise!$K$9:$K$38,"OK",Saisonpreise!$C$9:$C$38,"Jährlich",Saisonpreise!$J$9:$J$38,1,Saisonpreise!$I$9:$I$38,"&gt;="&amp;C330))</f>
        <v>1</v>
      </c>
      <c r="E330" s="3">
        <f>IF(A330="","",COUNTIFS(Saisonpreise!$K$9:$K$38,"OK",Saisonpreise!$C$9:$C$38,"Einmalig",Saisonpreise!$D$9:$D$38,"&lt;="&amp;A330,Saisonpreise!$E$9:$E$38,"&gt;="&amp;A330))</f>
        <v>0</v>
      </c>
      <c r="F330" s="10">
        <f>IF(A330="","",IF(E330&gt;1,"",IF(E330=1,SUMIFS(Saisonpreise!$F$9:$F$38,Saisonpreise!$K$9:$K$38,"OK",Saisonpreise!$C$9:$C$38,"Einmalig",Saisonpreise!$D$9:$D$38,"&lt;="&amp;A330,Saisonpreise!$E$9:$E$38,"&gt;="&amp;A330),IF(D330&gt;1,"",IF(D330=0,Start!$E$26,SUMIFS(Saisonpreise!$F$9:$F$38,Saisonpreise!$K$9:$K$38,"OK",Saisonpreise!$C$9:$C$38,"Jährlich",Saisonpreise!$J$9:$J$38,0,Saisonpreise!$H$9:$H$38,"&lt;="&amp;C330,Saisonpreise!$I$9:$I$38,"&gt;="&amp;C330)+SUMIFS(Saisonpreise!$F$9:$F$38,Saisonpreise!$K$9:$K$38,"OK",Saisonpreise!$C$9:$C$38,"Jährlich",Saisonpreise!$J$9:$J$38,1,Saisonpreise!$H$9:$H$38,"&lt;="&amp;C330)+SUMIFS(Saisonpreise!$F$9:$F$38,Saisonpreise!$K$9:$K$38,"OK",Saisonpreise!$C$9:$C$38,"Jährlich",Saisonpreise!$J$9:$J$38,1,Saisonpreise!$I$9:$I$38,"&gt;="&amp;C330))))))</f>
        <v>85</v>
      </c>
      <c r="G330" s="3" t="str">
        <f t="shared" si="22"/>
        <v>Jährliche Saison</v>
      </c>
      <c r="H330" s="3" t="str">
        <f t="shared" si="23"/>
        <v>OK</v>
      </c>
    </row>
    <row r="331" spans="1:8" ht="31" customHeight="1">
      <c r="A331" s="12">
        <f>IF(DATE(Start!$E$28,1,1)+ROW()-9&lt;DATE(Start!$E$28+3,1,1),DATE(Start!$E$28,1,1)+ROW()-9,"")</f>
        <v>46345</v>
      </c>
      <c r="B331" s="3" t="str">
        <f t="shared" si="20"/>
        <v>Do</v>
      </c>
      <c r="C331" s="3">
        <f t="shared" si="21"/>
        <v>1119</v>
      </c>
      <c r="D331" s="3">
        <f>IF(A331="","",COUNTIFS(Saisonpreise!$K$9:$K$38,"OK",Saisonpreise!$C$9:$C$38,"Jährlich",Saisonpreise!$J$9:$J$38,0,Saisonpreise!$H$9:$H$38,"&lt;="&amp;C331,Saisonpreise!$I$9:$I$38,"&gt;="&amp;C331)+COUNTIFS(Saisonpreise!$K$9:$K$38,"OK",Saisonpreise!$C$9:$C$38,"Jährlich",Saisonpreise!$J$9:$J$38,1,Saisonpreise!$H$9:$H$38,"&lt;="&amp;C331)+COUNTIFS(Saisonpreise!$K$9:$K$38,"OK",Saisonpreise!$C$9:$C$38,"Jährlich",Saisonpreise!$J$9:$J$38,1,Saisonpreise!$I$9:$I$38,"&gt;="&amp;C331))</f>
        <v>1</v>
      </c>
      <c r="E331" s="3">
        <f>IF(A331="","",COUNTIFS(Saisonpreise!$K$9:$K$38,"OK",Saisonpreise!$C$9:$C$38,"Einmalig",Saisonpreise!$D$9:$D$38,"&lt;="&amp;A331,Saisonpreise!$E$9:$E$38,"&gt;="&amp;A331))</f>
        <v>0</v>
      </c>
      <c r="F331" s="10">
        <f>IF(A331="","",IF(E331&gt;1,"",IF(E331=1,SUMIFS(Saisonpreise!$F$9:$F$38,Saisonpreise!$K$9:$K$38,"OK",Saisonpreise!$C$9:$C$38,"Einmalig",Saisonpreise!$D$9:$D$38,"&lt;="&amp;A331,Saisonpreise!$E$9:$E$38,"&gt;="&amp;A331),IF(D331&gt;1,"",IF(D331=0,Start!$E$26,SUMIFS(Saisonpreise!$F$9:$F$38,Saisonpreise!$K$9:$K$38,"OK",Saisonpreise!$C$9:$C$38,"Jährlich",Saisonpreise!$J$9:$J$38,0,Saisonpreise!$H$9:$H$38,"&lt;="&amp;C331,Saisonpreise!$I$9:$I$38,"&gt;="&amp;C331)+SUMIFS(Saisonpreise!$F$9:$F$38,Saisonpreise!$K$9:$K$38,"OK",Saisonpreise!$C$9:$C$38,"Jährlich",Saisonpreise!$J$9:$J$38,1,Saisonpreise!$H$9:$H$38,"&lt;="&amp;C331)+SUMIFS(Saisonpreise!$F$9:$F$38,Saisonpreise!$K$9:$K$38,"OK",Saisonpreise!$C$9:$C$38,"Jährlich",Saisonpreise!$J$9:$J$38,1,Saisonpreise!$I$9:$I$38,"&gt;="&amp;C331))))))</f>
        <v>85</v>
      </c>
      <c r="G331" s="3" t="str">
        <f t="shared" si="22"/>
        <v>Jährliche Saison</v>
      </c>
      <c r="H331" s="3" t="str">
        <f t="shared" si="23"/>
        <v>OK</v>
      </c>
    </row>
    <row r="332" spans="1:8" ht="31" customHeight="1">
      <c r="A332" s="12">
        <f>IF(DATE(Start!$E$28,1,1)+ROW()-9&lt;DATE(Start!$E$28+3,1,1),DATE(Start!$E$28,1,1)+ROW()-9,"")</f>
        <v>46346</v>
      </c>
      <c r="B332" s="3" t="str">
        <f t="shared" si="20"/>
        <v>Fr</v>
      </c>
      <c r="C332" s="3">
        <f t="shared" si="21"/>
        <v>1120</v>
      </c>
      <c r="D332" s="3">
        <f>IF(A332="","",COUNTIFS(Saisonpreise!$K$9:$K$38,"OK",Saisonpreise!$C$9:$C$38,"Jährlich",Saisonpreise!$J$9:$J$38,0,Saisonpreise!$H$9:$H$38,"&lt;="&amp;C332,Saisonpreise!$I$9:$I$38,"&gt;="&amp;C332)+COUNTIFS(Saisonpreise!$K$9:$K$38,"OK",Saisonpreise!$C$9:$C$38,"Jährlich",Saisonpreise!$J$9:$J$38,1,Saisonpreise!$H$9:$H$38,"&lt;="&amp;C332)+COUNTIFS(Saisonpreise!$K$9:$K$38,"OK",Saisonpreise!$C$9:$C$38,"Jährlich",Saisonpreise!$J$9:$J$38,1,Saisonpreise!$I$9:$I$38,"&gt;="&amp;C332))</f>
        <v>1</v>
      </c>
      <c r="E332" s="3">
        <f>IF(A332="","",COUNTIFS(Saisonpreise!$K$9:$K$38,"OK",Saisonpreise!$C$9:$C$38,"Einmalig",Saisonpreise!$D$9:$D$38,"&lt;="&amp;A332,Saisonpreise!$E$9:$E$38,"&gt;="&amp;A332))</f>
        <v>0</v>
      </c>
      <c r="F332" s="10">
        <f>IF(A332="","",IF(E332&gt;1,"",IF(E332=1,SUMIFS(Saisonpreise!$F$9:$F$38,Saisonpreise!$K$9:$K$38,"OK",Saisonpreise!$C$9:$C$38,"Einmalig",Saisonpreise!$D$9:$D$38,"&lt;="&amp;A332,Saisonpreise!$E$9:$E$38,"&gt;="&amp;A332),IF(D332&gt;1,"",IF(D332=0,Start!$E$26,SUMIFS(Saisonpreise!$F$9:$F$38,Saisonpreise!$K$9:$K$38,"OK",Saisonpreise!$C$9:$C$38,"Jährlich",Saisonpreise!$J$9:$J$38,0,Saisonpreise!$H$9:$H$38,"&lt;="&amp;C332,Saisonpreise!$I$9:$I$38,"&gt;="&amp;C332)+SUMIFS(Saisonpreise!$F$9:$F$38,Saisonpreise!$K$9:$K$38,"OK",Saisonpreise!$C$9:$C$38,"Jährlich",Saisonpreise!$J$9:$J$38,1,Saisonpreise!$H$9:$H$38,"&lt;="&amp;C332)+SUMIFS(Saisonpreise!$F$9:$F$38,Saisonpreise!$K$9:$K$38,"OK",Saisonpreise!$C$9:$C$38,"Jährlich",Saisonpreise!$J$9:$J$38,1,Saisonpreise!$I$9:$I$38,"&gt;="&amp;C332))))))</f>
        <v>85</v>
      </c>
      <c r="G332" s="3" t="str">
        <f t="shared" si="22"/>
        <v>Jährliche Saison</v>
      </c>
      <c r="H332" s="3" t="str">
        <f t="shared" si="23"/>
        <v>OK</v>
      </c>
    </row>
    <row r="333" spans="1:8" ht="31" customHeight="1">
      <c r="A333" s="12">
        <f>IF(DATE(Start!$E$28,1,1)+ROW()-9&lt;DATE(Start!$E$28+3,1,1),DATE(Start!$E$28,1,1)+ROW()-9,"")</f>
        <v>46347</v>
      </c>
      <c r="B333" s="3" t="str">
        <f t="shared" si="20"/>
        <v>Sa</v>
      </c>
      <c r="C333" s="3">
        <f t="shared" si="21"/>
        <v>1121</v>
      </c>
      <c r="D333" s="3">
        <f>IF(A333="","",COUNTIFS(Saisonpreise!$K$9:$K$38,"OK",Saisonpreise!$C$9:$C$38,"Jährlich",Saisonpreise!$J$9:$J$38,0,Saisonpreise!$H$9:$H$38,"&lt;="&amp;C333,Saisonpreise!$I$9:$I$38,"&gt;="&amp;C333)+COUNTIFS(Saisonpreise!$K$9:$K$38,"OK",Saisonpreise!$C$9:$C$38,"Jährlich",Saisonpreise!$J$9:$J$38,1,Saisonpreise!$H$9:$H$38,"&lt;="&amp;C333)+COUNTIFS(Saisonpreise!$K$9:$K$38,"OK",Saisonpreise!$C$9:$C$38,"Jährlich",Saisonpreise!$J$9:$J$38,1,Saisonpreise!$I$9:$I$38,"&gt;="&amp;C333))</f>
        <v>1</v>
      </c>
      <c r="E333" s="3">
        <f>IF(A333="","",COUNTIFS(Saisonpreise!$K$9:$K$38,"OK",Saisonpreise!$C$9:$C$38,"Einmalig",Saisonpreise!$D$9:$D$38,"&lt;="&amp;A333,Saisonpreise!$E$9:$E$38,"&gt;="&amp;A333))</f>
        <v>0</v>
      </c>
      <c r="F333" s="10">
        <f>IF(A333="","",IF(E333&gt;1,"",IF(E333=1,SUMIFS(Saisonpreise!$F$9:$F$38,Saisonpreise!$K$9:$K$38,"OK",Saisonpreise!$C$9:$C$38,"Einmalig",Saisonpreise!$D$9:$D$38,"&lt;="&amp;A333,Saisonpreise!$E$9:$E$38,"&gt;="&amp;A333),IF(D333&gt;1,"",IF(D333=0,Start!$E$26,SUMIFS(Saisonpreise!$F$9:$F$38,Saisonpreise!$K$9:$K$38,"OK",Saisonpreise!$C$9:$C$38,"Jährlich",Saisonpreise!$J$9:$J$38,0,Saisonpreise!$H$9:$H$38,"&lt;="&amp;C333,Saisonpreise!$I$9:$I$38,"&gt;="&amp;C333)+SUMIFS(Saisonpreise!$F$9:$F$38,Saisonpreise!$K$9:$K$38,"OK",Saisonpreise!$C$9:$C$38,"Jährlich",Saisonpreise!$J$9:$J$38,1,Saisonpreise!$H$9:$H$38,"&lt;="&amp;C333)+SUMIFS(Saisonpreise!$F$9:$F$38,Saisonpreise!$K$9:$K$38,"OK",Saisonpreise!$C$9:$C$38,"Jährlich",Saisonpreise!$J$9:$J$38,1,Saisonpreise!$I$9:$I$38,"&gt;="&amp;C333))))))</f>
        <v>85</v>
      </c>
      <c r="G333" s="3" t="str">
        <f t="shared" si="22"/>
        <v>Jährliche Saison</v>
      </c>
      <c r="H333" s="3" t="str">
        <f t="shared" si="23"/>
        <v>OK</v>
      </c>
    </row>
    <row r="334" spans="1:8" ht="31" customHeight="1">
      <c r="A334" s="12">
        <f>IF(DATE(Start!$E$28,1,1)+ROW()-9&lt;DATE(Start!$E$28+3,1,1),DATE(Start!$E$28,1,1)+ROW()-9,"")</f>
        <v>46348</v>
      </c>
      <c r="B334" s="3" t="str">
        <f t="shared" si="20"/>
        <v>So</v>
      </c>
      <c r="C334" s="3">
        <f t="shared" si="21"/>
        <v>1122</v>
      </c>
      <c r="D334" s="3">
        <f>IF(A334="","",COUNTIFS(Saisonpreise!$K$9:$K$38,"OK",Saisonpreise!$C$9:$C$38,"Jährlich",Saisonpreise!$J$9:$J$38,0,Saisonpreise!$H$9:$H$38,"&lt;="&amp;C334,Saisonpreise!$I$9:$I$38,"&gt;="&amp;C334)+COUNTIFS(Saisonpreise!$K$9:$K$38,"OK",Saisonpreise!$C$9:$C$38,"Jährlich",Saisonpreise!$J$9:$J$38,1,Saisonpreise!$H$9:$H$38,"&lt;="&amp;C334)+COUNTIFS(Saisonpreise!$K$9:$K$38,"OK",Saisonpreise!$C$9:$C$38,"Jährlich",Saisonpreise!$J$9:$J$38,1,Saisonpreise!$I$9:$I$38,"&gt;="&amp;C334))</f>
        <v>1</v>
      </c>
      <c r="E334" s="3">
        <f>IF(A334="","",COUNTIFS(Saisonpreise!$K$9:$K$38,"OK",Saisonpreise!$C$9:$C$38,"Einmalig",Saisonpreise!$D$9:$D$38,"&lt;="&amp;A334,Saisonpreise!$E$9:$E$38,"&gt;="&amp;A334))</f>
        <v>0</v>
      </c>
      <c r="F334" s="10">
        <f>IF(A334="","",IF(E334&gt;1,"",IF(E334=1,SUMIFS(Saisonpreise!$F$9:$F$38,Saisonpreise!$K$9:$K$38,"OK",Saisonpreise!$C$9:$C$38,"Einmalig",Saisonpreise!$D$9:$D$38,"&lt;="&amp;A334,Saisonpreise!$E$9:$E$38,"&gt;="&amp;A334),IF(D334&gt;1,"",IF(D334=0,Start!$E$26,SUMIFS(Saisonpreise!$F$9:$F$38,Saisonpreise!$K$9:$K$38,"OK",Saisonpreise!$C$9:$C$38,"Jährlich",Saisonpreise!$J$9:$J$38,0,Saisonpreise!$H$9:$H$38,"&lt;="&amp;C334,Saisonpreise!$I$9:$I$38,"&gt;="&amp;C334)+SUMIFS(Saisonpreise!$F$9:$F$38,Saisonpreise!$K$9:$K$38,"OK",Saisonpreise!$C$9:$C$38,"Jährlich",Saisonpreise!$J$9:$J$38,1,Saisonpreise!$H$9:$H$38,"&lt;="&amp;C334)+SUMIFS(Saisonpreise!$F$9:$F$38,Saisonpreise!$K$9:$K$38,"OK",Saisonpreise!$C$9:$C$38,"Jährlich",Saisonpreise!$J$9:$J$38,1,Saisonpreise!$I$9:$I$38,"&gt;="&amp;C334))))))</f>
        <v>85</v>
      </c>
      <c r="G334" s="3" t="str">
        <f t="shared" si="22"/>
        <v>Jährliche Saison</v>
      </c>
      <c r="H334" s="3" t="str">
        <f t="shared" si="23"/>
        <v>OK</v>
      </c>
    </row>
    <row r="335" spans="1:8" ht="31" customHeight="1">
      <c r="A335" s="12">
        <f>IF(DATE(Start!$E$28,1,1)+ROW()-9&lt;DATE(Start!$E$28+3,1,1),DATE(Start!$E$28,1,1)+ROW()-9,"")</f>
        <v>46349</v>
      </c>
      <c r="B335" s="3" t="str">
        <f t="shared" si="20"/>
        <v>Mo</v>
      </c>
      <c r="C335" s="3">
        <f t="shared" si="21"/>
        <v>1123</v>
      </c>
      <c r="D335" s="3">
        <f>IF(A335="","",COUNTIFS(Saisonpreise!$K$9:$K$38,"OK",Saisonpreise!$C$9:$C$38,"Jährlich",Saisonpreise!$J$9:$J$38,0,Saisonpreise!$H$9:$H$38,"&lt;="&amp;C335,Saisonpreise!$I$9:$I$38,"&gt;="&amp;C335)+COUNTIFS(Saisonpreise!$K$9:$K$38,"OK",Saisonpreise!$C$9:$C$38,"Jährlich",Saisonpreise!$J$9:$J$38,1,Saisonpreise!$H$9:$H$38,"&lt;="&amp;C335)+COUNTIFS(Saisonpreise!$K$9:$K$38,"OK",Saisonpreise!$C$9:$C$38,"Jährlich",Saisonpreise!$J$9:$J$38,1,Saisonpreise!$I$9:$I$38,"&gt;="&amp;C335))</f>
        <v>1</v>
      </c>
      <c r="E335" s="3">
        <f>IF(A335="","",COUNTIFS(Saisonpreise!$K$9:$K$38,"OK",Saisonpreise!$C$9:$C$38,"Einmalig",Saisonpreise!$D$9:$D$38,"&lt;="&amp;A335,Saisonpreise!$E$9:$E$38,"&gt;="&amp;A335))</f>
        <v>0</v>
      </c>
      <c r="F335" s="10">
        <f>IF(A335="","",IF(E335&gt;1,"",IF(E335=1,SUMIFS(Saisonpreise!$F$9:$F$38,Saisonpreise!$K$9:$K$38,"OK",Saisonpreise!$C$9:$C$38,"Einmalig",Saisonpreise!$D$9:$D$38,"&lt;="&amp;A335,Saisonpreise!$E$9:$E$38,"&gt;="&amp;A335),IF(D335&gt;1,"",IF(D335=0,Start!$E$26,SUMIFS(Saisonpreise!$F$9:$F$38,Saisonpreise!$K$9:$K$38,"OK",Saisonpreise!$C$9:$C$38,"Jährlich",Saisonpreise!$J$9:$J$38,0,Saisonpreise!$H$9:$H$38,"&lt;="&amp;C335,Saisonpreise!$I$9:$I$38,"&gt;="&amp;C335)+SUMIFS(Saisonpreise!$F$9:$F$38,Saisonpreise!$K$9:$K$38,"OK",Saisonpreise!$C$9:$C$38,"Jährlich",Saisonpreise!$J$9:$J$38,1,Saisonpreise!$H$9:$H$38,"&lt;="&amp;C335)+SUMIFS(Saisonpreise!$F$9:$F$38,Saisonpreise!$K$9:$K$38,"OK",Saisonpreise!$C$9:$C$38,"Jährlich",Saisonpreise!$J$9:$J$38,1,Saisonpreise!$I$9:$I$38,"&gt;="&amp;C335))))))</f>
        <v>85</v>
      </c>
      <c r="G335" s="3" t="str">
        <f t="shared" si="22"/>
        <v>Jährliche Saison</v>
      </c>
      <c r="H335" s="3" t="str">
        <f t="shared" si="23"/>
        <v>OK</v>
      </c>
    </row>
    <row r="336" spans="1:8" ht="31" customHeight="1">
      <c r="A336" s="12">
        <f>IF(DATE(Start!$E$28,1,1)+ROW()-9&lt;DATE(Start!$E$28+3,1,1),DATE(Start!$E$28,1,1)+ROW()-9,"")</f>
        <v>46350</v>
      </c>
      <c r="B336" s="3" t="str">
        <f t="shared" si="20"/>
        <v>Di</v>
      </c>
      <c r="C336" s="3">
        <f t="shared" si="21"/>
        <v>1124</v>
      </c>
      <c r="D336" s="3">
        <f>IF(A336="","",COUNTIFS(Saisonpreise!$K$9:$K$38,"OK",Saisonpreise!$C$9:$C$38,"Jährlich",Saisonpreise!$J$9:$J$38,0,Saisonpreise!$H$9:$H$38,"&lt;="&amp;C336,Saisonpreise!$I$9:$I$38,"&gt;="&amp;C336)+COUNTIFS(Saisonpreise!$K$9:$K$38,"OK",Saisonpreise!$C$9:$C$38,"Jährlich",Saisonpreise!$J$9:$J$38,1,Saisonpreise!$H$9:$H$38,"&lt;="&amp;C336)+COUNTIFS(Saisonpreise!$K$9:$K$38,"OK",Saisonpreise!$C$9:$C$38,"Jährlich",Saisonpreise!$J$9:$J$38,1,Saisonpreise!$I$9:$I$38,"&gt;="&amp;C336))</f>
        <v>1</v>
      </c>
      <c r="E336" s="3">
        <f>IF(A336="","",COUNTIFS(Saisonpreise!$K$9:$K$38,"OK",Saisonpreise!$C$9:$C$38,"Einmalig",Saisonpreise!$D$9:$D$38,"&lt;="&amp;A336,Saisonpreise!$E$9:$E$38,"&gt;="&amp;A336))</f>
        <v>0</v>
      </c>
      <c r="F336" s="10">
        <f>IF(A336="","",IF(E336&gt;1,"",IF(E336=1,SUMIFS(Saisonpreise!$F$9:$F$38,Saisonpreise!$K$9:$K$38,"OK",Saisonpreise!$C$9:$C$38,"Einmalig",Saisonpreise!$D$9:$D$38,"&lt;="&amp;A336,Saisonpreise!$E$9:$E$38,"&gt;="&amp;A336),IF(D336&gt;1,"",IF(D336=0,Start!$E$26,SUMIFS(Saisonpreise!$F$9:$F$38,Saisonpreise!$K$9:$K$38,"OK",Saisonpreise!$C$9:$C$38,"Jährlich",Saisonpreise!$J$9:$J$38,0,Saisonpreise!$H$9:$H$38,"&lt;="&amp;C336,Saisonpreise!$I$9:$I$38,"&gt;="&amp;C336)+SUMIFS(Saisonpreise!$F$9:$F$38,Saisonpreise!$K$9:$K$38,"OK",Saisonpreise!$C$9:$C$38,"Jährlich",Saisonpreise!$J$9:$J$38,1,Saisonpreise!$H$9:$H$38,"&lt;="&amp;C336)+SUMIFS(Saisonpreise!$F$9:$F$38,Saisonpreise!$K$9:$K$38,"OK",Saisonpreise!$C$9:$C$38,"Jährlich",Saisonpreise!$J$9:$J$38,1,Saisonpreise!$I$9:$I$38,"&gt;="&amp;C336))))))</f>
        <v>85</v>
      </c>
      <c r="G336" s="3" t="str">
        <f t="shared" si="22"/>
        <v>Jährliche Saison</v>
      </c>
      <c r="H336" s="3" t="str">
        <f t="shared" si="23"/>
        <v>OK</v>
      </c>
    </row>
    <row r="337" spans="1:8" ht="31" customHeight="1">
      <c r="A337" s="12">
        <f>IF(DATE(Start!$E$28,1,1)+ROW()-9&lt;DATE(Start!$E$28+3,1,1),DATE(Start!$E$28,1,1)+ROW()-9,"")</f>
        <v>46351</v>
      </c>
      <c r="B337" s="3" t="str">
        <f t="shared" si="20"/>
        <v>Mi</v>
      </c>
      <c r="C337" s="3">
        <f t="shared" si="21"/>
        <v>1125</v>
      </c>
      <c r="D337" s="3">
        <f>IF(A337="","",COUNTIFS(Saisonpreise!$K$9:$K$38,"OK",Saisonpreise!$C$9:$C$38,"Jährlich",Saisonpreise!$J$9:$J$38,0,Saisonpreise!$H$9:$H$38,"&lt;="&amp;C337,Saisonpreise!$I$9:$I$38,"&gt;="&amp;C337)+COUNTIFS(Saisonpreise!$K$9:$K$38,"OK",Saisonpreise!$C$9:$C$38,"Jährlich",Saisonpreise!$J$9:$J$38,1,Saisonpreise!$H$9:$H$38,"&lt;="&amp;C337)+COUNTIFS(Saisonpreise!$K$9:$K$38,"OK",Saisonpreise!$C$9:$C$38,"Jährlich",Saisonpreise!$J$9:$J$38,1,Saisonpreise!$I$9:$I$38,"&gt;="&amp;C337))</f>
        <v>1</v>
      </c>
      <c r="E337" s="3">
        <f>IF(A337="","",COUNTIFS(Saisonpreise!$K$9:$K$38,"OK",Saisonpreise!$C$9:$C$38,"Einmalig",Saisonpreise!$D$9:$D$38,"&lt;="&amp;A337,Saisonpreise!$E$9:$E$38,"&gt;="&amp;A337))</f>
        <v>0</v>
      </c>
      <c r="F337" s="10">
        <f>IF(A337="","",IF(E337&gt;1,"",IF(E337=1,SUMIFS(Saisonpreise!$F$9:$F$38,Saisonpreise!$K$9:$K$38,"OK",Saisonpreise!$C$9:$C$38,"Einmalig",Saisonpreise!$D$9:$D$38,"&lt;="&amp;A337,Saisonpreise!$E$9:$E$38,"&gt;="&amp;A337),IF(D337&gt;1,"",IF(D337=0,Start!$E$26,SUMIFS(Saisonpreise!$F$9:$F$38,Saisonpreise!$K$9:$K$38,"OK",Saisonpreise!$C$9:$C$38,"Jährlich",Saisonpreise!$J$9:$J$38,0,Saisonpreise!$H$9:$H$38,"&lt;="&amp;C337,Saisonpreise!$I$9:$I$38,"&gt;="&amp;C337)+SUMIFS(Saisonpreise!$F$9:$F$38,Saisonpreise!$K$9:$K$38,"OK",Saisonpreise!$C$9:$C$38,"Jährlich",Saisonpreise!$J$9:$J$38,1,Saisonpreise!$H$9:$H$38,"&lt;="&amp;C337)+SUMIFS(Saisonpreise!$F$9:$F$38,Saisonpreise!$K$9:$K$38,"OK",Saisonpreise!$C$9:$C$38,"Jährlich",Saisonpreise!$J$9:$J$38,1,Saisonpreise!$I$9:$I$38,"&gt;="&amp;C337))))))</f>
        <v>85</v>
      </c>
      <c r="G337" s="3" t="str">
        <f t="shared" si="22"/>
        <v>Jährliche Saison</v>
      </c>
      <c r="H337" s="3" t="str">
        <f t="shared" si="23"/>
        <v>OK</v>
      </c>
    </row>
    <row r="338" spans="1:8" ht="31" customHeight="1">
      <c r="A338" s="12">
        <f>IF(DATE(Start!$E$28,1,1)+ROW()-9&lt;DATE(Start!$E$28+3,1,1),DATE(Start!$E$28,1,1)+ROW()-9,"")</f>
        <v>46352</v>
      </c>
      <c r="B338" s="3" t="str">
        <f t="shared" si="20"/>
        <v>Do</v>
      </c>
      <c r="C338" s="3">
        <f t="shared" si="21"/>
        <v>1126</v>
      </c>
      <c r="D338" s="3">
        <f>IF(A338="","",COUNTIFS(Saisonpreise!$K$9:$K$38,"OK",Saisonpreise!$C$9:$C$38,"Jährlich",Saisonpreise!$J$9:$J$38,0,Saisonpreise!$H$9:$H$38,"&lt;="&amp;C338,Saisonpreise!$I$9:$I$38,"&gt;="&amp;C338)+COUNTIFS(Saisonpreise!$K$9:$K$38,"OK",Saisonpreise!$C$9:$C$38,"Jährlich",Saisonpreise!$J$9:$J$38,1,Saisonpreise!$H$9:$H$38,"&lt;="&amp;C338)+COUNTIFS(Saisonpreise!$K$9:$K$38,"OK",Saisonpreise!$C$9:$C$38,"Jährlich",Saisonpreise!$J$9:$J$38,1,Saisonpreise!$I$9:$I$38,"&gt;="&amp;C338))</f>
        <v>1</v>
      </c>
      <c r="E338" s="3">
        <f>IF(A338="","",COUNTIFS(Saisonpreise!$K$9:$K$38,"OK",Saisonpreise!$C$9:$C$38,"Einmalig",Saisonpreise!$D$9:$D$38,"&lt;="&amp;A338,Saisonpreise!$E$9:$E$38,"&gt;="&amp;A338))</f>
        <v>0</v>
      </c>
      <c r="F338" s="10">
        <f>IF(A338="","",IF(E338&gt;1,"",IF(E338=1,SUMIFS(Saisonpreise!$F$9:$F$38,Saisonpreise!$K$9:$K$38,"OK",Saisonpreise!$C$9:$C$38,"Einmalig",Saisonpreise!$D$9:$D$38,"&lt;="&amp;A338,Saisonpreise!$E$9:$E$38,"&gt;="&amp;A338),IF(D338&gt;1,"",IF(D338=0,Start!$E$26,SUMIFS(Saisonpreise!$F$9:$F$38,Saisonpreise!$K$9:$K$38,"OK",Saisonpreise!$C$9:$C$38,"Jährlich",Saisonpreise!$J$9:$J$38,0,Saisonpreise!$H$9:$H$38,"&lt;="&amp;C338,Saisonpreise!$I$9:$I$38,"&gt;="&amp;C338)+SUMIFS(Saisonpreise!$F$9:$F$38,Saisonpreise!$K$9:$K$38,"OK",Saisonpreise!$C$9:$C$38,"Jährlich",Saisonpreise!$J$9:$J$38,1,Saisonpreise!$H$9:$H$38,"&lt;="&amp;C338)+SUMIFS(Saisonpreise!$F$9:$F$38,Saisonpreise!$K$9:$K$38,"OK",Saisonpreise!$C$9:$C$38,"Jährlich",Saisonpreise!$J$9:$J$38,1,Saisonpreise!$I$9:$I$38,"&gt;="&amp;C338))))))</f>
        <v>85</v>
      </c>
      <c r="G338" s="3" t="str">
        <f t="shared" si="22"/>
        <v>Jährliche Saison</v>
      </c>
      <c r="H338" s="3" t="str">
        <f t="shared" si="23"/>
        <v>OK</v>
      </c>
    </row>
    <row r="339" spans="1:8" ht="31" customHeight="1">
      <c r="A339" s="12">
        <f>IF(DATE(Start!$E$28,1,1)+ROW()-9&lt;DATE(Start!$E$28+3,1,1),DATE(Start!$E$28,1,1)+ROW()-9,"")</f>
        <v>46353</v>
      </c>
      <c r="B339" s="3" t="str">
        <f t="shared" si="20"/>
        <v>Fr</v>
      </c>
      <c r="C339" s="3">
        <f t="shared" si="21"/>
        <v>1127</v>
      </c>
      <c r="D339" s="3">
        <f>IF(A339="","",COUNTIFS(Saisonpreise!$K$9:$K$38,"OK",Saisonpreise!$C$9:$C$38,"Jährlich",Saisonpreise!$J$9:$J$38,0,Saisonpreise!$H$9:$H$38,"&lt;="&amp;C339,Saisonpreise!$I$9:$I$38,"&gt;="&amp;C339)+COUNTIFS(Saisonpreise!$K$9:$K$38,"OK",Saisonpreise!$C$9:$C$38,"Jährlich",Saisonpreise!$J$9:$J$38,1,Saisonpreise!$H$9:$H$38,"&lt;="&amp;C339)+COUNTIFS(Saisonpreise!$K$9:$K$38,"OK",Saisonpreise!$C$9:$C$38,"Jährlich",Saisonpreise!$J$9:$J$38,1,Saisonpreise!$I$9:$I$38,"&gt;="&amp;C339))</f>
        <v>1</v>
      </c>
      <c r="E339" s="3">
        <f>IF(A339="","",COUNTIFS(Saisonpreise!$K$9:$K$38,"OK",Saisonpreise!$C$9:$C$38,"Einmalig",Saisonpreise!$D$9:$D$38,"&lt;="&amp;A339,Saisonpreise!$E$9:$E$38,"&gt;="&amp;A339))</f>
        <v>0</v>
      </c>
      <c r="F339" s="10">
        <f>IF(A339="","",IF(E339&gt;1,"",IF(E339=1,SUMIFS(Saisonpreise!$F$9:$F$38,Saisonpreise!$K$9:$K$38,"OK",Saisonpreise!$C$9:$C$38,"Einmalig",Saisonpreise!$D$9:$D$38,"&lt;="&amp;A339,Saisonpreise!$E$9:$E$38,"&gt;="&amp;A339),IF(D339&gt;1,"",IF(D339=0,Start!$E$26,SUMIFS(Saisonpreise!$F$9:$F$38,Saisonpreise!$K$9:$K$38,"OK",Saisonpreise!$C$9:$C$38,"Jährlich",Saisonpreise!$J$9:$J$38,0,Saisonpreise!$H$9:$H$38,"&lt;="&amp;C339,Saisonpreise!$I$9:$I$38,"&gt;="&amp;C339)+SUMIFS(Saisonpreise!$F$9:$F$38,Saisonpreise!$K$9:$K$38,"OK",Saisonpreise!$C$9:$C$38,"Jährlich",Saisonpreise!$J$9:$J$38,1,Saisonpreise!$H$9:$H$38,"&lt;="&amp;C339)+SUMIFS(Saisonpreise!$F$9:$F$38,Saisonpreise!$K$9:$K$38,"OK",Saisonpreise!$C$9:$C$38,"Jährlich",Saisonpreise!$J$9:$J$38,1,Saisonpreise!$I$9:$I$38,"&gt;="&amp;C339))))))</f>
        <v>85</v>
      </c>
      <c r="G339" s="3" t="str">
        <f t="shared" si="22"/>
        <v>Jährliche Saison</v>
      </c>
      <c r="H339" s="3" t="str">
        <f t="shared" si="23"/>
        <v>OK</v>
      </c>
    </row>
    <row r="340" spans="1:8" ht="31" customHeight="1">
      <c r="A340" s="12">
        <f>IF(DATE(Start!$E$28,1,1)+ROW()-9&lt;DATE(Start!$E$28+3,1,1),DATE(Start!$E$28,1,1)+ROW()-9,"")</f>
        <v>46354</v>
      </c>
      <c r="B340" s="3" t="str">
        <f t="shared" si="20"/>
        <v>Sa</v>
      </c>
      <c r="C340" s="3">
        <f t="shared" si="21"/>
        <v>1128</v>
      </c>
      <c r="D340" s="3">
        <f>IF(A340="","",COUNTIFS(Saisonpreise!$K$9:$K$38,"OK",Saisonpreise!$C$9:$C$38,"Jährlich",Saisonpreise!$J$9:$J$38,0,Saisonpreise!$H$9:$H$38,"&lt;="&amp;C340,Saisonpreise!$I$9:$I$38,"&gt;="&amp;C340)+COUNTIFS(Saisonpreise!$K$9:$K$38,"OK",Saisonpreise!$C$9:$C$38,"Jährlich",Saisonpreise!$J$9:$J$38,1,Saisonpreise!$H$9:$H$38,"&lt;="&amp;C340)+COUNTIFS(Saisonpreise!$K$9:$K$38,"OK",Saisonpreise!$C$9:$C$38,"Jährlich",Saisonpreise!$J$9:$J$38,1,Saisonpreise!$I$9:$I$38,"&gt;="&amp;C340))</f>
        <v>1</v>
      </c>
      <c r="E340" s="3">
        <f>IF(A340="","",COUNTIFS(Saisonpreise!$K$9:$K$38,"OK",Saisonpreise!$C$9:$C$38,"Einmalig",Saisonpreise!$D$9:$D$38,"&lt;="&amp;A340,Saisonpreise!$E$9:$E$38,"&gt;="&amp;A340))</f>
        <v>0</v>
      </c>
      <c r="F340" s="10">
        <f>IF(A340="","",IF(E340&gt;1,"",IF(E340=1,SUMIFS(Saisonpreise!$F$9:$F$38,Saisonpreise!$K$9:$K$38,"OK",Saisonpreise!$C$9:$C$38,"Einmalig",Saisonpreise!$D$9:$D$38,"&lt;="&amp;A340,Saisonpreise!$E$9:$E$38,"&gt;="&amp;A340),IF(D340&gt;1,"",IF(D340=0,Start!$E$26,SUMIFS(Saisonpreise!$F$9:$F$38,Saisonpreise!$K$9:$K$38,"OK",Saisonpreise!$C$9:$C$38,"Jährlich",Saisonpreise!$J$9:$J$38,0,Saisonpreise!$H$9:$H$38,"&lt;="&amp;C340,Saisonpreise!$I$9:$I$38,"&gt;="&amp;C340)+SUMIFS(Saisonpreise!$F$9:$F$38,Saisonpreise!$K$9:$K$38,"OK",Saisonpreise!$C$9:$C$38,"Jährlich",Saisonpreise!$J$9:$J$38,1,Saisonpreise!$H$9:$H$38,"&lt;="&amp;C340)+SUMIFS(Saisonpreise!$F$9:$F$38,Saisonpreise!$K$9:$K$38,"OK",Saisonpreise!$C$9:$C$38,"Jährlich",Saisonpreise!$J$9:$J$38,1,Saisonpreise!$I$9:$I$38,"&gt;="&amp;C340))))))</f>
        <v>85</v>
      </c>
      <c r="G340" s="3" t="str">
        <f t="shared" si="22"/>
        <v>Jährliche Saison</v>
      </c>
      <c r="H340" s="3" t="str">
        <f t="shared" si="23"/>
        <v>OK</v>
      </c>
    </row>
    <row r="341" spans="1:8" ht="31" customHeight="1">
      <c r="A341" s="12">
        <f>IF(DATE(Start!$E$28,1,1)+ROW()-9&lt;DATE(Start!$E$28+3,1,1),DATE(Start!$E$28,1,1)+ROW()-9,"")</f>
        <v>46355</v>
      </c>
      <c r="B341" s="3" t="str">
        <f t="shared" si="20"/>
        <v>So</v>
      </c>
      <c r="C341" s="3">
        <f t="shared" si="21"/>
        <v>1129</v>
      </c>
      <c r="D341" s="3">
        <f>IF(A341="","",COUNTIFS(Saisonpreise!$K$9:$K$38,"OK",Saisonpreise!$C$9:$C$38,"Jährlich",Saisonpreise!$J$9:$J$38,0,Saisonpreise!$H$9:$H$38,"&lt;="&amp;C341,Saisonpreise!$I$9:$I$38,"&gt;="&amp;C341)+COUNTIFS(Saisonpreise!$K$9:$K$38,"OK",Saisonpreise!$C$9:$C$38,"Jährlich",Saisonpreise!$J$9:$J$38,1,Saisonpreise!$H$9:$H$38,"&lt;="&amp;C341)+COUNTIFS(Saisonpreise!$K$9:$K$38,"OK",Saisonpreise!$C$9:$C$38,"Jährlich",Saisonpreise!$J$9:$J$38,1,Saisonpreise!$I$9:$I$38,"&gt;="&amp;C341))</f>
        <v>1</v>
      </c>
      <c r="E341" s="3">
        <f>IF(A341="","",COUNTIFS(Saisonpreise!$K$9:$K$38,"OK",Saisonpreise!$C$9:$C$38,"Einmalig",Saisonpreise!$D$9:$D$38,"&lt;="&amp;A341,Saisonpreise!$E$9:$E$38,"&gt;="&amp;A341))</f>
        <v>0</v>
      </c>
      <c r="F341" s="10">
        <f>IF(A341="","",IF(E341&gt;1,"",IF(E341=1,SUMIFS(Saisonpreise!$F$9:$F$38,Saisonpreise!$K$9:$K$38,"OK",Saisonpreise!$C$9:$C$38,"Einmalig",Saisonpreise!$D$9:$D$38,"&lt;="&amp;A341,Saisonpreise!$E$9:$E$38,"&gt;="&amp;A341),IF(D341&gt;1,"",IF(D341=0,Start!$E$26,SUMIFS(Saisonpreise!$F$9:$F$38,Saisonpreise!$K$9:$K$38,"OK",Saisonpreise!$C$9:$C$38,"Jährlich",Saisonpreise!$J$9:$J$38,0,Saisonpreise!$H$9:$H$38,"&lt;="&amp;C341,Saisonpreise!$I$9:$I$38,"&gt;="&amp;C341)+SUMIFS(Saisonpreise!$F$9:$F$38,Saisonpreise!$K$9:$K$38,"OK",Saisonpreise!$C$9:$C$38,"Jährlich",Saisonpreise!$J$9:$J$38,1,Saisonpreise!$H$9:$H$38,"&lt;="&amp;C341)+SUMIFS(Saisonpreise!$F$9:$F$38,Saisonpreise!$K$9:$K$38,"OK",Saisonpreise!$C$9:$C$38,"Jährlich",Saisonpreise!$J$9:$J$38,1,Saisonpreise!$I$9:$I$38,"&gt;="&amp;C341))))))</f>
        <v>85</v>
      </c>
      <c r="G341" s="3" t="str">
        <f t="shared" si="22"/>
        <v>Jährliche Saison</v>
      </c>
      <c r="H341" s="3" t="str">
        <f t="shared" si="23"/>
        <v>OK</v>
      </c>
    </row>
    <row r="342" spans="1:8" ht="31" customHeight="1">
      <c r="A342" s="12">
        <f>IF(DATE(Start!$E$28,1,1)+ROW()-9&lt;DATE(Start!$E$28+3,1,1),DATE(Start!$E$28,1,1)+ROW()-9,"")</f>
        <v>46356</v>
      </c>
      <c r="B342" s="3" t="str">
        <f t="shared" si="20"/>
        <v>Mo</v>
      </c>
      <c r="C342" s="3">
        <f t="shared" si="21"/>
        <v>1130</v>
      </c>
      <c r="D342" s="3">
        <f>IF(A342="","",COUNTIFS(Saisonpreise!$K$9:$K$38,"OK",Saisonpreise!$C$9:$C$38,"Jährlich",Saisonpreise!$J$9:$J$38,0,Saisonpreise!$H$9:$H$38,"&lt;="&amp;C342,Saisonpreise!$I$9:$I$38,"&gt;="&amp;C342)+COUNTIFS(Saisonpreise!$K$9:$K$38,"OK",Saisonpreise!$C$9:$C$38,"Jährlich",Saisonpreise!$J$9:$J$38,1,Saisonpreise!$H$9:$H$38,"&lt;="&amp;C342)+COUNTIFS(Saisonpreise!$K$9:$K$38,"OK",Saisonpreise!$C$9:$C$38,"Jährlich",Saisonpreise!$J$9:$J$38,1,Saisonpreise!$I$9:$I$38,"&gt;="&amp;C342))</f>
        <v>1</v>
      </c>
      <c r="E342" s="3">
        <f>IF(A342="","",COUNTIFS(Saisonpreise!$K$9:$K$38,"OK",Saisonpreise!$C$9:$C$38,"Einmalig",Saisonpreise!$D$9:$D$38,"&lt;="&amp;A342,Saisonpreise!$E$9:$E$38,"&gt;="&amp;A342))</f>
        <v>0</v>
      </c>
      <c r="F342" s="10">
        <f>IF(A342="","",IF(E342&gt;1,"",IF(E342=1,SUMIFS(Saisonpreise!$F$9:$F$38,Saisonpreise!$K$9:$K$38,"OK",Saisonpreise!$C$9:$C$38,"Einmalig",Saisonpreise!$D$9:$D$38,"&lt;="&amp;A342,Saisonpreise!$E$9:$E$38,"&gt;="&amp;A342),IF(D342&gt;1,"",IF(D342=0,Start!$E$26,SUMIFS(Saisonpreise!$F$9:$F$38,Saisonpreise!$K$9:$K$38,"OK",Saisonpreise!$C$9:$C$38,"Jährlich",Saisonpreise!$J$9:$J$38,0,Saisonpreise!$H$9:$H$38,"&lt;="&amp;C342,Saisonpreise!$I$9:$I$38,"&gt;="&amp;C342)+SUMIFS(Saisonpreise!$F$9:$F$38,Saisonpreise!$K$9:$K$38,"OK",Saisonpreise!$C$9:$C$38,"Jährlich",Saisonpreise!$J$9:$J$38,1,Saisonpreise!$H$9:$H$38,"&lt;="&amp;C342)+SUMIFS(Saisonpreise!$F$9:$F$38,Saisonpreise!$K$9:$K$38,"OK",Saisonpreise!$C$9:$C$38,"Jährlich",Saisonpreise!$J$9:$J$38,1,Saisonpreise!$I$9:$I$38,"&gt;="&amp;C342))))))</f>
        <v>85</v>
      </c>
      <c r="G342" s="3" t="str">
        <f t="shared" si="22"/>
        <v>Jährliche Saison</v>
      </c>
      <c r="H342" s="3" t="str">
        <f t="shared" si="23"/>
        <v>OK</v>
      </c>
    </row>
    <row r="343" spans="1:8" ht="31" customHeight="1">
      <c r="A343" s="12">
        <f>IF(DATE(Start!$E$28,1,1)+ROW()-9&lt;DATE(Start!$E$28+3,1,1),DATE(Start!$E$28,1,1)+ROW()-9,"")</f>
        <v>46357</v>
      </c>
      <c r="B343" s="3" t="str">
        <f t="shared" si="20"/>
        <v>Di</v>
      </c>
      <c r="C343" s="3">
        <f t="shared" si="21"/>
        <v>1201</v>
      </c>
      <c r="D343" s="3">
        <f>IF(A343="","",COUNTIFS(Saisonpreise!$K$9:$K$38,"OK",Saisonpreise!$C$9:$C$38,"Jährlich",Saisonpreise!$J$9:$J$38,0,Saisonpreise!$H$9:$H$38,"&lt;="&amp;C343,Saisonpreise!$I$9:$I$38,"&gt;="&amp;C343)+COUNTIFS(Saisonpreise!$K$9:$K$38,"OK",Saisonpreise!$C$9:$C$38,"Jährlich",Saisonpreise!$J$9:$J$38,1,Saisonpreise!$H$9:$H$38,"&lt;="&amp;C343)+COUNTIFS(Saisonpreise!$K$9:$K$38,"OK",Saisonpreise!$C$9:$C$38,"Jährlich",Saisonpreise!$J$9:$J$38,1,Saisonpreise!$I$9:$I$38,"&gt;="&amp;C343))</f>
        <v>1</v>
      </c>
      <c r="E343" s="3">
        <f>IF(A343="","",COUNTIFS(Saisonpreise!$K$9:$K$38,"OK",Saisonpreise!$C$9:$C$38,"Einmalig",Saisonpreise!$D$9:$D$38,"&lt;="&amp;A343,Saisonpreise!$E$9:$E$38,"&gt;="&amp;A343))</f>
        <v>0</v>
      </c>
      <c r="F343" s="10">
        <f>IF(A343="","",IF(E343&gt;1,"",IF(E343=1,SUMIFS(Saisonpreise!$F$9:$F$38,Saisonpreise!$K$9:$K$38,"OK",Saisonpreise!$C$9:$C$38,"Einmalig",Saisonpreise!$D$9:$D$38,"&lt;="&amp;A343,Saisonpreise!$E$9:$E$38,"&gt;="&amp;A343),IF(D343&gt;1,"",IF(D343=0,Start!$E$26,SUMIFS(Saisonpreise!$F$9:$F$38,Saisonpreise!$K$9:$K$38,"OK",Saisonpreise!$C$9:$C$38,"Jährlich",Saisonpreise!$J$9:$J$38,0,Saisonpreise!$H$9:$H$38,"&lt;="&amp;C343,Saisonpreise!$I$9:$I$38,"&gt;="&amp;C343)+SUMIFS(Saisonpreise!$F$9:$F$38,Saisonpreise!$K$9:$K$38,"OK",Saisonpreise!$C$9:$C$38,"Jährlich",Saisonpreise!$J$9:$J$38,1,Saisonpreise!$H$9:$H$38,"&lt;="&amp;C343)+SUMIFS(Saisonpreise!$F$9:$F$38,Saisonpreise!$K$9:$K$38,"OK",Saisonpreise!$C$9:$C$38,"Jährlich",Saisonpreise!$J$9:$J$38,1,Saisonpreise!$I$9:$I$38,"&gt;="&amp;C343))))))</f>
        <v>85</v>
      </c>
      <c r="G343" s="3" t="str">
        <f t="shared" si="22"/>
        <v>Jährliche Saison</v>
      </c>
      <c r="H343" s="3" t="str">
        <f t="shared" si="23"/>
        <v>OK</v>
      </c>
    </row>
    <row r="344" spans="1:8" ht="31" customHeight="1">
      <c r="A344" s="12">
        <f>IF(DATE(Start!$E$28,1,1)+ROW()-9&lt;DATE(Start!$E$28+3,1,1),DATE(Start!$E$28,1,1)+ROW()-9,"")</f>
        <v>46358</v>
      </c>
      <c r="B344" s="3" t="str">
        <f t="shared" si="20"/>
        <v>Mi</v>
      </c>
      <c r="C344" s="3">
        <f t="shared" si="21"/>
        <v>1202</v>
      </c>
      <c r="D344" s="3">
        <f>IF(A344="","",COUNTIFS(Saisonpreise!$K$9:$K$38,"OK",Saisonpreise!$C$9:$C$38,"Jährlich",Saisonpreise!$J$9:$J$38,0,Saisonpreise!$H$9:$H$38,"&lt;="&amp;C344,Saisonpreise!$I$9:$I$38,"&gt;="&amp;C344)+COUNTIFS(Saisonpreise!$K$9:$K$38,"OK",Saisonpreise!$C$9:$C$38,"Jährlich",Saisonpreise!$J$9:$J$38,1,Saisonpreise!$H$9:$H$38,"&lt;="&amp;C344)+COUNTIFS(Saisonpreise!$K$9:$K$38,"OK",Saisonpreise!$C$9:$C$38,"Jährlich",Saisonpreise!$J$9:$J$38,1,Saisonpreise!$I$9:$I$38,"&gt;="&amp;C344))</f>
        <v>1</v>
      </c>
      <c r="E344" s="3">
        <f>IF(A344="","",COUNTIFS(Saisonpreise!$K$9:$K$38,"OK",Saisonpreise!$C$9:$C$38,"Einmalig",Saisonpreise!$D$9:$D$38,"&lt;="&amp;A344,Saisonpreise!$E$9:$E$38,"&gt;="&amp;A344))</f>
        <v>0</v>
      </c>
      <c r="F344" s="10">
        <f>IF(A344="","",IF(E344&gt;1,"",IF(E344=1,SUMIFS(Saisonpreise!$F$9:$F$38,Saisonpreise!$K$9:$K$38,"OK",Saisonpreise!$C$9:$C$38,"Einmalig",Saisonpreise!$D$9:$D$38,"&lt;="&amp;A344,Saisonpreise!$E$9:$E$38,"&gt;="&amp;A344),IF(D344&gt;1,"",IF(D344=0,Start!$E$26,SUMIFS(Saisonpreise!$F$9:$F$38,Saisonpreise!$K$9:$K$38,"OK",Saisonpreise!$C$9:$C$38,"Jährlich",Saisonpreise!$J$9:$J$38,0,Saisonpreise!$H$9:$H$38,"&lt;="&amp;C344,Saisonpreise!$I$9:$I$38,"&gt;="&amp;C344)+SUMIFS(Saisonpreise!$F$9:$F$38,Saisonpreise!$K$9:$K$38,"OK",Saisonpreise!$C$9:$C$38,"Jährlich",Saisonpreise!$J$9:$J$38,1,Saisonpreise!$H$9:$H$38,"&lt;="&amp;C344)+SUMIFS(Saisonpreise!$F$9:$F$38,Saisonpreise!$K$9:$K$38,"OK",Saisonpreise!$C$9:$C$38,"Jährlich",Saisonpreise!$J$9:$J$38,1,Saisonpreise!$I$9:$I$38,"&gt;="&amp;C344))))))</f>
        <v>85</v>
      </c>
      <c r="G344" s="3" t="str">
        <f t="shared" si="22"/>
        <v>Jährliche Saison</v>
      </c>
      <c r="H344" s="3" t="str">
        <f t="shared" si="23"/>
        <v>OK</v>
      </c>
    </row>
    <row r="345" spans="1:8" ht="31" customHeight="1">
      <c r="A345" s="12">
        <f>IF(DATE(Start!$E$28,1,1)+ROW()-9&lt;DATE(Start!$E$28+3,1,1),DATE(Start!$E$28,1,1)+ROW()-9,"")</f>
        <v>46359</v>
      </c>
      <c r="B345" s="3" t="str">
        <f t="shared" si="20"/>
        <v>Do</v>
      </c>
      <c r="C345" s="3">
        <f t="shared" si="21"/>
        <v>1203</v>
      </c>
      <c r="D345" s="3">
        <f>IF(A345="","",COUNTIFS(Saisonpreise!$K$9:$K$38,"OK",Saisonpreise!$C$9:$C$38,"Jährlich",Saisonpreise!$J$9:$J$38,0,Saisonpreise!$H$9:$H$38,"&lt;="&amp;C345,Saisonpreise!$I$9:$I$38,"&gt;="&amp;C345)+COUNTIFS(Saisonpreise!$K$9:$K$38,"OK",Saisonpreise!$C$9:$C$38,"Jährlich",Saisonpreise!$J$9:$J$38,1,Saisonpreise!$H$9:$H$38,"&lt;="&amp;C345)+COUNTIFS(Saisonpreise!$K$9:$K$38,"OK",Saisonpreise!$C$9:$C$38,"Jährlich",Saisonpreise!$J$9:$J$38,1,Saisonpreise!$I$9:$I$38,"&gt;="&amp;C345))</f>
        <v>1</v>
      </c>
      <c r="E345" s="3">
        <f>IF(A345="","",COUNTIFS(Saisonpreise!$K$9:$K$38,"OK",Saisonpreise!$C$9:$C$38,"Einmalig",Saisonpreise!$D$9:$D$38,"&lt;="&amp;A345,Saisonpreise!$E$9:$E$38,"&gt;="&amp;A345))</f>
        <v>0</v>
      </c>
      <c r="F345" s="10">
        <f>IF(A345="","",IF(E345&gt;1,"",IF(E345=1,SUMIFS(Saisonpreise!$F$9:$F$38,Saisonpreise!$K$9:$K$38,"OK",Saisonpreise!$C$9:$C$38,"Einmalig",Saisonpreise!$D$9:$D$38,"&lt;="&amp;A345,Saisonpreise!$E$9:$E$38,"&gt;="&amp;A345),IF(D345&gt;1,"",IF(D345=0,Start!$E$26,SUMIFS(Saisonpreise!$F$9:$F$38,Saisonpreise!$K$9:$K$38,"OK",Saisonpreise!$C$9:$C$38,"Jährlich",Saisonpreise!$J$9:$J$38,0,Saisonpreise!$H$9:$H$38,"&lt;="&amp;C345,Saisonpreise!$I$9:$I$38,"&gt;="&amp;C345)+SUMIFS(Saisonpreise!$F$9:$F$38,Saisonpreise!$K$9:$K$38,"OK",Saisonpreise!$C$9:$C$38,"Jährlich",Saisonpreise!$J$9:$J$38,1,Saisonpreise!$H$9:$H$38,"&lt;="&amp;C345)+SUMIFS(Saisonpreise!$F$9:$F$38,Saisonpreise!$K$9:$K$38,"OK",Saisonpreise!$C$9:$C$38,"Jährlich",Saisonpreise!$J$9:$J$38,1,Saisonpreise!$I$9:$I$38,"&gt;="&amp;C345))))))</f>
        <v>85</v>
      </c>
      <c r="G345" s="3" t="str">
        <f t="shared" si="22"/>
        <v>Jährliche Saison</v>
      </c>
      <c r="H345" s="3" t="str">
        <f t="shared" si="23"/>
        <v>OK</v>
      </c>
    </row>
    <row r="346" spans="1:8" ht="31" customHeight="1">
      <c r="A346" s="12">
        <f>IF(DATE(Start!$E$28,1,1)+ROW()-9&lt;DATE(Start!$E$28+3,1,1),DATE(Start!$E$28,1,1)+ROW()-9,"")</f>
        <v>46360</v>
      </c>
      <c r="B346" s="3" t="str">
        <f t="shared" si="20"/>
        <v>Fr</v>
      </c>
      <c r="C346" s="3">
        <f t="shared" si="21"/>
        <v>1204</v>
      </c>
      <c r="D346" s="3">
        <f>IF(A346="","",COUNTIFS(Saisonpreise!$K$9:$K$38,"OK",Saisonpreise!$C$9:$C$38,"Jährlich",Saisonpreise!$J$9:$J$38,0,Saisonpreise!$H$9:$H$38,"&lt;="&amp;C346,Saisonpreise!$I$9:$I$38,"&gt;="&amp;C346)+COUNTIFS(Saisonpreise!$K$9:$K$38,"OK",Saisonpreise!$C$9:$C$38,"Jährlich",Saisonpreise!$J$9:$J$38,1,Saisonpreise!$H$9:$H$38,"&lt;="&amp;C346)+COUNTIFS(Saisonpreise!$K$9:$K$38,"OK",Saisonpreise!$C$9:$C$38,"Jährlich",Saisonpreise!$J$9:$J$38,1,Saisonpreise!$I$9:$I$38,"&gt;="&amp;C346))</f>
        <v>1</v>
      </c>
      <c r="E346" s="3">
        <f>IF(A346="","",COUNTIFS(Saisonpreise!$K$9:$K$38,"OK",Saisonpreise!$C$9:$C$38,"Einmalig",Saisonpreise!$D$9:$D$38,"&lt;="&amp;A346,Saisonpreise!$E$9:$E$38,"&gt;="&amp;A346))</f>
        <v>0</v>
      </c>
      <c r="F346" s="10">
        <f>IF(A346="","",IF(E346&gt;1,"",IF(E346=1,SUMIFS(Saisonpreise!$F$9:$F$38,Saisonpreise!$K$9:$K$38,"OK",Saisonpreise!$C$9:$C$38,"Einmalig",Saisonpreise!$D$9:$D$38,"&lt;="&amp;A346,Saisonpreise!$E$9:$E$38,"&gt;="&amp;A346),IF(D346&gt;1,"",IF(D346=0,Start!$E$26,SUMIFS(Saisonpreise!$F$9:$F$38,Saisonpreise!$K$9:$K$38,"OK",Saisonpreise!$C$9:$C$38,"Jährlich",Saisonpreise!$J$9:$J$38,0,Saisonpreise!$H$9:$H$38,"&lt;="&amp;C346,Saisonpreise!$I$9:$I$38,"&gt;="&amp;C346)+SUMIFS(Saisonpreise!$F$9:$F$38,Saisonpreise!$K$9:$K$38,"OK",Saisonpreise!$C$9:$C$38,"Jährlich",Saisonpreise!$J$9:$J$38,1,Saisonpreise!$H$9:$H$38,"&lt;="&amp;C346)+SUMIFS(Saisonpreise!$F$9:$F$38,Saisonpreise!$K$9:$K$38,"OK",Saisonpreise!$C$9:$C$38,"Jährlich",Saisonpreise!$J$9:$J$38,1,Saisonpreise!$I$9:$I$38,"&gt;="&amp;C346))))))</f>
        <v>85</v>
      </c>
      <c r="G346" s="3" t="str">
        <f t="shared" si="22"/>
        <v>Jährliche Saison</v>
      </c>
      <c r="H346" s="3" t="str">
        <f t="shared" si="23"/>
        <v>OK</v>
      </c>
    </row>
    <row r="347" spans="1:8" ht="31" customHeight="1">
      <c r="A347" s="12">
        <f>IF(DATE(Start!$E$28,1,1)+ROW()-9&lt;DATE(Start!$E$28+3,1,1),DATE(Start!$E$28,1,1)+ROW()-9,"")</f>
        <v>46361</v>
      </c>
      <c r="B347" s="3" t="str">
        <f t="shared" si="20"/>
        <v>Sa</v>
      </c>
      <c r="C347" s="3">
        <f t="shared" si="21"/>
        <v>1205</v>
      </c>
      <c r="D347" s="3">
        <f>IF(A347="","",COUNTIFS(Saisonpreise!$K$9:$K$38,"OK",Saisonpreise!$C$9:$C$38,"Jährlich",Saisonpreise!$J$9:$J$38,0,Saisonpreise!$H$9:$H$38,"&lt;="&amp;C347,Saisonpreise!$I$9:$I$38,"&gt;="&amp;C347)+COUNTIFS(Saisonpreise!$K$9:$K$38,"OK",Saisonpreise!$C$9:$C$38,"Jährlich",Saisonpreise!$J$9:$J$38,1,Saisonpreise!$H$9:$H$38,"&lt;="&amp;C347)+COUNTIFS(Saisonpreise!$K$9:$K$38,"OK",Saisonpreise!$C$9:$C$38,"Jährlich",Saisonpreise!$J$9:$J$38,1,Saisonpreise!$I$9:$I$38,"&gt;="&amp;C347))</f>
        <v>1</v>
      </c>
      <c r="E347" s="3">
        <f>IF(A347="","",COUNTIFS(Saisonpreise!$K$9:$K$38,"OK",Saisonpreise!$C$9:$C$38,"Einmalig",Saisonpreise!$D$9:$D$38,"&lt;="&amp;A347,Saisonpreise!$E$9:$E$38,"&gt;="&amp;A347))</f>
        <v>0</v>
      </c>
      <c r="F347" s="10">
        <f>IF(A347="","",IF(E347&gt;1,"",IF(E347=1,SUMIFS(Saisonpreise!$F$9:$F$38,Saisonpreise!$K$9:$K$38,"OK",Saisonpreise!$C$9:$C$38,"Einmalig",Saisonpreise!$D$9:$D$38,"&lt;="&amp;A347,Saisonpreise!$E$9:$E$38,"&gt;="&amp;A347),IF(D347&gt;1,"",IF(D347=0,Start!$E$26,SUMIFS(Saisonpreise!$F$9:$F$38,Saisonpreise!$K$9:$K$38,"OK",Saisonpreise!$C$9:$C$38,"Jährlich",Saisonpreise!$J$9:$J$38,0,Saisonpreise!$H$9:$H$38,"&lt;="&amp;C347,Saisonpreise!$I$9:$I$38,"&gt;="&amp;C347)+SUMIFS(Saisonpreise!$F$9:$F$38,Saisonpreise!$K$9:$K$38,"OK",Saisonpreise!$C$9:$C$38,"Jährlich",Saisonpreise!$J$9:$J$38,1,Saisonpreise!$H$9:$H$38,"&lt;="&amp;C347)+SUMIFS(Saisonpreise!$F$9:$F$38,Saisonpreise!$K$9:$K$38,"OK",Saisonpreise!$C$9:$C$38,"Jährlich",Saisonpreise!$J$9:$J$38,1,Saisonpreise!$I$9:$I$38,"&gt;="&amp;C347))))))</f>
        <v>85</v>
      </c>
      <c r="G347" s="3" t="str">
        <f t="shared" si="22"/>
        <v>Jährliche Saison</v>
      </c>
      <c r="H347" s="3" t="str">
        <f t="shared" si="23"/>
        <v>OK</v>
      </c>
    </row>
    <row r="348" spans="1:8" ht="31" customHeight="1">
      <c r="A348" s="12">
        <f>IF(DATE(Start!$E$28,1,1)+ROW()-9&lt;DATE(Start!$E$28+3,1,1),DATE(Start!$E$28,1,1)+ROW()-9,"")</f>
        <v>46362</v>
      </c>
      <c r="B348" s="3" t="str">
        <f t="shared" si="20"/>
        <v>So</v>
      </c>
      <c r="C348" s="3">
        <f t="shared" si="21"/>
        <v>1206</v>
      </c>
      <c r="D348" s="3">
        <f>IF(A348="","",COUNTIFS(Saisonpreise!$K$9:$K$38,"OK",Saisonpreise!$C$9:$C$38,"Jährlich",Saisonpreise!$J$9:$J$38,0,Saisonpreise!$H$9:$H$38,"&lt;="&amp;C348,Saisonpreise!$I$9:$I$38,"&gt;="&amp;C348)+COUNTIFS(Saisonpreise!$K$9:$K$38,"OK",Saisonpreise!$C$9:$C$38,"Jährlich",Saisonpreise!$J$9:$J$38,1,Saisonpreise!$H$9:$H$38,"&lt;="&amp;C348)+COUNTIFS(Saisonpreise!$K$9:$K$38,"OK",Saisonpreise!$C$9:$C$38,"Jährlich",Saisonpreise!$J$9:$J$38,1,Saisonpreise!$I$9:$I$38,"&gt;="&amp;C348))</f>
        <v>1</v>
      </c>
      <c r="E348" s="3">
        <f>IF(A348="","",COUNTIFS(Saisonpreise!$K$9:$K$38,"OK",Saisonpreise!$C$9:$C$38,"Einmalig",Saisonpreise!$D$9:$D$38,"&lt;="&amp;A348,Saisonpreise!$E$9:$E$38,"&gt;="&amp;A348))</f>
        <v>0</v>
      </c>
      <c r="F348" s="10">
        <f>IF(A348="","",IF(E348&gt;1,"",IF(E348=1,SUMIFS(Saisonpreise!$F$9:$F$38,Saisonpreise!$K$9:$K$38,"OK",Saisonpreise!$C$9:$C$38,"Einmalig",Saisonpreise!$D$9:$D$38,"&lt;="&amp;A348,Saisonpreise!$E$9:$E$38,"&gt;="&amp;A348),IF(D348&gt;1,"",IF(D348=0,Start!$E$26,SUMIFS(Saisonpreise!$F$9:$F$38,Saisonpreise!$K$9:$K$38,"OK",Saisonpreise!$C$9:$C$38,"Jährlich",Saisonpreise!$J$9:$J$38,0,Saisonpreise!$H$9:$H$38,"&lt;="&amp;C348,Saisonpreise!$I$9:$I$38,"&gt;="&amp;C348)+SUMIFS(Saisonpreise!$F$9:$F$38,Saisonpreise!$K$9:$K$38,"OK",Saisonpreise!$C$9:$C$38,"Jährlich",Saisonpreise!$J$9:$J$38,1,Saisonpreise!$H$9:$H$38,"&lt;="&amp;C348)+SUMIFS(Saisonpreise!$F$9:$F$38,Saisonpreise!$K$9:$K$38,"OK",Saisonpreise!$C$9:$C$38,"Jährlich",Saisonpreise!$J$9:$J$38,1,Saisonpreise!$I$9:$I$38,"&gt;="&amp;C348))))))</f>
        <v>85</v>
      </c>
      <c r="G348" s="3" t="str">
        <f t="shared" si="22"/>
        <v>Jährliche Saison</v>
      </c>
      <c r="H348" s="3" t="str">
        <f t="shared" si="23"/>
        <v>OK</v>
      </c>
    </row>
    <row r="349" spans="1:8" ht="31" customHeight="1">
      <c r="A349" s="12">
        <f>IF(DATE(Start!$E$28,1,1)+ROW()-9&lt;DATE(Start!$E$28+3,1,1),DATE(Start!$E$28,1,1)+ROW()-9,"")</f>
        <v>46363</v>
      </c>
      <c r="B349" s="3" t="str">
        <f t="shared" si="20"/>
        <v>Mo</v>
      </c>
      <c r="C349" s="3">
        <f t="shared" si="21"/>
        <v>1207</v>
      </c>
      <c r="D349" s="3">
        <f>IF(A349="","",COUNTIFS(Saisonpreise!$K$9:$K$38,"OK",Saisonpreise!$C$9:$C$38,"Jährlich",Saisonpreise!$J$9:$J$38,0,Saisonpreise!$H$9:$H$38,"&lt;="&amp;C349,Saisonpreise!$I$9:$I$38,"&gt;="&amp;C349)+COUNTIFS(Saisonpreise!$K$9:$K$38,"OK",Saisonpreise!$C$9:$C$38,"Jährlich",Saisonpreise!$J$9:$J$38,1,Saisonpreise!$H$9:$H$38,"&lt;="&amp;C349)+COUNTIFS(Saisonpreise!$K$9:$K$38,"OK",Saisonpreise!$C$9:$C$38,"Jährlich",Saisonpreise!$J$9:$J$38,1,Saisonpreise!$I$9:$I$38,"&gt;="&amp;C349))</f>
        <v>1</v>
      </c>
      <c r="E349" s="3">
        <f>IF(A349="","",COUNTIFS(Saisonpreise!$K$9:$K$38,"OK",Saisonpreise!$C$9:$C$38,"Einmalig",Saisonpreise!$D$9:$D$38,"&lt;="&amp;A349,Saisonpreise!$E$9:$E$38,"&gt;="&amp;A349))</f>
        <v>0</v>
      </c>
      <c r="F349" s="10">
        <f>IF(A349="","",IF(E349&gt;1,"",IF(E349=1,SUMIFS(Saisonpreise!$F$9:$F$38,Saisonpreise!$K$9:$K$38,"OK",Saisonpreise!$C$9:$C$38,"Einmalig",Saisonpreise!$D$9:$D$38,"&lt;="&amp;A349,Saisonpreise!$E$9:$E$38,"&gt;="&amp;A349),IF(D349&gt;1,"",IF(D349=0,Start!$E$26,SUMIFS(Saisonpreise!$F$9:$F$38,Saisonpreise!$K$9:$K$38,"OK",Saisonpreise!$C$9:$C$38,"Jährlich",Saisonpreise!$J$9:$J$38,0,Saisonpreise!$H$9:$H$38,"&lt;="&amp;C349,Saisonpreise!$I$9:$I$38,"&gt;="&amp;C349)+SUMIFS(Saisonpreise!$F$9:$F$38,Saisonpreise!$K$9:$K$38,"OK",Saisonpreise!$C$9:$C$38,"Jährlich",Saisonpreise!$J$9:$J$38,1,Saisonpreise!$H$9:$H$38,"&lt;="&amp;C349)+SUMIFS(Saisonpreise!$F$9:$F$38,Saisonpreise!$K$9:$K$38,"OK",Saisonpreise!$C$9:$C$38,"Jährlich",Saisonpreise!$J$9:$J$38,1,Saisonpreise!$I$9:$I$38,"&gt;="&amp;C349))))))</f>
        <v>85</v>
      </c>
      <c r="G349" s="3" t="str">
        <f t="shared" si="22"/>
        <v>Jährliche Saison</v>
      </c>
      <c r="H349" s="3" t="str">
        <f t="shared" si="23"/>
        <v>OK</v>
      </c>
    </row>
    <row r="350" spans="1:8" ht="31" customHeight="1">
      <c r="A350" s="12">
        <f>IF(DATE(Start!$E$28,1,1)+ROW()-9&lt;DATE(Start!$E$28+3,1,1),DATE(Start!$E$28,1,1)+ROW()-9,"")</f>
        <v>46364</v>
      </c>
      <c r="B350" s="3" t="str">
        <f t="shared" si="20"/>
        <v>Di</v>
      </c>
      <c r="C350" s="3">
        <f t="shared" si="21"/>
        <v>1208</v>
      </c>
      <c r="D350" s="3">
        <f>IF(A350="","",COUNTIFS(Saisonpreise!$K$9:$K$38,"OK",Saisonpreise!$C$9:$C$38,"Jährlich",Saisonpreise!$J$9:$J$38,0,Saisonpreise!$H$9:$H$38,"&lt;="&amp;C350,Saisonpreise!$I$9:$I$38,"&gt;="&amp;C350)+COUNTIFS(Saisonpreise!$K$9:$K$38,"OK",Saisonpreise!$C$9:$C$38,"Jährlich",Saisonpreise!$J$9:$J$38,1,Saisonpreise!$H$9:$H$38,"&lt;="&amp;C350)+COUNTIFS(Saisonpreise!$K$9:$K$38,"OK",Saisonpreise!$C$9:$C$38,"Jährlich",Saisonpreise!$J$9:$J$38,1,Saisonpreise!$I$9:$I$38,"&gt;="&amp;C350))</f>
        <v>1</v>
      </c>
      <c r="E350" s="3">
        <f>IF(A350="","",COUNTIFS(Saisonpreise!$K$9:$K$38,"OK",Saisonpreise!$C$9:$C$38,"Einmalig",Saisonpreise!$D$9:$D$38,"&lt;="&amp;A350,Saisonpreise!$E$9:$E$38,"&gt;="&amp;A350))</f>
        <v>0</v>
      </c>
      <c r="F350" s="10">
        <f>IF(A350="","",IF(E350&gt;1,"",IF(E350=1,SUMIFS(Saisonpreise!$F$9:$F$38,Saisonpreise!$K$9:$K$38,"OK",Saisonpreise!$C$9:$C$38,"Einmalig",Saisonpreise!$D$9:$D$38,"&lt;="&amp;A350,Saisonpreise!$E$9:$E$38,"&gt;="&amp;A350),IF(D350&gt;1,"",IF(D350=0,Start!$E$26,SUMIFS(Saisonpreise!$F$9:$F$38,Saisonpreise!$K$9:$K$38,"OK",Saisonpreise!$C$9:$C$38,"Jährlich",Saisonpreise!$J$9:$J$38,0,Saisonpreise!$H$9:$H$38,"&lt;="&amp;C350,Saisonpreise!$I$9:$I$38,"&gt;="&amp;C350)+SUMIFS(Saisonpreise!$F$9:$F$38,Saisonpreise!$K$9:$K$38,"OK",Saisonpreise!$C$9:$C$38,"Jährlich",Saisonpreise!$J$9:$J$38,1,Saisonpreise!$H$9:$H$38,"&lt;="&amp;C350)+SUMIFS(Saisonpreise!$F$9:$F$38,Saisonpreise!$K$9:$K$38,"OK",Saisonpreise!$C$9:$C$38,"Jährlich",Saisonpreise!$J$9:$J$38,1,Saisonpreise!$I$9:$I$38,"&gt;="&amp;C350))))))</f>
        <v>85</v>
      </c>
      <c r="G350" s="3" t="str">
        <f t="shared" si="22"/>
        <v>Jährliche Saison</v>
      </c>
      <c r="H350" s="3" t="str">
        <f t="shared" si="23"/>
        <v>OK</v>
      </c>
    </row>
    <row r="351" spans="1:8" ht="31" customHeight="1">
      <c r="A351" s="12">
        <f>IF(DATE(Start!$E$28,1,1)+ROW()-9&lt;DATE(Start!$E$28+3,1,1),DATE(Start!$E$28,1,1)+ROW()-9,"")</f>
        <v>46365</v>
      </c>
      <c r="B351" s="3" t="str">
        <f t="shared" si="20"/>
        <v>Mi</v>
      </c>
      <c r="C351" s="3">
        <f t="shared" si="21"/>
        <v>1209</v>
      </c>
      <c r="D351" s="3">
        <f>IF(A351="","",COUNTIFS(Saisonpreise!$K$9:$K$38,"OK",Saisonpreise!$C$9:$C$38,"Jährlich",Saisonpreise!$J$9:$J$38,0,Saisonpreise!$H$9:$H$38,"&lt;="&amp;C351,Saisonpreise!$I$9:$I$38,"&gt;="&amp;C351)+COUNTIFS(Saisonpreise!$K$9:$K$38,"OK",Saisonpreise!$C$9:$C$38,"Jährlich",Saisonpreise!$J$9:$J$38,1,Saisonpreise!$H$9:$H$38,"&lt;="&amp;C351)+COUNTIFS(Saisonpreise!$K$9:$K$38,"OK",Saisonpreise!$C$9:$C$38,"Jährlich",Saisonpreise!$J$9:$J$38,1,Saisonpreise!$I$9:$I$38,"&gt;="&amp;C351))</f>
        <v>1</v>
      </c>
      <c r="E351" s="3">
        <f>IF(A351="","",COUNTIFS(Saisonpreise!$K$9:$K$38,"OK",Saisonpreise!$C$9:$C$38,"Einmalig",Saisonpreise!$D$9:$D$38,"&lt;="&amp;A351,Saisonpreise!$E$9:$E$38,"&gt;="&amp;A351))</f>
        <v>0</v>
      </c>
      <c r="F351" s="10">
        <f>IF(A351="","",IF(E351&gt;1,"",IF(E351=1,SUMIFS(Saisonpreise!$F$9:$F$38,Saisonpreise!$K$9:$K$38,"OK",Saisonpreise!$C$9:$C$38,"Einmalig",Saisonpreise!$D$9:$D$38,"&lt;="&amp;A351,Saisonpreise!$E$9:$E$38,"&gt;="&amp;A351),IF(D351&gt;1,"",IF(D351=0,Start!$E$26,SUMIFS(Saisonpreise!$F$9:$F$38,Saisonpreise!$K$9:$K$38,"OK",Saisonpreise!$C$9:$C$38,"Jährlich",Saisonpreise!$J$9:$J$38,0,Saisonpreise!$H$9:$H$38,"&lt;="&amp;C351,Saisonpreise!$I$9:$I$38,"&gt;="&amp;C351)+SUMIFS(Saisonpreise!$F$9:$F$38,Saisonpreise!$K$9:$K$38,"OK",Saisonpreise!$C$9:$C$38,"Jährlich",Saisonpreise!$J$9:$J$38,1,Saisonpreise!$H$9:$H$38,"&lt;="&amp;C351)+SUMIFS(Saisonpreise!$F$9:$F$38,Saisonpreise!$K$9:$K$38,"OK",Saisonpreise!$C$9:$C$38,"Jährlich",Saisonpreise!$J$9:$J$38,1,Saisonpreise!$I$9:$I$38,"&gt;="&amp;C351))))))</f>
        <v>85</v>
      </c>
      <c r="G351" s="3" t="str">
        <f t="shared" si="22"/>
        <v>Jährliche Saison</v>
      </c>
      <c r="H351" s="3" t="str">
        <f t="shared" si="23"/>
        <v>OK</v>
      </c>
    </row>
    <row r="352" spans="1:8" ht="31" customHeight="1">
      <c r="A352" s="12">
        <f>IF(DATE(Start!$E$28,1,1)+ROW()-9&lt;DATE(Start!$E$28+3,1,1),DATE(Start!$E$28,1,1)+ROW()-9,"")</f>
        <v>46366</v>
      </c>
      <c r="B352" s="3" t="str">
        <f t="shared" si="20"/>
        <v>Do</v>
      </c>
      <c r="C352" s="3">
        <f t="shared" si="21"/>
        <v>1210</v>
      </c>
      <c r="D352" s="3">
        <f>IF(A352="","",COUNTIFS(Saisonpreise!$K$9:$K$38,"OK",Saisonpreise!$C$9:$C$38,"Jährlich",Saisonpreise!$J$9:$J$38,0,Saisonpreise!$H$9:$H$38,"&lt;="&amp;C352,Saisonpreise!$I$9:$I$38,"&gt;="&amp;C352)+COUNTIFS(Saisonpreise!$K$9:$K$38,"OK",Saisonpreise!$C$9:$C$38,"Jährlich",Saisonpreise!$J$9:$J$38,1,Saisonpreise!$H$9:$H$38,"&lt;="&amp;C352)+COUNTIFS(Saisonpreise!$K$9:$K$38,"OK",Saisonpreise!$C$9:$C$38,"Jährlich",Saisonpreise!$J$9:$J$38,1,Saisonpreise!$I$9:$I$38,"&gt;="&amp;C352))</f>
        <v>1</v>
      </c>
      <c r="E352" s="3">
        <f>IF(A352="","",COUNTIFS(Saisonpreise!$K$9:$K$38,"OK",Saisonpreise!$C$9:$C$38,"Einmalig",Saisonpreise!$D$9:$D$38,"&lt;="&amp;A352,Saisonpreise!$E$9:$E$38,"&gt;="&amp;A352))</f>
        <v>0</v>
      </c>
      <c r="F352" s="10">
        <f>IF(A352="","",IF(E352&gt;1,"",IF(E352=1,SUMIFS(Saisonpreise!$F$9:$F$38,Saisonpreise!$K$9:$K$38,"OK",Saisonpreise!$C$9:$C$38,"Einmalig",Saisonpreise!$D$9:$D$38,"&lt;="&amp;A352,Saisonpreise!$E$9:$E$38,"&gt;="&amp;A352),IF(D352&gt;1,"",IF(D352=0,Start!$E$26,SUMIFS(Saisonpreise!$F$9:$F$38,Saisonpreise!$K$9:$K$38,"OK",Saisonpreise!$C$9:$C$38,"Jährlich",Saisonpreise!$J$9:$J$38,0,Saisonpreise!$H$9:$H$38,"&lt;="&amp;C352,Saisonpreise!$I$9:$I$38,"&gt;="&amp;C352)+SUMIFS(Saisonpreise!$F$9:$F$38,Saisonpreise!$K$9:$K$38,"OK",Saisonpreise!$C$9:$C$38,"Jährlich",Saisonpreise!$J$9:$J$38,1,Saisonpreise!$H$9:$H$38,"&lt;="&amp;C352)+SUMIFS(Saisonpreise!$F$9:$F$38,Saisonpreise!$K$9:$K$38,"OK",Saisonpreise!$C$9:$C$38,"Jährlich",Saisonpreise!$J$9:$J$38,1,Saisonpreise!$I$9:$I$38,"&gt;="&amp;C352))))))</f>
        <v>85</v>
      </c>
      <c r="G352" s="3" t="str">
        <f t="shared" si="22"/>
        <v>Jährliche Saison</v>
      </c>
      <c r="H352" s="3" t="str">
        <f t="shared" si="23"/>
        <v>OK</v>
      </c>
    </row>
    <row r="353" spans="1:8" ht="31" customHeight="1">
      <c r="A353" s="12">
        <f>IF(DATE(Start!$E$28,1,1)+ROW()-9&lt;DATE(Start!$E$28+3,1,1),DATE(Start!$E$28,1,1)+ROW()-9,"")</f>
        <v>46367</v>
      </c>
      <c r="B353" s="3" t="str">
        <f t="shared" si="20"/>
        <v>Fr</v>
      </c>
      <c r="C353" s="3">
        <f t="shared" si="21"/>
        <v>1211</v>
      </c>
      <c r="D353" s="3">
        <f>IF(A353="","",COUNTIFS(Saisonpreise!$K$9:$K$38,"OK",Saisonpreise!$C$9:$C$38,"Jährlich",Saisonpreise!$J$9:$J$38,0,Saisonpreise!$H$9:$H$38,"&lt;="&amp;C353,Saisonpreise!$I$9:$I$38,"&gt;="&amp;C353)+COUNTIFS(Saisonpreise!$K$9:$K$38,"OK",Saisonpreise!$C$9:$C$38,"Jährlich",Saisonpreise!$J$9:$J$38,1,Saisonpreise!$H$9:$H$38,"&lt;="&amp;C353)+COUNTIFS(Saisonpreise!$K$9:$K$38,"OK",Saisonpreise!$C$9:$C$38,"Jährlich",Saisonpreise!$J$9:$J$38,1,Saisonpreise!$I$9:$I$38,"&gt;="&amp;C353))</f>
        <v>1</v>
      </c>
      <c r="E353" s="3">
        <f>IF(A353="","",COUNTIFS(Saisonpreise!$K$9:$K$38,"OK",Saisonpreise!$C$9:$C$38,"Einmalig",Saisonpreise!$D$9:$D$38,"&lt;="&amp;A353,Saisonpreise!$E$9:$E$38,"&gt;="&amp;A353))</f>
        <v>0</v>
      </c>
      <c r="F353" s="10">
        <f>IF(A353="","",IF(E353&gt;1,"",IF(E353=1,SUMIFS(Saisonpreise!$F$9:$F$38,Saisonpreise!$K$9:$K$38,"OK",Saisonpreise!$C$9:$C$38,"Einmalig",Saisonpreise!$D$9:$D$38,"&lt;="&amp;A353,Saisonpreise!$E$9:$E$38,"&gt;="&amp;A353),IF(D353&gt;1,"",IF(D353=0,Start!$E$26,SUMIFS(Saisonpreise!$F$9:$F$38,Saisonpreise!$K$9:$K$38,"OK",Saisonpreise!$C$9:$C$38,"Jährlich",Saisonpreise!$J$9:$J$38,0,Saisonpreise!$H$9:$H$38,"&lt;="&amp;C353,Saisonpreise!$I$9:$I$38,"&gt;="&amp;C353)+SUMIFS(Saisonpreise!$F$9:$F$38,Saisonpreise!$K$9:$K$38,"OK",Saisonpreise!$C$9:$C$38,"Jährlich",Saisonpreise!$J$9:$J$38,1,Saisonpreise!$H$9:$H$38,"&lt;="&amp;C353)+SUMIFS(Saisonpreise!$F$9:$F$38,Saisonpreise!$K$9:$K$38,"OK",Saisonpreise!$C$9:$C$38,"Jährlich",Saisonpreise!$J$9:$J$38,1,Saisonpreise!$I$9:$I$38,"&gt;="&amp;C353))))))</f>
        <v>85</v>
      </c>
      <c r="G353" s="3" t="str">
        <f t="shared" si="22"/>
        <v>Jährliche Saison</v>
      </c>
      <c r="H353" s="3" t="str">
        <f t="shared" si="23"/>
        <v>OK</v>
      </c>
    </row>
    <row r="354" spans="1:8" ht="31" customHeight="1">
      <c r="A354" s="12">
        <f>IF(DATE(Start!$E$28,1,1)+ROW()-9&lt;DATE(Start!$E$28+3,1,1),DATE(Start!$E$28,1,1)+ROW()-9,"")</f>
        <v>46368</v>
      </c>
      <c r="B354" s="3" t="str">
        <f t="shared" si="20"/>
        <v>Sa</v>
      </c>
      <c r="C354" s="3">
        <f t="shared" si="21"/>
        <v>1212</v>
      </c>
      <c r="D354" s="3">
        <f>IF(A354="","",COUNTIFS(Saisonpreise!$K$9:$K$38,"OK",Saisonpreise!$C$9:$C$38,"Jährlich",Saisonpreise!$J$9:$J$38,0,Saisonpreise!$H$9:$H$38,"&lt;="&amp;C354,Saisonpreise!$I$9:$I$38,"&gt;="&amp;C354)+COUNTIFS(Saisonpreise!$K$9:$K$38,"OK",Saisonpreise!$C$9:$C$38,"Jährlich",Saisonpreise!$J$9:$J$38,1,Saisonpreise!$H$9:$H$38,"&lt;="&amp;C354)+COUNTIFS(Saisonpreise!$K$9:$K$38,"OK",Saisonpreise!$C$9:$C$38,"Jährlich",Saisonpreise!$J$9:$J$38,1,Saisonpreise!$I$9:$I$38,"&gt;="&amp;C354))</f>
        <v>1</v>
      </c>
      <c r="E354" s="3">
        <f>IF(A354="","",COUNTIFS(Saisonpreise!$K$9:$K$38,"OK",Saisonpreise!$C$9:$C$38,"Einmalig",Saisonpreise!$D$9:$D$38,"&lt;="&amp;A354,Saisonpreise!$E$9:$E$38,"&gt;="&amp;A354))</f>
        <v>0</v>
      </c>
      <c r="F354" s="10">
        <f>IF(A354="","",IF(E354&gt;1,"",IF(E354=1,SUMIFS(Saisonpreise!$F$9:$F$38,Saisonpreise!$K$9:$K$38,"OK",Saisonpreise!$C$9:$C$38,"Einmalig",Saisonpreise!$D$9:$D$38,"&lt;="&amp;A354,Saisonpreise!$E$9:$E$38,"&gt;="&amp;A354),IF(D354&gt;1,"",IF(D354=0,Start!$E$26,SUMIFS(Saisonpreise!$F$9:$F$38,Saisonpreise!$K$9:$K$38,"OK",Saisonpreise!$C$9:$C$38,"Jährlich",Saisonpreise!$J$9:$J$38,0,Saisonpreise!$H$9:$H$38,"&lt;="&amp;C354,Saisonpreise!$I$9:$I$38,"&gt;="&amp;C354)+SUMIFS(Saisonpreise!$F$9:$F$38,Saisonpreise!$K$9:$K$38,"OK",Saisonpreise!$C$9:$C$38,"Jährlich",Saisonpreise!$J$9:$J$38,1,Saisonpreise!$H$9:$H$38,"&lt;="&amp;C354)+SUMIFS(Saisonpreise!$F$9:$F$38,Saisonpreise!$K$9:$K$38,"OK",Saisonpreise!$C$9:$C$38,"Jährlich",Saisonpreise!$J$9:$J$38,1,Saisonpreise!$I$9:$I$38,"&gt;="&amp;C354))))))</f>
        <v>85</v>
      </c>
      <c r="G354" s="3" t="str">
        <f t="shared" si="22"/>
        <v>Jährliche Saison</v>
      </c>
      <c r="H354" s="3" t="str">
        <f t="shared" si="23"/>
        <v>OK</v>
      </c>
    </row>
    <row r="355" spans="1:8" ht="31" customHeight="1">
      <c r="A355" s="12">
        <f>IF(DATE(Start!$E$28,1,1)+ROW()-9&lt;DATE(Start!$E$28+3,1,1),DATE(Start!$E$28,1,1)+ROW()-9,"")</f>
        <v>46369</v>
      </c>
      <c r="B355" s="3" t="str">
        <f t="shared" si="20"/>
        <v>So</v>
      </c>
      <c r="C355" s="3">
        <f t="shared" si="21"/>
        <v>1213</v>
      </c>
      <c r="D355" s="3">
        <f>IF(A355="","",COUNTIFS(Saisonpreise!$K$9:$K$38,"OK",Saisonpreise!$C$9:$C$38,"Jährlich",Saisonpreise!$J$9:$J$38,0,Saisonpreise!$H$9:$H$38,"&lt;="&amp;C355,Saisonpreise!$I$9:$I$38,"&gt;="&amp;C355)+COUNTIFS(Saisonpreise!$K$9:$K$38,"OK",Saisonpreise!$C$9:$C$38,"Jährlich",Saisonpreise!$J$9:$J$38,1,Saisonpreise!$H$9:$H$38,"&lt;="&amp;C355)+COUNTIFS(Saisonpreise!$K$9:$K$38,"OK",Saisonpreise!$C$9:$C$38,"Jährlich",Saisonpreise!$J$9:$J$38,1,Saisonpreise!$I$9:$I$38,"&gt;="&amp;C355))</f>
        <v>1</v>
      </c>
      <c r="E355" s="3">
        <f>IF(A355="","",COUNTIFS(Saisonpreise!$K$9:$K$38,"OK",Saisonpreise!$C$9:$C$38,"Einmalig",Saisonpreise!$D$9:$D$38,"&lt;="&amp;A355,Saisonpreise!$E$9:$E$38,"&gt;="&amp;A355))</f>
        <v>0</v>
      </c>
      <c r="F355" s="10">
        <f>IF(A355="","",IF(E355&gt;1,"",IF(E355=1,SUMIFS(Saisonpreise!$F$9:$F$38,Saisonpreise!$K$9:$K$38,"OK",Saisonpreise!$C$9:$C$38,"Einmalig",Saisonpreise!$D$9:$D$38,"&lt;="&amp;A355,Saisonpreise!$E$9:$E$38,"&gt;="&amp;A355),IF(D355&gt;1,"",IF(D355=0,Start!$E$26,SUMIFS(Saisonpreise!$F$9:$F$38,Saisonpreise!$K$9:$K$38,"OK",Saisonpreise!$C$9:$C$38,"Jährlich",Saisonpreise!$J$9:$J$38,0,Saisonpreise!$H$9:$H$38,"&lt;="&amp;C355,Saisonpreise!$I$9:$I$38,"&gt;="&amp;C355)+SUMIFS(Saisonpreise!$F$9:$F$38,Saisonpreise!$K$9:$K$38,"OK",Saisonpreise!$C$9:$C$38,"Jährlich",Saisonpreise!$J$9:$J$38,1,Saisonpreise!$H$9:$H$38,"&lt;="&amp;C355)+SUMIFS(Saisonpreise!$F$9:$F$38,Saisonpreise!$K$9:$K$38,"OK",Saisonpreise!$C$9:$C$38,"Jährlich",Saisonpreise!$J$9:$J$38,1,Saisonpreise!$I$9:$I$38,"&gt;="&amp;C355))))))</f>
        <v>85</v>
      </c>
      <c r="G355" s="3" t="str">
        <f t="shared" si="22"/>
        <v>Jährliche Saison</v>
      </c>
      <c r="H355" s="3" t="str">
        <f t="shared" si="23"/>
        <v>OK</v>
      </c>
    </row>
    <row r="356" spans="1:8" ht="31" customHeight="1">
      <c r="A356" s="12">
        <f>IF(DATE(Start!$E$28,1,1)+ROW()-9&lt;DATE(Start!$E$28+3,1,1),DATE(Start!$E$28,1,1)+ROW()-9,"")</f>
        <v>46370</v>
      </c>
      <c r="B356" s="3" t="str">
        <f t="shared" si="20"/>
        <v>Mo</v>
      </c>
      <c r="C356" s="3">
        <f t="shared" si="21"/>
        <v>1214</v>
      </c>
      <c r="D356" s="3">
        <f>IF(A356="","",COUNTIFS(Saisonpreise!$K$9:$K$38,"OK",Saisonpreise!$C$9:$C$38,"Jährlich",Saisonpreise!$J$9:$J$38,0,Saisonpreise!$H$9:$H$38,"&lt;="&amp;C356,Saisonpreise!$I$9:$I$38,"&gt;="&amp;C356)+COUNTIFS(Saisonpreise!$K$9:$K$38,"OK",Saisonpreise!$C$9:$C$38,"Jährlich",Saisonpreise!$J$9:$J$38,1,Saisonpreise!$H$9:$H$38,"&lt;="&amp;C356)+COUNTIFS(Saisonpreise!$K$9:$K$38,"OK",Saisonpreise!$C$9:$C$38,"Jährlich",Saisonpreise!$J$9:$J$38,1,Saisonpreise!$I$9:$I$38,"&gt;="&amp;C356))</f>
        <v>1</v>
      </c>
      <c r="E356" s="3">
        <f>IF(A356="","",COUNTIFS(Saisonpreise!$K$9:$K$38,"OK",Saisonpreise!$C$9:$C$38,"Einmalig",Saisonpreise!$D$9:$D$38,"&lt;="&amp;A356,Saisonpreise!$E$9:$E$38,"&gt;="&amp;A356))</f>
        <v>0</v>
      </c>
      <c r="F356" s="10">
        <f>IF(A356="","",IF(E356&gt;1,"",IF(E356=1,SUMIFS(Saisonpreise!$F$9:$F$38,Saisonpreise!$K$9:$K$38,"OK",Saisonpreise!$C$9:$C$38,"Einmalig",Saisonpreise!$D$9:$D$38,"&lt;="&amp;A356,Saisonpreise!$E$9:$E$38,"&gt;="&amp;A356),IF(D356&gt;1,"",IF(D356=0,Start!$E$26,SUMIFS(Saisonpreise!$F$9:$F$38,Saisonpreise!$K$9:$K$38,"OK",Saisonpreise!$C$9:$C$38,"Jährlich",Saisonpreise!$J$9:$J$38,0,Saisonpreise!$H$9:$H$38,"&lt;="&amp;C356,Saisonpreise!$I$9:$I$38,"&gt;="&amp;C356)+SUMIFS(Saisonpreise!$F$9:$F$38,Saisonpreise!$K$9:$K$38,"OK",Saisonpreise!$C$9:$C$38,"Jährlich",Saisonpreise!$J$9:$J$38,1,Saisonpreise!$H$9:$H$38,"&lt;="&amp;C356)+SUMIFS(Saisonpreise!$F$9:$F$38,Saisonpreise!$K$9:$K$38,"OK",Saisonpreise!$C$9:$C$38,"Jährlich",Saisonpreise!$J$9:$J$38,1,Saisonpreise!$I$9:$I$38,"&gt;="&amp;C356))))))</f>
        <v>85</v>
      </c>
      <c r="G356" s="3" t="str">
        <f t="shared" si="22"/>
        <v>Jährliche Saison</v>
      </c>
      <c r="H356" s="3" t="str">
        <f t="shared" si="23"/>
        <v>OK</v>
      </c>
    </row>
    <row r="357" spans="1:8" ht="31" customHeight="1">
      <c r="A357" s="12">
        <f>IF(DATE(Start!$E$28,1,1)+ROW()-9&lt;DATE(Start!$E$28+3,1,1),DATE(Start!$E$28,1,1)+ROW()-9,"")</f>
        <v>46371</v>
      </c>
      <c r="B357" s="3" t="str">
        <f t="shared" si="20"/>
        <v>Di</v>
      </c>
      <c r="C357" s="3">
        <f t="shared" si="21"/>
        <v>1215</v>
      </c>
      <c r="D357" s="3">
        <f>IF(A357="","",COUNTIFS(Saisonpreise!$K$9:$K$38,"OK",Saisonpreise!$C$9:$C$38,"Jährlich",Saisonpreise!$J$9:$J$38,0,Saisonpreise!$H$9:$H$38,"&lt;="&amp;C357,Saisonpreise!$I$9:$I$38,"&gt;="&amp;C357)+COUNTIFS(Saisonpreise!$K$9:$K$38,"OK",Saisonpreise!$C$9:$C$38,"Jährlich",Saisonpreise!$J$9:$J$38,1,Saisonpreise!$H$9:$H$38,"&lt;="&amp;C357)+COUNTIFS(Saisonpreise!$K$9:$K$38,"OK",Saisonpreise!$C$9:$C$38,"Jährlich",Saisonpreise!$J$9:$J$38,1,Saisonpreise!$I$9:$I$38,"&gt;="&amp;C357))</f>
        <v>1</v>
      </c>
      <c r="E357" s="3">
        <f>IF(A357="","",COUNTIFS(Saisonpreise!$K$9:$K$38,"OK",Saisonpreise!$C$9:$C$38,"Einmalig",Saisonpreise!$D$9:$D$38,"&lt;="&amp;A357,Saisonpreise!$E$9:$E$38,"&gt;="&amp;A357))</f>
        <v>0</v>
      </c>
      <c r="F357" s="10">
        <f>IF(A357="","",IF(E357&gt;1,"",IF(E357=1,SUMIFS(Saisonpreise!$F$9:$F$38,Saisonpreise!$K$9:$K$38,"OK",Saisonpreise!$C$9:$C$38,"Einmalig",Saisonpreise!$D$9:$D$38,"&lt;="&amp;A357,Saisonpreise!$E$9:$E$38,"&gt;="&amp;A357),IF(D357&gt;1,"",IF(D357=0,Start!$E$26,SUMIFS(Saisonpreise!$F$9:$F$38,Saisonpreise!$K$9:$K$38,"OK",Saisonpreise!$C$9:$C$38,"Jährlich",Saisonpreise!$J$9:$J$38,0,Saisonpreise!$H$9:$H$38,"&lt;="&amp;C357,Saisonpreise!$I$9:$I$38,"&gt;="&amp;C357)+SUMIFS(Saisonpreise!$F$9:$F$38,Saisonpreise!$K$9:$K$38,"OK",Saisonpreise!$C$9:$C$38,"Jährlich",Saisonpreise!$J$9:$J$38,1,Saisonpreise!$H$9:$H$38,"&lt;="&amp;C357)+SUMIFS(Saisonpreise!$F$9:$F$38,Saisonpreise!$K$9:$K$38,"OK",Saisonpreise!$C$9:$C$38,"Jährlich",Saisonpreise!$J$9:$J$38,1,Saisonpreise!$I$9:$I$38,"&gt;="&amp;C357))))))</f>
        <v>85</v>
      </c>
      <c r="G357" s="3" t="str">
        <f t="shared" si="22"/>
        <v>Jährliche Saison</v>
      </c>
      <c r="H357" s="3" t="str">
        <f t="shared" si="23"/>
        <v>OK</v>
      </c>
    </row>
    <row r="358" spans="1:8" ht="31" customHeight="1">
      <c r="A358" s="12">
        <f>IF(DATE(Start!$E$28,1,1)+ROW()-9&lt;DATE(Start!$E$28+3,1,1),DATE(Start!$E$28,1,1)+ROW()-9,"")</f>
        <v>46372</v>
      </c>
      <c r="B358" s="3" t="str">
        <f t="shared" si="20"/>
        <v>Mi</v>
      </c>
      <c r="C358" s="3">
        <f t="shared" si="21"/>
        <v>1216</v>
      </c>
      <c r="D358" s="3">
        <f>IF(A358="","",COUNTIFS(Saisonpreise!$K$9:$K$38,"OK",Saisonpreise!$C$9:$C$38,"Jährlich",Saisonpreise!$J$9:$J$38,0,Saisonpreise!$H$9:$H$38,"&lt;="&amp;C358,Saisonpreise!$I$9:$I$38,"&gt;="&amp;C358)+COUNTIFS(Saisonpreise!$K$9:$K$38,"OK",Saisonpreise!$C$9:$C$38,"Jährlich",Saisonpreise!$J$9:$J$38,1,Saisonpreise!$H$9:$H$38,"&lt;="&amp;C358)+COUNTIFS(Saisonpreise!$K$9:$K$38,"OK",Saisonpreise!$C$9:$C$38,"Jährlich",Saisonpreise!$J$9:$J$38,1,Saisonpreise!$I$9:$I$38,"&gt;="&amp;C358))</f>
        <v>1</v>
      </c>
      <c r="E358" s="3">
        <f>IF(A358="","",COUNTIFS(Saisonpreise!$K$9:$K$38,"OK",Saisonpreise!$C$9:$C$38,"Einmalig",Saisonpreise!$D$9:$D$38,"&lt;="&amp;A358,Saisonpreise!$E$9:$E$38,"&gt;="&amp;A358))</f>
        <v>0</v>
      </c>
      <c r="F358" s="10">
        <f>IF(A358="","",IF(E358&gt;1,"",IF(E358=1,SUMIFS(Saisonpreise!$F$9:$F$38,Saisonpreise!$K$9:$K$38,"OK",Saisonpreise!$C$9:$C$38,"Einmalig",Saisonpreise!$D$9:$D$38,"&lt;="&amp;A358,Saisonpreise!$E$9:$E$38,"&gt;="&amp;A358),IF(D358&gt;1,"",IF(D358=0,Start!$E$26,SUMIFS(Saisonpreise!$F$9:$F$38,Saisonpreise!$K$9:$K$38,"OK",Saisonpreise!$C$9:$C$38,"Jährlich",Saisonpreise!$J$9:$J$38,0,Saisonpreise!$H$9:$H$38,"&lt;="&amp;C358,Saisonpreise!$I$9:$I$38,"&gt;="&amp;C358)+SUMIFS(Saisonpreise!$F$9:$F$38,Saisonpreise!$K$9:$K$38,"OK",Saisonpreise!$C$9:$C$38,"Jährlich",Saisonpreise!$J$9:$J$38,1,Saisonpreise!$H$9:$H$38,"&lt;="&amp;C358)+SUMIFS(Saisonpreise!$F$9:$F$38,Saisonpreise!$K$9:$K$38,"OK",Saisonpreise!$C$9:$C$38,"Jährlich",Saisonpreise!$J$9:$J$38,1,Saisonpreise!$I$9:$I$38,"&gt;="&amp;C358))))))</f>
        <v>85</v>
      </c>
      <c r="G358" s="3" t="str">
        <f t="shared" si="22"/>
        <v>Jährliche Saison</v>
      </c>
      <c r="H358" s="3" t="str">
        <f t="shared" si="23"/>
        <v>OK</v>
      </c>
    </row>
    <row r="359" spans="1:8" ht="31" customHeight="1">
      <c r="A359" s="12">
        <f>IF(DATE(Start!$E$28,1,1)+ROW()-9&lt;DATE(Start!$E$28+3,1,1),DATE(Start!$E$28,1,1)+ROW()-9,"")</f>
        <v>46373</v>
      </c>
      <c r="B359" s="3" t="str">
        <f t="shared" si="20"/>
        <v>Do</v>
      </c>
      <c r="C359" s="3">
        <f t="shared" si="21"/>
        <v>1217</v>
      </c>
      <c r="D359" s="3">
        <f>IF(A359="","",COUNTIFS(Saisonpreise!$K$9:$K$38,"OK",Saisonpreise!$C$9:$C$38,"Jährlich",Saisonpreise!$J$9:$J$38,0,Saisonpreise!$H$9:$H$38,"&lt;="&amp;C359,Saisonpreise!$I$9:$I$38,"&gt;="&amp;C359)+COUNTIFS(Saisonpreise!$K$9:$K$38,"OK",Saisonpreise!$C$9:$C$38,"Jährlich",Saisonpreise!$J$9:$J$38,1,Saisonpreise!$H$9:$H$38,"&lt;="&amp;C359)+COUNTIFS(Saisonpreise!$K$9:$K$38,"OK",Saisonpreise!$C$9:$C$38,"Jährlich",Saisonpreise!$J$9:$J$38,1,Saisonpreise!$I$9:$I$38,"&gt;="&amp;C359))</f>
        <v>1</v>
      </c>
      <c r="E359" s="3">
        <f>IF(A359="","",COUNTIFS(Saisonpreise!$K$9:$K$38,"OK",Saisonpreise!$C$9:$C$38,"Einmalig",Saisonpreise!$D$9:$D$38,"&lt;="&amp;A359,Saisonpreise!$E$9:$E$38,"&gt;="&amp;A359))</f>
        <v>0</v>
      </c>
      <c r="F359" s="10">
        <f>IF(A359="","",IF(E359&gt;1,"",IF(E359=1,SUMIFS(Saisonpreise!$F$9:$F$38,Saisonpreise!$K$9:$K$38,"OK",Saisonpreise!$C$9:$C$38,"Einmalig",Saisonpreise!$D$9:$D$38,"&lt;="&amp;A359,Saisonpreise!$E$9:$E$38,"&gt;="&amp;A359),IF(D359&gt;1,"",IF(D359=0,Start!$E$26,SUMIFS(Saisonpreise!$F$9:$F$38,Saisonpreise!$K$9:$K$38,"OK",Saisonpreise!$C$9:$C$38,"Jährlich",Saisonpreise!$J$9:$J$38,0,Saisonpreise!$H$9:$H$38,"&lt;="&amp;C359,Saisonpreise!$I$9:$I$38,"&gt;="&amp;C359)+SUMIFS(Saisonpreise!$F$9:$F$38,Saisonpreise!$K$9:$K$38,"OK",Saisonpreise!$C$9:$C$38,"Jährlich",Saisonpreise!$J$9:$J$38,1,Saisonpreise!$H$9:$H$38,"&lt;="&amp;C359)+SUMIFS(Saisonpreise!$F$9:$F$38,Saisonpreise!$K$9:$K$38,"OK",Saisonpreise!$C$9:$C$38,"Jährlich",Saisonpreise!$J$9:$J$38,1,Saisonpreise!$I$9:$I$38,"&gt;="&amp;C359))))))</f>
        <v>85</v>
      </c>
      <c r="G359" s="3" t="str">
        <f t="shared" si="22"/>
        <v>Jährliche Saison</v>
      </c>
      <c r="H359" s="3" t="str">
        <f t="shared" si="23"/>
        <v>OK</v>
      </c>
    </row>
    <row r="360" spans="1:8" ht="31" customHeight="1">
      <c r="A360" s="12">
        <f>IF(DATE(Start!$E$28,1,1)+ROW()-9&lt;DATE(Start!$E$28+3,1,1),DATE(Start!$E$28,1,1)+ROW()-9,"")</f>
        <v>46374</v>
      </c>
      <c r="B360" s="3" t="str">
        <f t="shared" si="20"/>
        <v>Fr</v>
      </c>
      <c r="C360" s="3">
        <f t="shared" si="21"/>
        <v>1218</v>
      </c>
      <c r="D360" s="3">
        <f>IF(A360="","",COUNTIFS(Saisonpreise!$K$9:$K$38,"OK",Saisonpreise!$C$9:$C$38,"Jährlich",Saisonpreise!$J$9:$J$38,0,Saisonpreise!$H$9:$H$38,"&lt;="&amp;C360,Saisonpreise!$I$9:$I$38,"&gt;="&amp;C360)+COUNTIFS(Saisonpreise!$K$9:$K$38,"OK",Saisonpreise!$C$9:$C$38,"Jährlich",Saisonpreise!$J$9:$J$38,1,Saisonpreise!$H$9:$H$38,"&lt;="&amp;C360)+COUNTIFS(Saisonpreise!$K$9:$K$38,"OK",Saisonpreise!$C$9:$C$38,"Jährlich",Saisonpreise!$J$9:$J$38,1,Saisonpreise!$I$9:$I$38,"&gt;="&amp;C360))</f>
        <v>1</v>
      </c>
      <c r="E360" s="3">
        <f>IF(A360="","",COUNTIFS(Saisonpreise!$K$9:$K$38,"OK",Saisonpreise!$C$9:$C$38,"Einmalig",Saisonpreise!$D$9:$D$38,"&lt;="&amp;A360,Saisonpreise!$E$9:$E$38,"&gt;="&amp;A360))</f>
        <v>0</v>
      </c>
      <c r="F360" s="10">
        <f>IF(A360="","",IF(E360&gt;1,"",IF(E360=1,SUMIFS(Saisonpreise!$F$9:$F$38,Saisonpreise!$K$9:$K$38,"OK",Saisonpreise!$C$9:$C$38,"Einmalig",Saisonpreise!$D$9:$D$38,"&lt;="&amp;A360,Saisonpreise!$E$9:$E$38,"&gt;="&amp;A360),IF(D360&gt;1,"",IF(D360=0,Start!$E$26,SUMIFS(Saisonpreise!$F$9:$F$38,Saisonpreise!$K$9:$K$38,"OK",Saisonpreise!$C$9:$C$38,"Jährlich",Saisonpreise!$J$9:$J$38,0,Saisonpreise!$H$9:$H$38,"&lt;="&amp;C360,Saisonpreise!$I$9:$I$38,"&gt;="&amp;C360)+SUMIFS(Saisonpreise!$F$9:$F$38,Saisonpreise!$K$9:$K$38,"OK",Saisonpreise!$C$9:$C$38,"Jährlich",Saisonpreise!$J$9:$J$38,1,Saisonpreise!$H$9:$H$38,"&lt;="&amp;C360)+SUMIFS(Saisonpreise!$F$9:$F$38,Saisonpreise!$K$9:$K$38,"OK",Saisonpreise!$C$9:$C$38,"Jährlich",Saisonpreise!$J$9:$J$38,1,Saisonpreise!$I$9:$I$38,"&gt;="&amp;C360))))))</f>
        <v>85</v>
      </c>
      <c r="G360" s="3" t="str">
        <f t="shared" si="22"/>
        <v>Jährliche Saison</v>
      </c>
      <c r="H360" s="3" t="str">
        <f t="shared" si="23"/>
        <v>OK</v>
      </c>
    </row>
    <row r="361" spans="1:8" ht="31" customHeight="1">
      <c r="A361" s="12">
        <f>IF(DATE(Start!$E$28,1,1)+ROW()-9&lt;DATE(Start!$E$28+3,1,1),DATE(Start!$E$28,1,1)+ROW()-9,"")</f>
        <v>46375</v>
      </c>
      <c r="B361" s="3" t="str">
        <f t="shared" si="20"/>
        <v>Sa</v>
      </c>
      <c r="C361" s="3">
        <f t="shared" si="21"/>
        <v>1219</v>
      </c>
      <c r="D361" s="3">
        <f>IF(A361="","",COUNTIFS(Saisonpreise!$K$9:$K$38,"OK",Saisonpreise!$C$9:$C$38,"Jährlich",Saisonpreise!$J$9:$J$38,0,Saisonpreise!$H$9:$H$38,"&lt;="&amp;C361,Saisonpreise!$I$9:$I$38,"&gt;="&amp;C361)+COUNTIFS(Saisonpreise!$K$9:$K$38,"OK",Saisonpreise!$C$9:$C$38,"Jährlich",Saisonpreise!$J$9:$J$38,1,Saisonpreise!$H$9:$H$38,"&lt;="&amp;C361)+COUNTIFS(Saisonpreise!$K$9:$K$38,"OK",Saisonpreise!$C$9:$C$38,"Jährlich",Saisonpreise!$J$9:$J$38,1,Saisonpreise!$I$9:$I$38,"&gt;="&amp;C361))</f>
        <v>1</v>
      </c>
      <c r="E361" s="3">
        <f>IF(A361="","",COUNTIFS(Saisonpreise!$K$9:$K$38,"OK",Saisonpreise!$C$9:$C$38,"Einmalig",Saisonpreise!$D$9:$D$38,"&lt;="&amp;A361,Saisonpreise!$E$9:$E$38,"&gt;="&amp;A361))</f>
        <v>0</v>
      </c>
      <c r="F361" s="10">
        <f>IF(A361="","",IF(E361&gt;1,"",IF(E361=1,SUMIFS(Saisonpreise!$F$9:$F$38,Saisonpreise!$K$9:$K$38,"OK",Saisonpreise!$C$9:$C$38,"Einmalig",Saisonpreise!$D$9:$D$38,"&lt;="&amp;A361,Saisonpreise!$E$9:$E$38,"&gt;="&amp;A361),IF(D361&gt;1,"",IF(D361=0,Start!$E$26,SUMIFS(Saisonpreise!$F$9:$F$38,Saisonpreise!$K$9:$K$38,"OK",Saisonpreise!$C$9:$C$38,"Jährlich",Saisonpreise!$J$9:$J$38,0,Saisonpreise!$H$9:$H$38,"&lt;="&amp;C361,Saisonpreise!$I$9:$I$38,"&gt;="&amp;C361)+SUMIFS(Saisonpreise!$F$9:$F$38,Saisonpreise!$K$9:$K$38,"OK",Saisonpreise!$C$9:$C$38,"Jährlich",Saisonpreise!$J$9:$J$38,1,Saisonpreise!$H$9:$H$38,"&lt;="&amp;C361)+SUMIFS(Saisonpreise!$F$9:$F$38,Saisonpreise!$K$9:$K$38,"OK",Saisonpreise!$C$9:$C$38,"Jährlich",Saisonpreise!$J$9:$J$38,1,Saisonpreise!$I$9:$I$38,"&gt;="&amp;C361))))))</f>
        <v>85</v>
      </c>
      <c r="G361" s="3" t="str">
        <f t="shared" si="22"/>
        <v>Jährliche Saison</v>
      </c>
      <c r="H361" s="3" t="str">
        <f t="shared" si="23"/>
        <v>OK</v>
      </c>
    </row>
    <row r="362" spans="1:8" ht="31" customHeight="1">
      <c r="A362" s="12">
        <f>IF(DATE(Start!$E$28,1,1)+ROW()-9&lt;DATE(Start!$E$28+3,1,1),DATE(Start!$E$28,1,1)+ROW()-9,"")</f>
        <v>46376</v>
      </c>
      <c r="B362" s="3" t="str">
        <f t="shared" si="20"/>
        <v>So</v>
      </c>
      <c r="C362" s="3">
        <f t="shared" si="21"/>
        <v>1220</v>
      </c>
      <c r="D362" s="3">
        <f>IF(A362="","",COUNTIFS(Saisonpreise!$K$9:$K$38,"OK",Saisonpreise!$C$9:$C$38,"Jährlich",Saisonpreise!$J$9:$J$38,0,Saisonpreise!$H$9:$H$38,"&lt;="&amp;C362,Saisonpreise!$I$9:$I$38,"&gt;="&amp;C362)+COUNTIFS(Saisonpreise!$K$9:$K$38,"OK",Saisonpreise!$C$9:$C$38,"Jährlich",Saisonpreise!$J$9:$J$38,1,Saisonpreise!$H$9:$H$38,"&lt;="&amp;C362)+COUNTIFS(Saisonpreise!$K$9:$K$38,"OK",Saisonpreise!$C$9:$C$38,"Jährlich",Saisonpreise!$J$9:$J$38,1,Saisonpreise!$I$9:$I$38,"&gt;="&amp;C362))</f>
        <v>1</v>
      </c>
      <c r="E362" s="3">
        <f>IF(A362="","",COUNTIFS(Saisonpreise!$K$9:$K$38,"OK",Saisonpreise!$C$9:$C$38,"Einmalig",Saisonpreise!$D$9:$D$38,"&lt;="&amp;A362,Saisonpreise!$E$9:$E$38,"&gt;="&amp;A362))</f>
        <v>0</v>
      </c>
      <c r="F362" s="10">
        <f>IF(A362="","",IF(E362&gt;1,"",IF(E362=1,SUMIFS(Saisonpreise!$F$9:$F$38,Saisonpreise!$K$9:$K$38,"OK",Saisonpreise!$C$9:$C$38,"Einmalig",Saisonpreise!$D$9:$D$38,"&lt;="&amp;A362,Saisonpreise!$E$9:$E$38,"&gt;="&amp;A362),IF(D362&gt;1,"",IF(D362=0,Start!$E$26,SUMIFS(Saisonpreise!$F$9:$F$38,Saisonpreise!$K$9:$K$38,"OK",Saisonpreise!$C$9:$C$38,"Jährlich",Saisonpreise!$J$9:$J$38,0,Saisonpreise!$H$9:$H$38,"&lt;="&amp;C362,Saisonpreise!$I$9:$I$38,"&gt;="&amp;C362)+SUMIFS(Saisonpreise!$F$9:$F$38,Saisonpreise!$K$9:$K$38,"OK",Saisonpreise!$C$9:$C$38,"Jährlich",Saisonpreise!$J$9:$J$38,1,Saisonpreise!$H$9:$H$38,"&lt;="&amp;C362)+SUMIFS(Saisonpreise!$F$9:$F$38,Saisonpreise!$K$9:$K$38,"OK",Saisonpreise!$C$9:$C$38,"Jährlich",Saisonpreise!$J$9:$J$38,1,Saisonpreise!$I$9:$I$38,"&gt;="&amp;C362))))))</f>
        <v>160</v>
      </c>
      <c r="G362" s="3" t="str">
        <f t="shared" si="22"/>
        <v>Jährliche Saison</v>
      </c>
      <c r="H362" s="3" t="str">
        <f t="shared" si="23"/>
        <v>OK</v>
      </c>
    </row>
    <row r="363" spans="1:8" ht="31" customHeight="1">
      <c r="A363" s="12">
        <f>IF(DATE(Start!$E$28,1,1)+ROW()-9&lt;DATE(Start!$E$28+3,1,1),DATE(Start!$E$28,1,1)+ROW()-9,"")</f>
        <v>46377</v>
      </c>
      <c r="B363" s="3" t="str">
        <f t="shared" si="20"/>
        <v>Mo</v>
      </c>
      <c r="C363" s="3">
        <f t="shared" si="21"/>
        <v>1221</v>
      </c>
      <c r="D363" s="3">
        <f>IF(A363="","",COUNTIFS(Saisonpreise!$K$9:$K$38,"OK",Saisonpreise!$C$9:$C$38,"Jährlich",Saisonpreise!$J$9:$J$38,0,Saisonpreise!$H$9:$H$38,"&lt;="&amp;C363,Saisonpreise!$I$9:$I$38,"&gt;="&amp;C363)+COUNTIFS(Saisonpreise!$K$9:$K$38,"OK",Saisonpreise!$C$9:$C$38,"Jährlich",Saisonpreise!$J$9:$J$38,1,Saisonpreise!$H$9:$H$38,"&lt;="&amp;C363)+COUNTIFS(Saisonpreise!$K$9:$K$38,"OK",Saisonpreise!$C$9:$C$38,"Jährlich",Saisonpreise!$J$9:$J$38,1,Saisonpreise!$I$9:$I$38,"&gt;="&amp;C363))</f>
        <v>1</v>
      </c>
      <c r="E363" s="3">
        <f>IF(A363="","",COUNTIFS(Saisonpreise!$K$9:$K$38,"OK",Saisonpreise!$C$9:$C$38,"Einmalig",Saisonpreise!$D$9:$D$38,"&lt;="&amp;A363,Saisonpreise!$E$9:$E$38,"&gt;="&amp;A363))</f>
        <v>0</v>
      </c>
      <c r="F363" s="10">
        <f>IF(A363="","",IF(E363&gt;1,"",IF(E363=1,SUMIFS(Saisonpreise!$F$9:$F$38,Saisonpreise!$K$9:$K$38,"OK",Saisonpreise!$C$9:$C$38,"Einmalig",Saisonpreise!$D$9:$D$38,"&lt;="&amp;A363,Saisonpreise!$E$9:$E$38,"&gt;="&amp;A363),IF(D363&gt;1,"",IF(D363=0,Start!$E$26,SUMIFS(Saisonpreise!$F$9:$F$38,Saisonpreise!$K$9:$K$38,"OK",Saisonpreise!$C$9:$C$38,"Jährlich",Saisonpreise!$J$9:$J$38,0,Saisonpreise!$H$9:$H$38,"&lt;="&amp;C363,Saisonpreise!$I$9:$I$38,"&gt;="&amp;C363)+SUMIFS(Saisonpreise!$F$9:$F$38,Saisonpreise!$K$9:$K$38,"OK",Saisonpreise!$C$9:$C$38,"Jährlich",Saisonpreise!$J$9:$J$38,1,Saisonpreise!$H$9:$H$38,"&lt;="&amp;C363)+SUMIFS(Saisonpreise!$F$9:$F$38,Saisonpreise!$K$9:$K$38,"OK",Saisonpreise!$C$9:$C$38,"Jährlich",Saisonpreise!$J$9:$J$38,1,Saisonpreise!$I$9:$I$38,"&gt;="&amp;C363))))))</f>
        <v>160</v>
      </c>
      <c r="G363" s="3" t="str">
        <f t="shared" si="22"/>
        <v>Jährliche Saison</v>
      </c>
      <c r="H363" s="3" t="str">
        <f t="shared" si="23"/>
        <v>OK</v>
      </c>
    </row>
    <row r="364" spans="1:8" ht="31" customHeight="1">
      <c r="A364" s="12">
        <f>IF(DATE(Start!$E$28,1,1)+ROW()-9&lt;DATE(Start!$E$28+3,1,1),DATE(Start!$E$28,1,1)+ROW()-9,"")</f>
        <v>46378</v>
      </c>
      <c r="B364" s="3" t="str">
        <f t="shared" si="20"/>
        <v>Di</v>
      </c>
      <c r="C364" s="3">
        <f t="shared" si="21"/>
        <v>1222</v>
      </c>
      <c r="D364" s="3">
        <f>IF(A364="","",COUNTIFS(Saisonpreise!$K$9:$K$38,"OK",Saisonpreise!$C$9:$C$38,"Jährlich",Saisonpreise!$J$9:$J$38,0,Saisonpreise!$H$9:$H$38,"&lt;="&amp;C364,Saisonpreise!$I$9:$I$38,"&gt;="&amp;C364)+COUNTIFS(Saisonpreise!$K$9:$K$38,"OK",Saisonpreise!$C$9:$C$38,"Jährlich",Saisonpreise!$J$9:$J$38,1,Saisonpreise!$H$9:$H$38,"&lt;="&amp;C364)+COUNTIFS(Saisonpreise!$K$9:$K$38,"OK",Saisonpreise!$C$9:$C$38,"Jährlich",Saisonpreise!$J$9:$J$38,1,Saisonpreise!$I$9:$I$38,"&gt;="&amp;C364))</f>
        <v>1</v>
      </c>
      <c r="E364" s="3">
        <f>IF(A364="","",COUNTIFS(Saisonpreise!$K$9:$K$38,"OK",Saisonpreise!$C$9:$C$38,"Einmalig",Saisonpreise!$D$9:$D$38,"&lt;="&amp;A364,Saisonpreise!$E$9:$E$38,"&gt;="&amp;A364))</f>
        <v>0</v>
      </c>
      <c r="F364" s="10">
        <f>IF(A364="","",IF(E364&gt;1,"",IF(E364=1,SUMIFS(Saisonpreise!$F$9:$F$38,Saisonpreise!$K$9:$K$38,"OK",Saisonpreise!$C$9:$C$38,"Einmalig",Saisonpreise!$D$9:$D$38,"&lt;="&amp;A364,Saisonpreise!$E$9:$E$38,"&gt;="&amp;A364),IF(D364&gt;1,"",IF(D364=0,Start!$E$26,SUMIFS(Saisonpreise!$F$9:$F$38,Saisonpreise!$K$9:$K$38,"OK",Saisonpreise!$C$9:$C$38,"Jährlich",Saisonpreise!$J$9:$J$38,0,Saisonpreise!$H$9:$H$38,"&lt;="&amp;C364,Saisonpreise!$I$9:$I$38,"&gt;="&amp;C364)+SUMIFS(Saisonpreise!$F$9:$F$38,Saisonpreise!$K$9:$K$38,"OK",Saisonpreise!$C$9:$C$38,"Jährlich",Saisonpreise!$J$9:$J$38,1,Saisonpreise!$H$9:$H$38,"&lt;="&amp;C364)+SUMIFS(Saisonpreise!$F$9:$F$38,Saisonpreise!$K$9:$K$38,"OK",Saisonpreise!$C$9:$C$38,"Jährlich",Saisonpreise!$J$9:$J$38,1,Saisonpreise!$I$9:$I$38,"&gt;="&amp;C364))))))</f>
        <v>160</v>
      </c>
      <c r="G364" s="3" t="str">
        <f t="shared" si="22"/>
        <v>Jährliche Saison</v>
      </c>
      <c r="H364" s="3" t="str">
        <f t="shared" si="23"/>
        <v>OK</v>
      </c>
    </row>
    <row r="365" spans="1:8" ht="31" customHeight="1">
      <c r="A365" s="12">
        <f>IF(DATE(Start!$E$28,1,1)+ROW()-9&lt;DATE(Start!$E$28+3,1,1),DATE(Start!$E$28,1,1)+ROW()-9,"")</f>
        <v>46379</v>
      </c>
      <c r="B365" s="3" t="str">
        <f t="shared" si="20"/>
        <v>Mi</v>
      </c>
      <c r="C365" s="3">
        <f t="shared" si="21"/>
        <v>1223</v>
      </c>
      <c r="D365" s="3">
        <f>IF(A365="","",COUNTIFS(Saisonpreise!$K$9:$K$38,"OK",Saisonpreise!$C$9:$C$38,"Jährlich",Saisonpreise!$J$9:$J$38,0,Saisonpreise!$H$9:$H$38,"&lt;="&amp;C365,Saisonpreise!$I$9:$I$38,"&gt;="&amp;C365)+COUNTIFS(Saisonpreise!$K$9:$K$38,"OK",Saisonpreise!$C$9:$C$38,"Jährlich",Saisonpreise!$J$9:$J$38,1,Saisonpreise!$H$9:$H$38,"&lt;="&amp;C365)+COUNTIFS(Saisonpreise!$K$9:$K$38,"OK",Saisonpreise!$C$9:$C$38,"Jährlich",Saisonpreise!$J$9:$J$38,1,Saisonpreise!$I$9:$I$38,"&gt;="&amp;C365))</f>
        <v>1</v>
      </c>
      <c r="E365" s="3">
        <f>IF(A365="","",COUNTIFS(Saisonpreise!$K$9:$K$38,"OK",Saisonpreise!$C$9:$C$38,"Einmalig",Saisonpreise!$D$9:$D$38,"&lt;="&amp;A365,Saisonpreise!$E$9:$E$38,"&gt;="&amp;A365))</f>
        <v>0</v>
      </c>
      <c r="F365" s="10">
        <f>IF(A365="","",IF(E365&gt;1,"",IF(E365=1,SUMIFS(Saisonpreise!$F$9:$F$38,Saisonpreise!$K$9:$K$38,"OK",Saisonpreise!$C$9:$C$38,"Einmalig",Saisonpreise!$D$9:$D$38,"&lt;="&amp;A365,Saisonpreise!$E$9:$E$38,"&gt;="&amp;A365),IF(D365&gt;1,"",IF(D365=0,Start!$E$26,SUMIFS(Saisonpreise!$F$9:$F$38,Saisonpreise!$K$9:$K$38,"OK",Saisonpreise!$C$9:$C$38,"Jährlich",Saisonpreise!$J$9:$J$38,0,Saisonpreise!$H$9:$H$38,"&lt;="&amp;C365,Saisonpreise!$I$9:$I$38,"&gt;="&amp;C365)+SUMIFS(Saisonpreise!$F$9:$F$38,Saisonpreise!$K$9:$K$38,"OK",Saisonpreise!$C$9:$C$38,"Jährlich",Saisonpreise!$J$9:$J$38,1,Saisonpreise!$H$9:$H$38,"&lt;="&amp;C365)+SUMIFS(Saisonpreise!$F$9:$F$38,Saisonpreise!$K$9:$K$38,"OK",Saisonpreise!$C$9:$C$38,"Jährlich",Saisonpreise!$J$9:$J$38,1,Saisonpreise!$I$9:$I$38,"&gt;="&amp;C365))))))</f>
        <v>160</v>
      </c>
      <c r="G365" s="3" t="str">
        <f t="shared" si="22"/>
        <v>Jährliche Saison</v>
      </c>
      <c r="H365" s="3" t="str">
        <f t="shared" si="23"/>
        <v>OK</v>
      </c>
    </row>
    <row r="366" spans="1:8" ht="31" customHeight="1">
      <c r="A366" s="12">
        <f>IF(DATE(Start!$E$28,1,1)+ROW()-9&lt;DATE(Start!$E$28+3,1,1),DATE(Start!$E$28,1,1)+ROW()-9,"")</f>
        <v>46380</v>
      </c>
      <c r="B366" s="3" t="str">
        <f t="shared" si="20"/>
        <v>Do</v>
      </c>
      <c r="C366" s="3">
        <f t="shared" si="21"/>
        <v>1224</v>
      </c>
      <c r="D366" s="3">
        <f>IF(A366="","",COUNTIFS(Saisonpreise!$K$9:$K$38,"OK",Saisonpreise!$C$9:$C$38,"Jährlich",Saisonpreise!$J$9:$J$38,0,Saisonpreise!$H$9:$H$38,"&lt;="&amp;C366,Saisonpreise!$I$9:$I$38,"&gt;="&amp;C366)+COUNTIFS(Saisonpreise!$K$9:$K$38,"OK",Saisonpreise!$C$9:$C$38,"Jährlich",Saisonpreise!$J$9:$J$38,1,Saisonpreise!$H$9:$H$38,"&lt;="&amp;C366)+COUNTIFS(Saisonpreise!$K$9:$K$38,"OK",Saisonpreise!$C$9:$C$38,"Jährlich",Saisonpreise!$J$9:$J$38,1,Saisonpreise!$I$9:$I$38,"&gt;="&amp;C366))</f>
        <v>1</v>
      </c>
      <c r="E366" s="3">
        <f>IF(A366="","",COUNTIFS(Saisonpreise!$K$9:$K$38,"OK",Saisonpreise!$C$9:$C$38,"Einmalig",Saisonpreise!$D$9:$D$38,"&lt;="&amp;A366,Saisonpreise!$E$9:$E$38,"&gt;="&amp;A366))</f>
        <v>1</v>
      </c>
      <c r="F366" s="10">
        <f>IF(A366="","",IF(E366&gt;1,"",IF(E366=1,SUMIFS(Saisonpreise!$F$9:$F$38,Saisonpreise!$K$9:$K$38,"OK",Saisonpreise!$C$9:$C$38,"Einmalig",Saisonpreise!$D$9:$D$38,"&lt;="&amp;A366,Saisonpreise!$E$9:$E$38,"&gt;="&amp;A366),IF(D366&gt;1,"",IF(D366=0,Start!$E$26,SUMIFS(Saisonpreise!$F$9:$F$38,Saisonpreise!$K$9:$K$38,"OK",Saisonpreise!$C$9:$C$38,"Jährlich",Saisonpreise!$J$9:$J$38,0,Saisonpreise!$H$9:$H$38,"&lt;="&amp;C366,Saisonpreise!$I$9:$I$38,"&gt;="&amp;C366)+SUMIFS(Saisonpreise!$F$9:$F$38,Saisonpreise!$K$9:$K$38,"OK",Saisonpreise!$C$9:$C$38,"Jährlich",Saisonpreise!$J$9:$J$38,1,Saisonpreise!$H$9:$H$38,"&lt;="&amp;C366)+SUMIFS(Saisonpreise!$F$9:$F$38,Saisonpreise!$K$9:$K$38,"OK",Saisonpreise!$C$9:$C$38,"Jährlich",Saisonpreise!$J$9:$J$38,1,Saisonpreise!$I$9:$I$38,"&gt;="&amp;C366))))))</f>
        <v>190</v>
      </c>
      <c r="G366" s="3" t="str">
        <f t="shared" si="22"/>
        <v>Einmalige Saison</v>
      </c>
      <c r="H366" s="3" t="str">
        <f t="shared" si="23"/>
        <v>OK</v>
      </c>
    </row>
    <row r="367" spans="1:8" ht="31" customHeight="1">
      <c r="A367" s="12">
        <f>IF(DATE(Start!$E$28,1,1)+ROW()-9&lt;DATE(Start!$E$28+3,1,1),DATE(Start!$E$28,1,1)+ROW()-9,"")</f>
        <v>46381</v>
      </c>
      <c r="B367" s="3" t="str">
        <f t="shared" si="20"/>
        <v>Fr</v>
      </c>
      <c r="C367" s="3">
        <f t="shared" si="21"/>
        <v>1225</v>
      </c>
      <c r="D367" s="3">
        <f>IF(A367="","",COUNTIFS(Saisonpreise!$K$9:$K$38,"OK",Saisonpreise!$C$9:$C$38,"Jährlich",Saisonpreise!$J$9:$J$38,0,Saisonpreise!$H$9:$H$38,"&lt;="&amp;C367,Saisonpreise!$I$9:$I$38,"&gt;="&amp;C367)+COUNTIFS(Saisonpreise!$K$9:$K$38,"OK",Saisonpreise!$C$9:$C$38,"Jährlich",Saisonpreise!$J$9:$J$38,1,Saisonpreise!$H$9:$H$38,"&lt;="&amp;C367)+COUNTIFS(Saisonpreise!$K$9:$K$38,"OK",Saisonpreise!$C$9:$C$38,"Jährlich",Saisonpreise!$J$9:$J$38,1,Saisonpreise!$I$9:$I$38,"&gt;="&amp;C367))</f>
        <v>1</v>
      </c>
      <c r="E367" s="3">
        <f>IF(A367="","",COUNTIFS(Saisonpreise!$K$9:$K$38,"OK",Saisonpreise!$C$9:$C$38,"Einmalig",Saisonpreise!$D$9:$D$38,"&lt;="&amp;A367,Saisonpreise!$E$9:$E$38,"&gt;="&amp;A367))</f>
        <v>1</v>
      </c>
      <c r="F367" s="10">
        <f>IF(A367="","",IF(E367&gt;1,"",IF(E367=1,SUMIFS(Saisonpreise!$F$9:$F$38,Saisonpreise!$K$9:$K$38,"OK",Saisonpreise!$C$9:$C$38,"Einmalig",Saisonpreise!$D$9:$D$38,"&lt;="&amp;A367,Saisonpreise!$E$9:$E$38,"&gt;="&amp;A367),IF(D367&gt;1,"",IF(D367=0,Start!$E$26,SUMIFS(Saisonpreise!$F$9:$F$38,Saisonpreise!$K$9:$K$38,"OK",Saisonpreise!$C$9:$C$38,"Jährlich",Saisonpreise!$J$9:$J$38,0,Saisonpreise!$H$9:$H$38,"&lt;="&amp;C367,Saisonpreise!$I$9:$I$38,"&gt;="&amp;C367)+SUMIFS(Saisonpreise!$F$9:$F$38,Saisonpreise!$K$9:$K$38,"OK",Saisonpreise!$C$9:$C$38,"Jährlich",Saisonpreise!$J$9:$J$38,1,Saisonpreise!$H$9:$H$38,"&lt;="&amp;C367)+SUMIFS(Saisonpreise!$F$9:$F$38,Saisonpreise!$K$9:$K$38,"OK",Saisonpreise!$C$9:$C$38,"Jährlich",Saisonpreise!$J$9:$J$38,1,Saisonpreise!$I$9:$I$38,"&gt;="&amp;C367))))))</f>
        <v>190</v>
      </c>
      <c r="G367" s="3" t="str">
        <f t="shared" si="22"/>
        <v>Einmalige Saison</v>
      </c>
      <c r="H367" s="3" t="str">
        <f t="shared" si="23"/>
        <v>OK</v>
      </c>
    </row>
    <row r="368" spans="1:8" ht="31" customHeight="1">
      <c r="A368" s="12">
        <f>IF(DATE(Start!$E$28,1,1)+ROW()-9&lt;DATE(Start!$E$28+3,1,1),DATE(Start!$E$28,1,1)+ROW()-9,"")</f>
        <v>46382</v>
      </c>
      <c r="B368" s="3" t="str">
        <f t="shared" si="20"/>
        <v>Sa</v>
      </c>
      <c r="C368" s="3">
        <f t="shared" si="21"/>
        <v>1226</v>
      </c>
      <c r="D368" s="3">
        <f>IF(A368="","",COUNTIFS(Saisonpreise!$K$9:$K$38,"OK",Saisonpreise!$C$9:$C$38,"Jährlich",Saisonpreise!$J$9:$J$38,0,Saisonpreise!$H$9:$H$38,"&lt;="&amp;C368,Saisonpreise!$I$9:$I$38,"&gt;="&amp;C368)+COUNTIFS(Saisonpreise!$K$9:$K$38,"OK",Saisonpreise!$C$9:$C$38,"Jährlich",Saisonpreise!$J$9:$J$38,1,Saisonpreise!$H$9:$H$38,"&lt;="&amp;C368)+COUNTIFS(Saisonpreise!$K$9:$K$38,"OK",Saisonpreise!$C$9:$C$38,"Jährlich",Saisonpreise!$J$9:$J$38,1,Saisonpreise!$I$9:$I$38,"&gt;="&amp;C368))</f>
        <v>1</v>
      </c>
      <c r="E368" s="3">
        <f>IF(A368="","",COUNTIFS(Saisonpreise!$K$9:$K$38,"OK",Saisonpreise!$C$9:$C$38,"Einmalig",Saisonpreise!$D$9:$D$38,"&lt;="&amp;A368,Saisonpreise!$E$9:$E$38,"&gt;="&amp;A368))</f>
        <v>1</v>
      </c>
      <c r="F368" s="10">
        <f>IF(A368="","",IF(E368&gt;1,"",IF(E368=1,SUMIFS(Saisonpreise!$F$9:$F$38,Saisonpreise!$K$9:$K$38,"OK",Saisonpreise!$C$9:$C$38,"Einmalig",Saisonpreise!$D$9:$D$38,"&lt;="&amp;A368,Saisonpreise!$E$9:$E$38,"&gt;="&amp;A368),IF(D368&gt;1,"",IF(D368=0,Start!$E$26,SUMIFS(Saisonpreise!$F$9:$F$38,Saisonpreise!$K$9:$K$38,"OK",Saisonpreise!$C$9:$C$38,"Jährlich",Saisonpreise!$J$9:$J$38,0,Saisonpreise!$H$9:$H$38,"&lt;="&amp;C368,Saisonpreise!$I$9:$I$38,"&gt;="&amp;C368)+SUMIFS(Saisonpreise!$F$9:$F$38,Saisonpreise!$K$9:$K$38,"OK",Saisonpreise!$C$9:$C$38,"Jährlich",Saisonpreise!$J$9:$J$38,1,Saisonpreise!$H$9:$H$38,"&lt;="&amp;C368)+SUMIFS(Saisonpreise!$F$9:$F$38,Saisonpreise!$K$9:$K$38,"OK",Saisonpreise!$C$9:$C$38,"Jährlich",Saisonpreise!$J$9:$J$38,1,Saisonpreise!$I$9:$I$38,"&gt;="&amp;C368))))))</f>
        <v>190</v>
      </c>
      <c r="G368" s="3" t="str">
        <f t="shared" si="22"/>
        <v>Einmalige Saison</v>
      </c>
      <c r="H368" s="3" t="str">
        <f t="shared" si="23"/>
        <v>OK</v>
      </c>
    </row>
    <row r="369" spans="1:8" ht="31" customHeight="1">
      <c r="A369" s="12">
        <f>IF(DATE(Start!$E$28,1,1)+ROW()-9&lt;DATE(Start!$E$28+3,1,1),DATE(Start!$E$28,1,1)+ROW()-9,"")</f>
        <v>46383</v>
      </c>
      <c r="B369" s="3" t="str">
        <f t="shared" si="20"/>
        <v>So</v>
      </c>
      <c r="C369" s="3">
        <f t="shared" si="21"/>
        <v>1227</v>
      </c>
      <c r="D369" s="3">
        <f>IF(A369="","",COUNTIFS(Saisonpreise!$K$9:$K$38,"OK",Saisonpreise!$C$9:$C$38,"Jährlich",Saisonpreise!$J$9:$J$38,0,Saisonpreise!$H$9:$H$38,"&lt;="&amp;C369,Saisonpreise!$I$9:$I$38,"&gt;="&amp;C369)+COUNTIFS(Saisonpreise!$K$9:$K$38,"OK",Saisonpreise!$C$9:$C$38,"Jährlich",Saisonpreise!$J$9:$J$38,1,Saisonpreise!$H$9:$H$38,"&lt;="&amp;C369)+COUNTIFS(Saisonpreise!$K$9:$K$38,"OK",Saisonpreise!$C$9:$C$38,"Jährlich",Saisonpreise!$J$9:$J$38,1,Saisonpreise!$I$9:$I$38,"&gt;="&amp;C369))</f>
        <v>1</v>
      </c>
      <c r="E369" s="3">
        <f>IF(A369="","",COUNTIFS(Saisonpreise!$K$9:$K$38,"OK",Saisonpreise!$C$9:$C$38,"Einmalig",Saisonpreise!$D$9:$D$38,"&lt;="&amp;A369,Saisonpreise!$E$9:$E$38,"&gt;="&amp;A369))</f>
        <v>1</v>
      </c>
      <c r="F369" s="10">
        <f>IF(A369="","",IF(E369&gt;1,"",IF(E369=1,SUMIFS(Saisonpreise!$F$9:$F$38,Saisonpreise!$K$9:$K$38,"OK",Saisonpreise!$C$9:$C$38,"Einmalig",Saisonpreise!$D$9:$D$38,"&lt;="&amp;A369,Saisonpreise!$E$9:$E$38,"&gt;="&amp;A369),IF(D369&gt;1,"",IF(D369=0,Start!$E$26,SUMIFS(Saisonpreise!$F$9:$F$38,Saisonpreise!$K$9:$K$38,"OK",Saisonpreise!$C$9:$C$38,"Jährlich",Saisonpreise!$J$9:$J$38,0,Saisonpreise!$H$9:$H$38,"&lt;="&amp;C369,Saisonpreise!$I$9:$I$38,"&gt;="&amp;C369)+SUMIFS(Saisonpreise!$F$9:$F$38,Saisonpreise!$K$9:$K$38,"OK",Saisonpreise!$C$9:$C$38,"Jährlich",Saisonpreise!$J$9:$J$38,1,Saisonpreise!$H$9:$H$38,"&lt;="&amp;C369)+SUMIFS(Saisonpreise!$F$9:$F$38,Saisonpreise!$K$9:$K$38,"OK",Saisonpreise!$C$9:$C$38,"Jährlich",Saisonpreise!$J$9:$J$38,1,Saisonpreise!$I$9:$I$38,"&gt;="&amp;C369))))))</f>
        <v>190</v>
      </c>
      <c r="G369" s="3" t="str">
        <f t="shared" si="22"/>
        <v>Einmalige Saison</v>
      </c>
      <c r="H369" s="3" t="str">
        <f t="shared" si="23"/>
        <v>OK</v>
      </c>
    </row>
    <row r="370" spans="1:8" ht="31" customHeight="1">
      <c r="A370" s="12">
        <f>IF(DATE(Start!$E$28,1,1)+ROW()-9&lt;DATE(Start!$E$28+3,1,1),DATE(Start!$E$28,1,1)+ROW()-9,"")</f>
        <v>46384</v>
      </c>
      <c r="B370" s="3" t="str">
        <f t="shared" si="20"/>
        <v>Mo</v>
      </c>
      <c r="C370" s="3">
        <f t="shared" si="21"/>
        <v>1228</v>
      </c>
      <c r="D370" s="3">
        <f>IF(A370="","",COUNTIFS(Saisonpreise!$K$9:$K$38,"OK",Saisonpreise!$C$9:$C$38,"Jährlich",Saisonpreise!$J$9:$J$38,0,Saisonpreise!$H$9:$H$38,"&lt;="&amp;C370,Saisonpreise!$I$9:$I$38,"&gt;="&amp;C370)+COUNTIFS(Saisonpreise!$K$9:$K$38,"OK",Saisonpreise!$C$9:$C$38,"Jährlich",Saisonpreise!$J$9:$J$38,1,Saisonpreise!$H$9:$H$38,"&lt;="&amp;C370)+COUNTIFS(Saisonpreise!$K$9:$K$38,"OK",Saisonpreise!$C$9:$C$38,"Jährlich",Saisonpreise!$J$9:$J$38,1,Saisonpreise!$I$9:$I$38,"&gt;="&amp;C370))</f>
        <v>1</v>
      </c>
      <c r="E370" s="3">
        <f>IF(A370="","",COUNTIFS(Saisonpreise!$K$9:$K$38,"OK",Saisonpreise!$C$9:$C$38,"Einmalig",Saisonpreise!$D$9:$D$38,"&lt;="&amp;A370,Saisonpreise!$E$9:$E$38,"&gt;="&amp;A370))</f>
        <v>0</v>
      </c>
      <c r="F370" s="10">
        <f>IF(A370="","",IF(E370&gt;1,"",IF(E370=1,SUMIFS(Saisonpreise!$F$9:$F$38,Saisonpreise!$K$9:$K$38,"OK",Saisonpreise!$C$9:$C$38,"Einmalig",Saisonpreise!$D$9:$D$38,"&lt;="&amp;A370,Saisonpreise!$E$9:$E$38,"&gt;="&amp;A370),IF(D370&gt;1,"",IF(D370=0,Start!$E$26,SUMIFS(Saisonpreise!$F$9:$F$38,Saisonpreise!$K$9:$K$38,"OK",Saisonpreise!$C$9:$C$38,"Jährlich",Saisonpreise!$J$9:$J$38,0,Saisonpreise!$H$9:$H$38,"&lt;="&amp;C370,Saisonpreise!$I$9:$I$38,"&gt;="&amp;C370)+SUMIFS(Saisonpreise!$F$9:$F$38,Saisonpreise!$K$9:$K$38,"OK",Saisonpreise!$C$9:$C$38,"Jährlich",Saisonpreise!$J$9:$J$38,1,Saisonpreise!$H$9:$H$38,"&lt;="&amp;C370)+SUMIFS(Saisonpreise!$F$9:$F$38,Saisonpreise!$K$9:$K$38,"OK",Saisonpreise!$C$9:$C$38,"Jährlich",Saisonpreise!$J$9:$J$38,1,Saisonpreise!$I$9:$I$38,"&gt;="&amp;C370))))))</f>
        <v>160</v>
      </c>
      <c r="G370" s="3" t="str">
        <f t="shared" si="22"/>
        <v>Jährliche Saison</v>
      </c>
      <c r="H370" s="3" t="str">
        <f t="shared" si="23"/>
        <v>OK</v>
      </c>
    </row>
    <row r="371" spans="1:8" ht="31" customHeight="1">
      <c r="A371" s="12">
        <f>IF(DATE(Start!$E$28,1,1)+ROW()-9&lt;DATE(Start!$E$28+3,1,1),DATE(Start!$E$28,1,1)+ROW()-9,"")</f>
        <v>46385</v>
      </c>
      <c r="B371" s="3" t="str">
        <f t="shared" si="20"/>
        <v>Di</v>
      </c>
      <c r="C371" s="3">
        <f t="shared" si="21"/>
        <v>1229</v>
      </c>
      <c r="D371" s="3">
        <f>IF(A371="","",COUNTIFS(Saisonpreise!$K$9:$K$38,"OK",Saisonpreise!$C$9:$C$38,"Jährlich",Saisonpreise!$J$9:$J$38,0,Saisonpreise!$H$9:$H$38,"&lt;="&amp;C371,Saisonpreise!$I$9:$I$38,"&gt;="&amp;C371)+COUNTIFS(Saisonpreise!$K$9:$K$38,"OK",Saisonpreise!$C$9:$C$38,"Jährlich",Saisonpreise!$J$9:$J$38,1,Saisonpreise!$H$9:$H$38,"&lt;="&amp;C371)+COUNTIFS(Saisonpreise!$K$9:$K$38,"OK",Saisonpreise!$C$9:$C$38,"Jährlich",Saisonpreise!$J$9:$J$38,1,Saisonpreise!$I$9:$I$38,"&gt;="&amp;C371))</f>
        <v>1</v>
      </c>
      <c r="E371" s="3">
        <f>IF(A371="","",COUNTIFS(Saisonpreise!$K$9:$K$38,"OK",Saisonpreise!$C$9:$C$38,"Einmalig",Saisonpreise!$D$9:$D$38,"&lt;="&amp;A371,Saisonpreise!$E$9:$E$38,"&gt;="&amp;A371))</f>
        <v>0</v>
      </c>
      <c r="F371" s="10">
        <f>IF(A371="","",IF(E371&gt;1,"",IF(E371=1,SUMIFS(Saisonpreise!$F$9:$F$38,Saisonpreise!$K$9:$K$38,"OK",Saisonpreise!$C$9:$C$38,"Einmalig",Saisonpreise!$D$9:$D$38,"&lt;="&amp;A371,Saisonpreise!$E$9:$E$38,"&gt;="&amp;A371),IF(D371&gt;1,"",IF(D371=0,Start!$E$26,SUMIFS(Saisonpreise!$F$9:$F$38,Saisonpreise!$K$9:$K$38,"OK",Saisonpreise!$C$9:$C$38,"Jährlich",Saisonpreise!$J$9:$J$38,0,Saisonpreise!$H$9:$H$38,"&lt;="&amp;C371,Saisonpreise!$I$9:$I$38,"&gt;="&amp;C371)+SUMIFS(Saisonpreise!$F$9:$F$38,Saisonpreise!$K$9:$K$38,"OK",Saisonpreise!$C$9:$C$38,"Jährlich",Saisonpreise!$J$9:$J$38,1,Saisonpreise!$H$9:$H$38,"&lt;="&amp;C371)+SUMIFS(Saisonpreise!$F$9:$F$38,Saisonpreise!$K$9:$K$38,"OK",Saisonpreise!$C$9:$C$38,"Jährlich",Saisonpreise!$J$9:$J$38,1,Saisonpreise!$I$9:$I$38,"&gt;="&amp;C371))))))</f>
        <v>160</v>
      </c>
      <c r="G371" s="3" t="str">
        <f t="shared" si="22"/>
        <v>Jährliche Saison</v>
      </c>
      <c r="H371" s="3" t="str">
        <f t="shared" si="23"/>
        <v>OK</v>
      </c>
    </row>
    <row r="372" spans="1:8" ht="31" customHeight="1">
      <c r="A372" s="12">
        <f>IF(DATE(Start!$E$28,1,1)+ROW()-9&lt;DATE(Start!$E$28+3,1,1),DATE(Start!$E$28,1,1)+ROW()-9,"")</f>
        <v>46386</v>
      </c>
      <c r="B372" s="3" t="str">
        <f t="shared" si="20"/>
        <v>Mi</v>
      </c>
      <c r="C372" s="3">
        <f t="shared" si="21"/>
        <v>1230</v>
      </c>
      <c r="D372" s="3">
        <f>IF(A372="","",COUNTIFS(Saisonpreise!$K$9:$K$38,"OK",Saisonpreise!$C$9:$C$38,"Jährlich",Saisonpreise!$J$9:$J$38,0,Saisonpreise!$H$9:$H$38,"&lt;="&amp;C372,Saisonpreise!$I$9:$I$38,"&gt;="&amp;C372)+COUNTIFS(Saisonpreise!$K$9:$K$38,"OK",Saisonpreise!$C$9:$C$38,"Jährlich",Saisonpreise!$J$9:$J$38,1,Saisonpreise!$H$9:$H$38,"&lt;="&amp;C372)+COUNTIFS(Saisonpreise!$K$9:$K$38,"OK",Saisonpreise!$C$9:$C$38,"Jährlich",Saisonpreise!$J$9:$J$38,1,Saisonpreise!$I$9:$I$38,"&gt;="&amp;C372))</f>
        <v>1</v>
      </c>
      <c r="E372" s="3">
        <f>IF(A372="","",COUNTIFS(Saisonpreise!$K$9:$K$38,"OK",Saisonpreise!$C$9:$C$38,"Einmalig",Saisonpreise!$D$9:$D$38,"&lt;="&amp;A372,Saisonpreise!$E$9:$E$38,"&gt;="&amp;A372))</f>
        <v>0</v>
      </c>
      <c r="F372" s="10">
        <f>IF(A372="","",IF(E372&gt;1,"",IF(E372=1,SUMIFS(Saisonpreise!$F$9:$F$38,Saisonpreise!$K$9:$K$38,"OK",Saisonpreise!$C$9:$C$38,"Einmalig",Saisonpreise!$D$9:$D$38,"&lt;="&amp;A372,Saisonpreise!$E$9:$E$38,"&gt;="&amp;A372),IF(D372&gt;1,"",IF(D372=0,Start!$E$26,SUMIFS(Saisonpreise!$F$9:$F$38,Saisonpreise!$K$9:$K$38,"OK",Saisonpreise!$C$9:$C$38,"Jährlich",Saisonpreise!$J$9:$J$38,0,Saisonpreise!$H$9:$H$38,"&lt;="&amp;C372,Saisonpreise!$I$9:$I$38,"&gt;="&amp;C372)+SUMIFS(Saisonpreise!$F$9:$F$38,Saisonpreise!$K$9:$K$38,"OK",Saisonpreise!$C$9:$C$38,"Jährlich",Saisonpreise!$J$9:$J$38,1,Saisonpreise!$H$9:$H$38,"&lt;="&amp;C372)+SUMIFS(Saisonpreise!$F$9:$F$38,Saisonpreise!$K$9:$K$38,"OK",Saisonpreise!$C$9:$C$38,"Jährlich",Saisonpreise!$J$9:$J$38,1,Saisonpreise!$I$9:$I$38,"&gt;="&amp;C372))))))</f>
        <v>160</v>
      </c>
      <c r="G372" s="3" t="str">
        <f t="shared" si="22"/>
        <v>Jährliche Saison</v>
      </c>
      <c r="H372" s="3" t="str">
        <f t="shared" si="23"/>
        <v>OK</v>
      </c>
    </row>
    <row r="373" spans="1:8" ht="31" customHeight="1">
      <c r="A373" s="12">
        <f>IF(DATE(Start!$E$28,1,1)+ROW()-9&lt;DATE(Start!$E$28+3,1,1),DATE(Start!$E$28,1,1)+ROW()-9,"")</f>
        <v>46387</v>
      </c>
      <c r="B373" s="3" t="str">
        <f t="shared" si="20"/>
        <v>Do</v>
      </c>
      <c r="C373" s="3">
        <f t="shared" si="21"/>
        <v>1231</v>
      </c>
      <c r="D373" s="3">
        <f>IF(A373="","",COUNTIFS(Saisonpreise!$K$9:$K$38,"OK",Saisonpreise!$C$9:$C$38,"Jährlich",Saisonpreise!$J$9:$J$38,0,Saisonpreise!$H$9:$H$38,"&lt;="&amp;C373,Saisonpreise!$I$9:$I$38,"&gt;="&amp;C373)+COUNTIFS(Saisonpreise!$K$9:$K$38,"OK",Saisonpreise!$C$9:$C$38,"Jährlich",Saisonpreise!$J$9:$J$38,1,Saisonpreise!$H$9:$H$38,"&lt;="&amp;C373)+COUNTIFS(Saisonpreise!$K$9:$K$38,"OK",Saisonpreise!$C$9:$C$38,"Jährlich",Saisonpreise!$J$9:$J$38,1,Saisonpreise!$I$9:$I$38,"&gt;="&amp;C373))</f>
        <v>1</v>
      </c>
      <c r="E373" s="3">
        <f>IF(A373="","",COUNTIFS(Saisonpreise!$K$9:$K$38,"OK",Saisonpreise!$C$9:$C$38,"Einmalig",Saisonpreise!$D$9:$D$38,"&lt;="&amp;A373,Saisonpreise!$E$9:$E$38,"&gt;="&amp;A373))</f>
        <v>0</v>
      </c>
      <c r="F373" s="10">
        <f>IF(A373="","",IF(E373&gt;1,"",IF(E373=1,SUMIFS(Saisonpreise!$F$9:$F$38,Saisonpreise!$K$9:$K$38,"OK",Saisonpreise!$C$9:$C$38,"Einmalig",Saisonpreise!$D$9:$D$38,"&lt;="&amp;A373,Saisonpreise!$E$9:$E$38,"&gt;="&amp;A373),IF(D373&gt;1,"",IF(D373=0,Start!$E$26,SUMIFS(Saisonpreise!$F$9:$F$38,Saisonpreise!$K$9:$K$38,"OK",Saisonpreise!$C$9:$C$38,"Jährlich",Saisonpreise!$J$9:$J$38,0,Saisonpreise!$H$9:$H$38,"&lt;="&amp;C373,Saisonpreise!$I$9:$I$38,"&gt;="&amp;C373)+SUMIFS(Saisonpreise!$F$9:$F$38,Saisonpreise!$K$9:$K$38,"OK",Saisonpreise!$C$9:$C$38,"Jährlich",Saisonpreise!$J$9:$J$38,1,Saisonpreise!$H$9:$H$38,"&lt;="&amp;C373)+SUMIFS(Saisonpreise!$F$9:$F$38,Saisonpreise!$K$9:$K$38,"OK",Saisonpreise!$C$9:$C$38,"Jährlich",Saisonpreise!$J$9:$J$38,1,Saisonpreise!$I$9:$I$38,"&gt;="&amp;C373))))))</f>
        <v>160</v>
      </c>
      <c r="G373" s="3" t="str">
        <f t="shared" si="22"/>
        <v>Jährliche Saison</v>
      </c>
      <c r="H373" s="3" t="str">
        <f t="shared" si="23"/>
        <v>OK</v>
      </c>
    </row>
    <row r="374" spans="1:8" ht="31" customHeight="1">
      <c r="A374" s="12">
        <f>IF(DATE(Start!$E$28,1,1)+ROW()-9&lt;DATE(Start!$E$28+3,1,1),DATE(Start!$E$28,1,1)+ROW()-9,"")</f>
        <v>46388</v>
      </c>
      <c r="B374" s="3" t="str">
        <f t="shared" si="20"/>
        <v>Fr</v>
      </c>
      <c r="C374" s="3">
        <f t="shared" si="21"/>
        <v>101</v>
      </c>
      <c r="D374" s="3">
        <f>IF(A374="","",COUNTIFS(Saisonpreise!$K$9:$K$38,"OK",Saisonpreise!$C$9:$C$38,"Jährlich",Saisonpreise!$J$9:$J$38,0,Saisonpreise!$H$9:$H$38,"&lt;="&amp;C374,Saisonpreise!$I$9:$I$38,"&gt;="&amp;C374)+COUNTIFS(Saisonpreise!$K$9:$K$38,"OK",Saisonpreise!$C$9:$C$38,"Jährlich",Saisonpreise!$J$9:$J$38,1,Saisonpreise!$H$9:$H$38,"&lt;="&amp;C374)+COUNTIFS(Saisonpreise!$K$9:$K$38,"OK",Saisonpreise!$C$9:$C$38,"Jährlich",Saisonpreise!$J$9:$J$38,1,Saisonpreise!$I$9:$I$38,"&gt;="&amp;C374))</f>
        <v>1</v>
      </c>
      <c r="E374" s="3">
        <f>IF(A374="","",COUNTIFS(Saisonpreise!$K$9:$K$38,"OK",Saisonpreise!$C$9:$C$38,"Einmalig",Saisonpreise!$D$9:$D$38,"&lt;="&amp;A374,Saisonpreise!$E$9:$E$38,"&gt;="&amp;A374))</f>
        <v>0</v>
      </c>
      <c r="F374" s="10">
        <f>IF(A374="","",IF(E374&gt;1,"",IF(E374=1,SUMIFS(Saisonpreise!$F$9:$F$38,Saisonpreise!$K$9:$K$38,"OK",Saisonpreise!$C$9:$C$38,"Einmalig",Saisonpreise!$D$9:$D$38,"&lt;="&amp;A374,Saisonpreise!$E$9:$E$38,"&gt;="&amp;A374),IF(D374&gt;1,"",IF(D374=0,Start!$E$26,SUMIFS(Saisonpreise!$F$9:$F$38,Saisonpreise!$K$9:$K$38,"OK",Saisonpreise!$C$9:$C$38,"Jährlich",Saisonpreise!$J$9:$J$38,0,Saisonpreise!$H$9:$H$38,"&lt;="&amp;C374,Saisonpreise!$I$9:$I$38,"&gt;="&amp;C374)+SUMIFS(Saisonpreise!$F$9:$F$38,Saisonpreise!$K$9:$K$38,"OK",Saisonpreise!$C$9:$C$38,"Jährlich",Saisonpreise!$J$9:$J$38,1,Saisonpreise!$H$9:$H$38,"&lt;="&amp;C374)+SUMIFS(Saisonpreise!$F$9:$F$38,Saisonpreise!$K$9:$K$38,"OK",Saisonpreise!$C$9:$C$38,"Jährlich",Saisonpreise!$J$9:$J$38,1,Saisonpreise!$I$9:$I$38,"&gt;="&amp;C374))))))</f>
        <v>160</v>
      </c>
      <c r="G374" s="3" t="str">
        <f t="shared" si="22"/>
        <v>Jährliche Saison</v>
      </c>
      <c r="H374" s="3" t="str">
        <f t="shared" si="23"/>
        <v>OK</v>
      </c>
    </row>
    <row r="375" spans="1:8" ht="31" customHeight="1">
      <c r="A375" s="12">
        <f>IF(DATE(Start!$E$28,1,1)+ROW()-9&lt;DATE(Start!$E$28+3,1,1),DATE(Start!$E$28,1,1)+ROW()-9,"")</f>
        <v>46389</v>
      </c>
      <c r="B375" s="3" t="str">
        <f t="shared" si="20"/>
        <v>Sa</v>
      </c>
      <c r="C375" s="3">
        <f t="shared" si="21"/>
        <v>102</v>
      </c>
      <c r="D375" s="3">
        <f>IF(A375="","",COUNTIFS(Saisonpreise!$K$9:$K$38,"OK",Saisonpreise!$C$9:$C$38,"Jährlich",Saisonpreise!$J$9:$J$38,0,Saisonpreise!$H$9:$H$38,"&lt;="&amp;C375,Saisonpreise!$I$9:$I$38,"&gt;="&amp;C375)+COUNTIFS(Saisonpreise!$K$9:$K$38,"OK",Saisonpreise!$C$9:$C$38,"Jährlich",Saisonpreise!$J$9:$J$38,1,Saisonpreise!$H$9:$H$38,"&lt;="&amp;C375)+COUNTIFS(Saisonpreise!$K$9:$K$38,"OK",Saisonpreise!$C$9:$C$38,"Jährlich",Saisonpreise!$J$9:$J$38,1,Saisonpreise!$I$9:$I$38,"&gt;="&amp;C375))</f>
        <v>1</v>
      </c>
      <c r="E375" s="3">
        <f>IF(A375="","",COUNTIFS(Saisonpreise!$K$9:$K$38,"OK",Saisonpreise!$C$9:$C$38,"Einmalig",Saisonpreise!$D$9:$D$38,"&lt;="&amp;A375,Saisonpreise!$E$9:$E$38,"&gt;="&amp;A375))</f>
        <v>0</v>
      </c>
      <c r="F375" s="10">
        <f>IF(A375="","",IF(E375&gt;1,"",IF(E375=1,SUMIFS(Saisonpreise!$F$9:$F$38,Saisonpreise!$K$9:$K$38,"OK",Saisonpreise!$C$9:$C$38,"Einmalig",Saisonpreise!$D$9:$D$38,"&lt;="&amp;A375,Saisonpreise!$E$9:$E$38,"&gt;="&amp;A375),IF(D375&gt;1,"",IF(D375=0,Start!$E$26,SUMIFS(Saisonpreise!$F$9:$F$38,Saisonpreise!$K$9:$K$38,"OK",Saisonpreise!$C$9:$C$38,"Jährlich",Saisonpreise!$J$9:$J$38,0,Saisonpreise!$H$9:$H$38,"&lt;="&amp;C375,Saisonpreise!$I$9:$I$38,"&gt;="&amp;C375)+SUMIFS(Saisonpreise!$F$9:$F$38,Saisonpreise!$K$9:$K$38,"OK",Saisonpreise!$C$9:$C$38,"Jährlich",Saisonpreise!$J$9:$J$38,1,Saisonpreise!$H$9:$H$38,"&lt;="&amp;C375)+SUMIFS(Saisonpreise!$F$9:$F$38,Saisonpreise!$K$9:$K$38,"OK",Saisonpreise!$C$9:$C$38,"Jährlich",Saisonpreise!$J$9:$J$38,1,Saisonpreise!$I$9:$I$38,"&gt;="&amp;C375))))))</f>
        <v>160</v>
      </c>
      <c r="G375" s="3" t="str">
        <f t="shared" si="22"/>
        <v>Jährliche Saison</v>
      </c>
      <c r="H375" s="3" t="str">
        <f t="shared" si="23"/>
        <v>OK</v>
      </c>
    </row>
    <row r="376" spans="1:8" ht="31" customHeight="1">
      <c r="A376" s="12">
        <f>IF(DATE(Start!$E$28,1,1)+ROW()-9&lt;DATE(Start!$E$28+3,1,1),DATE(Start!$E$28,1,1)+ROW()-9,"")</f>
        <v>46390</v>
      </c>
      <c r="B376" s="3" t="str">
        <f t="shared" si="20"/>
        <v>So</v>
      </c>
      <c r="C376" s="3">
        <f t="shared" si="21"/>
        <v>103</v>
      </c>
      <c r="D376" s="3">
        <f>IF(A376="","",COUNTIFS(Saisonpreise!$K$9:$K$38,"OK",Saisonpreise!$C$9:$C$38,"Jährlich",Saisonpreise!$J$9:$J$38,0,Saisonpreise!$H$9:$H$38,"&lt;="&amp;C376,Saisonpreise!$I$9:$I$38,"&gt;="&amp;C376)+COUNTIFS(Saisonpreise!$K$9:$K$38,"OK",Saisonpreise!$C$9:$C$38,"Jährlich",Saisonpreise!$J$9:$J$38,1,Saisonpreise!$H$9:$H$38,"&lt;="&amp;C376)+COUNTIFS(Saisonpreise!$K$9:$K$38,"OK",Saisonpreise!$C$9:$C$38,"Jährlich",Saisonpreise!$J$9:$J$38,1,Saisonpreise!$I$9:$I$38,"&gt;="&amp;C376))</f>
        <v>1</v>
      </c>
      <c r="E376" s="3">
        <f>IF(A376="","",COUNTIFS(Saisonpreise!$K$9:$K$38,"OK",Saisonpreise!$C$9:$C$38,"Einmalig",Saisonpreise!$D$9:$D$38,"&lt;="&amp;A376,Saisonpreise!$E$9:$E$38,"&gt;="&amp;A376))</f>
        <v>0</v>
      </c>
      <c r="F376" s="10">
        <f>IF(A376="","",IF(E376&gt;1,"",IF(E376=1,SUMIFS(Saisonpreise!$F$9:$F$38,Saisonpreise!$K$9:$K$38,"OK",Saisonpreise!$C$9:$C$38,"Einmalig",Saisonpreise!$D$9:$D$38,"&lt;="&amp;A376,Saisonpreise!$E$9:$E$38,"&gt;="&amp;A376),IF(D376&gt;1,"",IF(D376=0,Start!$E$26,SUMIFS(Saisonpreise!$F$9:$F$38,Saisonpreise!$K$9:$K$38,"OK",Saisonpreise!$C$9:$C$38,"Jährlich",Saisonpreise!$J$9:$J$38,0,Saisonpreise!$H$9:$H$38,"&lt;="&amp;C376,Saisonpreise!$I$9:$I$38,"&gt;="&amp;C376)+SUMIFS(Saisonpreise!$F$9:$F$38,Saisonpreise!$K$9:$K$38,"OK",Saisonpreise!$C$9:$C$38,"Jährlich",Saisonpreise!$J$9:$J$38,1,Saisonpreise!$H$9:$H$38,"&lt;="&amp;C376)+SUMIFS(Saisonpreise!$F$9:$F$38,Saisonpreise!$K$9:$K$38,"OK",Saisonpreise!$C$9:$C$38,"Jährlich",Saisonpreise!$J$9:$J$38,1,Saisonpreise!$I$9:$I$38,"&gt;="&amp;C376))))))</f>
        <v>160</v>
      </c>
      <c r="G376" s="3" t="str">
        <f t="shared" si="22"/>
        <v>Jährliche Saison</v>
      </c>
      <c r="H376" s="3" t="str">
        <f t="shared" si="23"/>
        <v>OK</v>
      </c>
    </row>
    <row r="377" spans="1:8" ht="31" customHeight="1">
      <c r="A377" s="12">
        <f>IF(DATE(Start!$E$28,1,1)+ROW()-9&lt;DATE(Start!$E$28+3,1,1),DATE(Start!$E$28,1,1)+ROW()-9,"")</f>
        <v>46391</v>
      </c>
      <c r="B377" s="3" t="str">
        <f t="shared" si="20"/>
        <v>Mo</v>
      </c>
      <c r="C377" s="3">
        <f t="shared" si="21"/>
        <v>104</v>
      </c>
      <c r="D377" s="3">
        <f>IF(A377="","",COUNTIFS(Saisonpreise!$K$9:$K$38,"OK",Saisonpreise!$C$9:$C$38,"Jährlich",Saisonpreise!$J$9:$J$38,0,Saisonpreise!$H$9:$H$38,"&lt;="&amp;C377,Saisonpreise!$I$9:$I$38,"&gt;="&amp;C377)+COUNTIFS(Saisonpreise!$K$9:$K$38,"OK",Saisonpreise!$C$9:$C$38,"Jährlich",Saisonpreise!$J$9:$J$38,1,Saisonpreise!$H$9:$H$38,"&lt;="&amp;C377)+COUNTIFS(Saisonpreise!$K$9:$K$38,"OK",Saisonpreise!$C$9:$C$38,"Jährlich",Saisonpreise!$J$9:$J$38,1,Saisonpreise!$I$9:$I$38,"&gt;="&amp;C377))</f>
        <v>1</v>
      </c>
      <c r="E377" s="3">
        <f>IF(A377="","",COUNTIFS(Saisonpreise!$K$9:$K$38,"OK",Saisonpreise!$C$9:$C$38,"Einmalig",Saisonpreise!$D$9:$D$38,"&lt;="&amp;A377,Saisonpreise!$E$9:$E$38,"&gt;="&amp;A377))</f>
        <v>0</v>
      </c>
      <c r="F377" s="10">
        <f>IF(A377="","",IF(E377&gt;1,"",IF(E377=1,SUMIFS(Saisonpreise!$F$9:$F$38,Saisonpreise!$K$9:$K$38,"OK",Saisonpreise!$C$9:$C$38,"Einmalig",Saisonpreise!$D$9:$D$38,"&lt;="&amp;A377,Saisonpreise!$E$9:$E$38,"&gt;="&amp;A377),IF(D377&gt;1,"",IF(D377=0,Start!$E$26,SUMIFS(Saisonpreise!$F$9:$F$38,Saisonpreise!$K$9:$K$38,"OK",Saisonpreise!$C$9:$C$38,"Jährlich",Saisonpreise!$J$9:$J$38,0,Saisonpreise!$H$9:$H$38,"&lt;="&amp;C377,Saisonpreise!$I$9:$I$38,"&gt;="&amp;C377)+SUMIFS(Saisonpreise!$F$9:$F$38,Saisonpreise!$K$9:$K$38,"OK",Saisonpreise!$C$9:$C$38,"Jährlich",Saisonpreise!$J$9:$J$38,1,Saisonpreise!$H$9:$H$38,"&lt;="&amp;C377)+SUMIFS(Saisonpreise!$F$9:$F$38,Saisonpreise!$K$9:$K$38,"OK",Saisonpreise!$C$9:$C$38,"Jährlich",Saisonpreise!$J$9:$J$38,1,Saisonpreise!$I$9:$I$38,"&gt;="&amp;C377))))))</f>
        <v>160</v>
      </c>
      <c r="G377" s="3" t="str">
        <f t="shared" si="22"/>
        <v>Jährliche Saison</v>
      </c>
      <c r="H377" s="3" t="str">
        <f t="shared" si="23"/>
        <v>OK</v>
      </c>
    </row>
    <row r="378" spans="1:8" ht="31" customHeight="1">
      <c r="A378" s="12">
        <f>IF(DATE(Start!$E$28,1,1)+ROW()-9&lt;DATE(Start!$E$28+3,1,1),DATE(Start!$E$28,1,1)+ROW()-9,"")</f>
        <v>46392</v>
      </c>
      <c r="B378" s="3" t="str">
        <f t="shared" si="20"/>
        <v>Di</v>
      </c>
      <c r="C378" s="3">
        <f t="shared" si="21"/>
        <v>105</v>
      </c>
      <c r="D378" s="3">
        <f>IF(A378="","",COUNTIFS(Saisonpreise!$K$9:$K$38,"OK",Saisonpreise!$C$9:$C$38,"Jährlich",Saisonpreise!$J$9:$J$38,0,Saisonpreise!$H$9:$H$38,"&lt;="&amp;C378,Saisonpreise!$I$9:$I$38,"&gt;="&amp;C378)+COUNTIFS(Saisonpreise!$K$9:$K$38,"OK",Saisonpreise!$C$9:$C$38,"Jährlich",Saisonpreise!$J$9:$J$38,1,Saisonpreise!$H$9:$H$38,"&lt;="&amp;C378)+COUNTIFS(Saisonpreise!$K$9:$K$38,"OK",Saisonpreise!$C$9:$C$38,"Jährlich",Saisonpreise!$J$9:$J$38,1,Saisonpreise!$I$9:$I$38,"&gt;="&amp;C378))</f>
        <v>1</v>
      </c>
      <c r="E378" s="3">
        <f>IF(A378="","",COUNTIFS(Saisonpreise!$K$9:$K$38,"OK",Saisonpreise!$C$9:$C$38,"Einmalig",Saisonpreise!$D$9:$D$38,"&lt;="&amp;A378,Saisonpreise!$E$9:$E$38,"&gt;="&amp;A378))</f>
        <v>0</v>
      </c>
      <c r="F378" s="10">
        <f>IF(A378="","",IF(E378&gt;1,"",IF(E378=1,SUMIFS(Saisonpreise!$F$9:$F$38,Saisonpreise!$K$9:$K$38,"OK",Saisonpreise!$C$9:$C$38,"Einmalig",Saisonpreise!$D$9:$D$38,"&lt;="&amp;A378,Saisonpreise!$E$9:$E$38,"&gt;="&amp;A378),IF(D378&gt;1,"",IF(D378=0,Start!$E$26,SUMIFS(Saisonpreise!$F$9:$F$38,Saisonpreise!$K$9:$K$38,"OK",Saisonpreise!$C$9:$C$38,"Jährlich",Saisonpreise!$J$9:$J$38,0,Saisonpreise!$H$9:$H$38,"&lt;="&amp;C378,Saisonpreise!$I$9:$I$38,"&gt;="&amp;C378)+SUMIFS(Saisonpreise!$F$9:$F$38,Saisonpreise!$K$9:$K$38,"OK",Saisonpreise!$C$9:$C$38,"Jährlich",Saisonpreise!$J$9:$J$38,1,Saisonpreise!$H$9:$H$38,"&lt;="&amp;C378)+SUMIFS(Saisonpreise!$F$9:$F$38,Saisonpreise!$K$9:$K$38,"OK",Saisonpreise!$C$9:$C$38,"Jährlich",Saisonpreise!$J$9:$J$38,1,Saisonpreise!$I$9:$I$38,"&gt;="&amp;C378))))))</f>
        <v>160</v>
      </c>
      <c r="G378" s="3" t="str">
        <f t="shared" si="22"/>
        <v>Jährliche Saison</v>
      </c>
      <c r="H378" s="3" t="str">
        <f t="shared" si="23"/>
        <v>OK</v>
      </c>
    </row>
    <row r="379" spans="1:8" ht="31" customHeight="1">
      <c r="A379" s="12">
        <f>IF(DATE(Start!$E$28,1,1)+ROW()-9&lt;DATE(Start!$E$28+3,1,1),DATE(Start!$E$28,1,1)+ROW()-9,"")</f>
        <v>46393</v>
      </c>
      <c r="B379" s="3" t="str">
        <f t="shared" si="20"/>
        <v>Mi</v>
      </c>
      <c r="C379" s="3">
        <f t="shared" si="21"/>
        <v>106</v>
      </c>
      <c r="D379" s="3">
        <f>IF(A379="","",COUNTIFS(Saisonpreise!$K$9:$K$38,"OK",Saisonpreise!$C$9:$C$38,"Jährlich",Saisonpreise!$J$9:$J$38,0,Saisonpreise!$H$9:$H$38,"&lt;="&amp;C379,Saisonpreise!$I$9:$I$38,"&gt;="&amp;C379)+COUNTIFS(Saisonpreise!$K$9:$K$38,"OK",Saisonpreise!$C$9:$C$38,"Jährlich",Saisonpreise!$J$9:$J$38,1,Saisonpreise!$H$9:$H$38,"&lt;="&amp;C379)+COUNTIFS(Saisonpreise!$K$9:$K$38,"OK",Saisonpreise!$C$9:$C$38,"Jährlich",Saisonpreise!$J$9:$J$38,1,Saisonpreise!$I$9:$I$38,"&gt;="&amp;C379))</f>
        <v>1</v>
      </c>
      <c r="E379" s="3">
        <f>IF(A379="","",COUNTIFS(Saisonpreise!$K$9:$K$38,"OK",Saisonpreise!$C$9:$C$38,"Einmalig",Saisonpreise!$D$9:$D$38,"&lt;="&amp;A379,Saisonpreise!$E$9:$E$38,"&gt;="&amp;A379))</f>
        <v>0</v>
      </c>
      <c r="F379" s="10">
        <f>IF(A379="","",IF(E379&gt;1,"",IF(E379=1,SUMIFS(Saisonpreise!$F$9:$F$38,Saisonpreise!$K$9:$K$38,"OK",Saisonpreise!$C$9:$C$38,"Einmalig",Saisonpreise!$D$9:$D$38,"&lt;="&amp;A379,Saisonpreise!$E$9:$E$38,"&gt;="&amp;A379),IF(D379&gt;1,"",IF(D379=0,Start!$E$26,SUMIFS(Saisonpreise!$F$9:$F$38,Saisonpreise!$K$9:$K$38,"OK",Saisonpreise!$C$9:$C$38,"Jährlich",Saisonpreise!$J$9:$J$38,0,Saisonpreise!$H$9:$H$38,"&lt;="&amp;C379,Saisonpreise!$I$9:$I$38,"&gt;="&amp;C379)+SUMIFS(Saisonpreise!$F$9:$F$38,Saisonpreise!$K$9:$K$38,"OK",Saisonpreise!$C$9:$C$38,"Jährlich",Saisonpreise!$J$9:$J$38,1,Saisonpreise!$H$9:$H$38,"&lt;="&amp;C379)+SUMIFS(Saisonpreise!$F$9:$F$38,Saisonpreise!$K$9:$K$38,"OK",Saisonpreise!$C$9:$C$38,"Jährlich",Saisonpreise!$J$9:$J$38,1,Saisonpreise!$I$9:$I$38,"&gt;="&amp;C379))))))</f>
        <v>85</v>
      </c>
      <c r="G379" s="3" t="str">
        <f t="shared" si="22"/>
        <v>Jährliche Saison</v>
      </c>
      <c r="H379" s="3" t="str">
        <f t="shared" si="23"/>
        <v>OK</v>
      </c>
    </row>
    <row r="380" spans="1:8" ht="31" customHeight="1">
      <c r="A380" s="12">
        <f>IF(DATE(Start!$E$28,1,1)+ROW()-9&lt;DATE(Start!$E$28+3,1,1),DATE(Start!$E$28,1,1)+ROW()-9,"")</f>
        <v>46394</v>
      </c>
      <c r="B380" s="3" t="str">
        <f t="shared" si="20"/>
        <v>Do</v>
      </c>
      <c r="C380" s="3">
        <f t="shared" si="21"/>
        <v>107</v>
      </c>
      <c r="D380" s="3">
        <f>IF(A380="","",COUNTIFS(Saisonpreise!$K$9:$K$38,"OK",Saisonpreise!$C$9:$C$38,"Jährlich",Saisonpreise!$J$9:$J$38,0,Saisonpreise!$H$9:$H$38,"&lt;="&amp;C380,Saisonpreise!$I$9:$I$38,"&gt;="&amp;C380)+COUNTIFS(Saisonpreise!$K$9:$K$38,"OK",Saisonpreise!$C$9:$C$38,"Jährlich",Saisonpreise!$J$9:$J$38,1,Saisonpreise!$H$9:$H$38,"&lt;="&amp;C380)+COUNTIFS(Saisonpreise!$K$9:$K$38,"OK",Saisonpreise!$C$9:$C$38,"Jährlich",Saisonpreise!$J$9:$J$38,1,Saisonpreise!$I$9:$I$38,"&gt;="&amp;C380))</f>
        <v>1</v>
      </c>
      <c r="E380" s="3">
        <f>IF(A380="","",COUNTIFS(Saisonpreise!$K$9:$K$38,"OK",Saisonpreise!$C$9:$C$38,"Einmalig",Saisonpreise!$D$9:$D$38,"&lt;="&amp;A380,Saisonpreise!$E$9:$E$38,"&gt;="&amp;A380))</f>
        <v>0</v>
      </c>
      <c r="F380" s="10">
        <f>IF(A380="","",IF(E380&gt;1,"",IF(E380=1,SUMIFS(Saisonpreise!$F$9:$F$38,Saisonpreise!$K$9:$K$38,"OK",Saisonpreise!$C$9:$C$38,"Einmalig",Saisonpreise!$D$9:$D$38,"&lt;="&amp;A380,Saisonpreise!$E$9:$E$38,"&gt;="&amp;A380),IF(D380&gt;1,"",IF(D380=0,Start!$E$26,SUMIFS(Saisonpreise!$F$9:$F$38,Saisonpreise!$K$9:$K$38,"OK",Saisonpreise!$C$9:$C$38,"Jährlich",Saisonpreise!$J$9:$J$38,0,Saisonpreise!$H$9:$H$38,"&lt;="&amp;C380,Saisonpreise!$I$9:$I$38,"&gt;="&amp;C380)+SUMIFS(Saisonpreise!$F$9:$F$38,Saisonpreise!$K$9:$K$38,"OK",Saisonpreise!$C$9:$C$38,"Jährlich",Saisonpreise!$J$9:$J$38,1,Saisonpreise!$H$9:$H$38,"&lt;="&amp;C380)+SUMIFS(Saisonpreise!$F$9:$F$38,Saisonpreise!$K$9:$K$38,"OK",Saisonpreise!$C$9:$C$38,"Jährlich",Saisonpreise!$J$9:$J$38,1,Saisonpreise!$I$9:$I$38,"&gt;="&amp;C380))))))</f>
        <v>85</v>
      </c>
      <c r="G380" s="3" t="str">
        <f t="shared" si="22"/>
        <v>Jährliche Saison</v>
      </c>
      <c r="H380" s="3" t="str">
        <f t="shared" si="23"/>
        <v>OK</v>
      </c>
    </row>
    <row r="381" spans="1:8" ht="31" customHeight="1">
      <c r="A381" s="12">
        <f>IF(DATE(Start!$E$28,1,1)+ROW()-9&lt;DATE(Start!$E$28+3,1,1),DATE(Start!$E$28,1,1)+ROW()-9,"")</f>
        <v>46395</v>
      </c>
      <c r="B381" s="3" t="str">
        <f t="shared" si="20"/>
        <v>Fr</v>
      </c>
      <c r="C381" s="3">
        <f t="shared" si="21"/>
        <v>108</v>
      </c>
      <c r="D381" s="3">
        <f>IF(A381="","",COUNTIFS(Saisonpreise!$K$9:$K$38,"OK",Saisonpreise!$C$9:$C$38,"Jährlich",Saisonpreise!$J$9:$J$38,0,Saisonpreise!$H$9:$H$38,"&lt;="&amp;C381,Saisonpreise!$I$9:$I$38,"&gt;="&amp;C381)+COUNTIFS(Saisonpreise!$K$9:$K$38,"OK",Saisonpreise!$C$9:$C$38,"Jährlich",Saisonpreise!$J$9:$J$38,1,Saisonpreise!$H$9:$H$38,"&lt;="&amp;C381)+COUNTIFS(Saisonpreise!$K$9:$K$38,"OK",Saisonpreise!$C$9:$C$38,"Jährlich",Saisonpreise!$J$9:$J$38,1,Saisonpreise!$I$9:$I$38,"&gt;="&amp;C381))</f>
        <v>1</v>
      </c>
      <c r="E381" s="3">
        <f>IF(A381="","",COUNTIFS(Saisonpreise!$K$9:$K$38,"OK",Saisonpreise!$C$9:$C$38,"Einmalig",Saisonpreise!$D$9:$D$38,"&lt;="&amp;A381,Saisonpreise!$E$9:$E$38,"&gt;="&amp;A381))</f>
        <v>0</v>
      </c>
      <c r="F381" s="10">
        <f>IF(A381="","",IF(E381&gt;1,"",IF(E381=1,SUMIFS(Saisonpreise!$F$9:$F$38,Saisonpreise!$K$9:$K$38,"OK",Saisonpreise!$C$9:$C$38,"Einmalig",Saisonpreise!$D$9:$D$38,"&lt;="&amp;A381,Saisonpreise!$E$9:$E$38,"&gt;="&amp;A381),IF(D381&gt;1,"",IF(D381=0,Start!$E$26,SUMIFS(Saisonpreise!$F$9:$F$38,Saisonpreise!$K$9:$K$38,"OK",Saisonpreise!$C$9:$C$38,"Jährlich",Saisonpreise!$J$9:$J$38,0,Saisonpreise!$H$9:$H$38,"&lt;="&amp;C381,Saisonpreise!$I$9:$I$38,"&gt;="&amp;C381)+SUMIFS(Saisonpreise!$F$9:$F$38,Saisonpreise!$K$9:$K$38,"OK",Saisonpreise!$C$9:$C$38,"Jährlich",Saisonpreise!$J$9:$J$38,1,Saisonpreise!$H$9:$H$38,"&lt;="&amp;C381)+SUMIFS(Saisonpreise!$F$9:$F$38,Saisonpreise!$K$9:$K$38,"OK",Saisonpreise!$C$9:$C$38,"Jährlich",Saisonpreise!$J$9:$J$38,1,Saisonpreise!$I$9:$I$38,"&gt;="&amp;C381))))))</f>
        <v>85</v>
      </c>
      <c r="G381" s="3" t="str">
        <f t="shared" si="22"/>
        <v>Jährliche Saison</v>
      </c>
      <c r="H381" s="3" t="str">
        <f t="shared" si="23"/>
        <v>OK</v>
      </c>
    </row>
    <row r="382" spans="1:8" ht="31" customHeight="1">
      <c r="A382" s="12">
        <f>IF(DATE(Start!$E$28,1,1)+ROW()-9&lt;DATE(Start!$E$28+3,1,1),DATE(Start!$E$28,1,1)+ROW()-9,"")</f>
        <v>46396</v>
      </c>
      <c r="B382" s="3" t="str">
        <f t="shared" si="20"/>
        <v>Sa</v>
      </c>
      <c r="C382" s="3">
        <f t="shared" si="21"/>
        <v>109</v>
      </c>
      <c r="D382" s="3">
        <f>IF(A382="","",COUNTIFS(Saisonpreise!$K$9:$K$38,"OK",Saisonpreise!$C$9:$C$38,"Jährlich",Saisonpreise!$J$9:$J$38,0,Saisonpreise!$H$9:$H$38,"&lt;="&amp;C382,Saisonpreise!$I$9:$I$38,"&gt;="&amp;C382)+COUNTIFS(Saisonpreise!$K$9:$K$38,"OK",Saisonpreise!$C$9:$C$38,"Jährlich",Saisonpreise!$J$9:$J$38,1,Saisonpreise!$H$9:$H$38,"&lt;="&amp;C382)+COUNTIFS(Saisonpreise!$K$9:$K$38,"OK",Saisonpreise!$C$9:$C$38,"Jährlich",Saisonpreise!$J$9:$J$38,1,Saisonpreise!$I$9:$I$38,"&gt;="&amp;C382))</f>
        <v>1</v>
      </c>
      <c r="E382" s="3">
        <f>IF(A382="","",COUNTIFS(Saisonpreise!$K$9:$K$38,"OK",Saisonpreise!$C$9:$C$38,"Einmalig",Saisonpreise!$D$9:$D$38,"&lt;="&amp;A382,Saisonpreise!$E$9:$E$38,"&gt;="&amp;A382))</f>
        <v>0</v>
      </c>
      <c r="F382" s="10">
        <f>IF(A382="","",IF(E382&gt;1,"",IF(E382=1,SUMIFS(Saisonpreise!$F$9:$F$38,Saisonpreise!$K$9:$K$38,"OK",Saisonpreise!$C$9:$C$38,"Einmalig",Saisonpreise!$D$9:$D$38,"&lt;="&amp;A382,Saisonpreise!$E$9:$E$38,"&gt;="&amp;A382),IF(D382&gt;1,"",IF(D382=0,Start!$E$26,SUMIFS(Saisonpreise!$F$9:$F$38,Saisonpreise!$K$9:$K$38,"OK",Saisonpreise!$C$9:$C$38,"Jährlich",Saisonpreise!$J$9:$J$38,0,Saisonpreise!$H$9:$H$38,"&lt;="&amp;C382,Saisonpreise!$I$9:$I$38,"&gt;="&amp;C382)+SUMIFS(Saisonpreise!$F$9:$F$38,Saisonpreise!$K$9:$K$38,"OK",Saisonpreise!$C$9:$C$38,"Jährlich",Saisonpreise!$J$9:$J$38,1,Saisonpreise!$H$9:$H$38,"&lt;="&amp;C382)+SUMIFS(Saisonpreise!$F$9:$F$38,Saisonpreise!$K$9:$K$38,"OK",Saisonpreise!$C$9:$C$38,"Jährlich",Saisonpreise!$J$9:$J$38,1,Saisonpreise!$I$9:$I$38,"&gt;="&amp;C382))))))</f>
        <v>85</v>
      </c>
      <c r="G382" s="3" t="str">
        <f t="shared" si="22"/>
        <v>Jährliche Saison</v>
      </c>
      <c r="H382" s="3" t="str">
        <f t="shared" si="23"/>
        <v>OK</v>
      </c>
    </row>
    <row r="383" spans="1:8" ht="31" customHeight="1">
      <c r="A383" s="12">
        <f>IF(DATE(Start!$E$28,1,1)+ROW()-9&lt;DATE(Start!$E$28+3,1,1),DATE(Start!$E$28,1,1)+ROW()-9,"")</f>
        <v>46397</v>
      </c>
      <c r="B383" s="3" t="str">
        <f t="shared" si="20"/>
        <v>So</v>
      </c>
      <c r="C383" s="3">
        <f t="shared" si="21"/>
        <v>110</v>
      </c>
      <c r="D383" s="3">
        <f>IF(A383="","",COUNTIFS(Saisonpreise!$K$9:$K$38,"OK",Saisonpreise!$C$9:$C$38,"Jährlich",Saisonpreise!$J$9:$J$38,0,Saisonpreise!$H$9:$H$38,"&lt;="&amp;C383,Saisonpreise!$I$9:$I$38,"&gt;="&amp;C383)+COUNTIFS(Saisonpreise!$K$9:$K$38,"OK",Saisonpreise!$C$9:$C$38,"Jährlich",Saisonpreise!$J$9:$J$38,1,Saisonpreise!$H$9:$H$38,"&lt;="&amp;C383)+COUNTIFS(Saisonpreise!$K$9:$K$38,"OK",Saisonpreise!$C$9:$C$38,"Jährlich",Saisonpreise!$J$9:$J$38,1,Saisonpreise!$I$9:$I$38,"&gt;="&amp;C383))</f>
        <v>1</v>
      </c>
      <c r="E383" s="3">
        <f>IF(A383="","",COUNTIFS(Saisonpreise!$K$9:$K$38,"OK",Saisonpreise!$C$9:$C$38,"Einmalig",Saisonpreise!$D$9:$D$38,"&lt;="&amp;A383,Saisonpreise!$E$9:$E$38,"&gt;="&amp;A383))</f>
        <v>0</v>
      </c>
      <c r="F383" s="10">
        <f>IF(A383="","",IF(E383&gt;1,"",IF(E383=1,SUMIFS(Saisonpreise!$F$9:$F$38,Saisonpreise!$K$9:$K$38,"OK",Saisonpreise!$C$9:$C$38,"Einmalig",Saisonpreise!$D$9:$D$38,"&lt;="&amp;A383,Saisonpreise!$E$9:$E$38,"&gt;="&amp;A383),IF(D383&gt;1,"",IF(D383=0,Start!$E$26,SUMIFS(Saisonpreise!$F$9:$F$38,Saisonpreise!$K$9:$K$38,"OK",Saisonpreise!$C$9:$C$38,"Jährlich",Saisonpreise!$J$9:$J$38,0,Saisonpreise!$H$9:$H$38,"&lt;="&amp;C383,Saisonpreise!$I$9:$I$38,"&gt;="&amp;C383)+SUMIFS(Saisonpreise!$F$9:$F$38,Saisonpreise!$K$9:$K$38,"OK",Saisonpreise!$C$9:$C$38,"Jährlich",Saisonpreise!$J$9:$J$38,1,Saisonpreise!$H$9:$H$38,"&lt;="&amp;C383)+SUMIFS(Saisonpreise!$F$9:$F$38,Saisonpreise!$K$9:$K$38,"OK",Saisonpreise!$C$9:$C$38,"Jährlich",Saisonpreise!$J$9:$J$38,1,Saisonpreise!$I$9:$I$38,"&gt;="&amp;C383))))))</f>
        <v>85</v>
      </c>
      <c r="G383" s="3" t="str">
        <f t="shared" si="22"/>
        <v>Jährliche Saison</v>
      </c>
      <c r="H383" s="3" t="str">
        <f t="shared" si="23"/>
        <v>OK</v>
      </c>
    </row>
    <row r="384" spans="1:8" ht="31" customHeight="1">
      <c r="A384" s="12">
        <f>IF(DATE(Start!$E$28,1,1)+ROW()-9&lt;DATE(Start!$E$28+3,1,1),DATE(Start!$E$28,1,1)+ROW()-9,"")</f>
        <v>46398</v>
      </c>
      <c r="B384" s="3" t="str">
        <f t="shared" si="20"/>
        <v>Mo</v>
      </c>
      <c r="C384" s="3">
        <f t="shared" si="21"/>
        <v>111</v>
      </c>
      <c r="D384" s="3">
        <f>IF(A384="","",COUNTIFS(Saisonpreise!$K$9:$K$38,"OK",Saisonpreise!$C$9:$C$38,"Jährlich",Saisonpreise!$J$9:$J$38,0,Saisonpreise!$H$9:$H$38,"&lt;="&amp;C384,Saisonpreise!$I$9:$I$38,"&gt;="&amp;C384)+COUNTIFS(Saisonpreise!$K$9:$K$38,"OK",Saisonpreise!$C$9:$C$38,"Jährlich",Saisonpreise!$J$9:$J$38,1,Saisonpreise!$H$9:$H$38,"&lt;="&amp;C384)+COUNTIFS(Saisonpreise!$K$9:$K$38,"OK",Saisonpreise!$C$9:$C$38,"Jährlich",Saisonpreise!$J$9:$J$38,1,Saisonpreise!$I$9:$I$38,"&gt;="&amp;C384))</f>
        <v>1</v>
      </c>
      <c r="E384" s="3">
        <f>IF(A384="","",COUNTIFS(Saisonpreise!$K$9:$K$38,"OK",Saisonpreise!$C$9:$C$38,"Einmalig",Saisonpreise!$D$9:$D$38,"&lt;="&amp;A384,Saisonpreise!$E$9:$E$38,"&gt;="&amp;A384))</f>
        <v>0</v>
      </c>
      <c r="F384" s="10">
        <f>IF(A384="","",IF(E384&gt;1,"",IF(E384=1,SUMIFS(Saisonpreise!$F$9:$F$38,Saisonpreise!$K$9:$K$38,"OK",Saisonpreise!$C$9:$C$38,"Einmalig",Saisonpreise!$D$9:$D$38,"&lt;="&amp;A384,Saisonpreise!$E$9:$E$38,"&gt;="&amp;A384),IF(D384&gt;1,"",IF(D384=0,Start!$E$26,SUMIFS(Saisonpreise!$F$9:$F$38,Saisonpreise!$K$9:$K$38,"OK",Saisonpreise!$C$9:$C$38,"Jährlich",Saisonpreise!$J$9:$J$38,0,Saisonpreise!$H$9:$H$38,"&lt;="&amp;C384,Saisonpreise!$I$9:$I$38,"&gt;="&amp;C384)+SUMIFS(Saisonpreise!$F$9:$F$38,Saisonpreise!$K$9:$K$38,"OK",Saisonpreise!$C$9:$C$38,"Jährlich",Saisonpreise!$J$9:$J$38,1,Saisonpreise!$H$9:$H$38,"&lt;="&amp;C384)+SUMIFS(Saisonpreise!$F$9:$F$38,Saisonpreise!$K$9:$K$38,"OK",Saisonpreise!$C$9:$C$38,"Jährlich",Saisonpreise!$J$9:$J$38,1,Saisonpreise!$I$9:$I$38,"&gt;="&amp;C384))))))</f>
        <v>85</v>
      </c>
      <c r="G384" s="3" t="str">
        <f t="shared" si="22"/>
        <v>Jährliche Saison</v>
      </c>
      <c r="H384" s="3" t="str">
        <f t="shared" si="23"/>
        <v>OK</v>
      </c>
    </row>
    <row r="385" spans="1:8" ht="31" customHeight="1">
      <c r="A385" s="12">
        <f>IF(DATE(Start!$E$28,1,1)+ROW()-9&lt;DATE(Start!$E$28+3,1,1),DATE(Start!$E$28,1,1)+ROW()-9,"")</f>
        <v>46399</v>
      </c>
      <c r="B385" s="3" t="str">
        <f t="shared" si="20"/>
        <v>Di</v>
      </c>
      <c r="C385" s="3">
        <f t="shared" si="21"/>
        <v>112</v>
      </c>
      <c r="D385" s="3">
        <f>IF(A385="","",COUNTIFS(Saisonpreise!$K$9:$K$38,"OK",Saisonpreise!$C$9:$C$38,"Jährlich",Saisonpreise!$J$9:$J$38,0,Saisonpreise!$H$9:$H$38,"&lt;="&amp;C385,Saisonpreise!$I$9:$I$38,"&gt;="&amp;C385)+COUNTIFS(Saisonpreise!$K$9:$K$38,"OK",Saisonpreise!$C$9:$C$38,"Jährlich",Saisonpreise!$J$9:$J$38,1,Saisonpreise!$H$9:$H$38,"&lt;="&amp;C385)+COUNTIFS(Saisonpreise!$K$9:$K$38,"OK",Saisonpreise!$C$9:$C$38,"Jährlich",Saisonpreise!$J$9:$J$38,1,Saisonpreise!$I$9:$I$38,"&gt;="&amp;C385))</f>
        <v>1</v>
      </c>
      <c r="E385" s="3">
        <f>IF(A385="","",COUNTIFS(Saisonpreise!$K$9:$K$38,"OK",Saisonpreise!$C$9:$C$38,"Einmalig",Saisonpreise!$D$9:$D$38,"&lt;="&amp;A385,Saisonpreise!$E$9:$E$38,"&gt;="&amp;A385))</f>
        <v>0</v>
      </c>
      <c r="F385" s="10">
        <f>IF(A385="","",IF(E385&gt;1,"",IF(E385=1,SUMIFS(Saisonpreise!$F$9:$F$38,Saisonpreise!$K$9:$K$38,"OK",Saisonpreise!$C$9:$C$38,"Einmalig",Saisonpreise!$D$9:$D$38,"&lt;="&amp;A385,Saisonpreise!$E$9:$E$38,"&gt;="&amp;A385),IF(D385&gt;1,"",IF(D385=0,Start!$E$26,SUMIFS(Saisonpreise!$F$9:$F$38,Saisonpreise!$K$9:$K$38,"OK",Saisonpreise!$C$9:$C$38,"Jährlich",Saisonpreise!$J$9:$J$38,0,Saisonpreise!$H$9:$H$38,"&lt;="&amp;C385,Saisonpreise!$I$9:$I$38,"&gt;="&amp;C385)+SUMIFS(Saisonpreise!$F$9:$F$38,Saisonpreise!$K$9:$K$38,"OK",Saisonpreise!$C$9:$C$38,"Jährlich",Saisonpreise!$J$9:$J$38,1,Saisonpreise!$H$9:$H$38,"&lt;="&amp;C385)+SUMIFS(Saisonpreise!$F$9:$F$38,Saisonpreise!$K$9:$K$38,"OK",Saisonpreise!$C$9:$C$38,"Jährlich",Saisonpreise!$J$9:$J$38,1,Saisonpreise!$I$9:$I$38,"&gt;="&amp;C385))))))</f>
        <v>85</v>
      </c>
      <c r="G385" s="3" t="str">
        <f t="shared" si="22"/>
        <v>Jährliche Saison</v>
      </c>
      <c r="H385" s="3" t="str">
        <f t="shared" si="23"/>
        <v>OK</v>
      </c>
    </row>
    <row r="386" spans="1:8" ht="31" customHeight="1">
      <c r="A386" s="12">
        <f>IF(DATE(Start!$E$28,1,1)+ROW()-9&lt;DATE(Start!$E$28+3,1,1),DATE(Start!$E$28,1,1)+ROW()-9,"")</f>
        <v>46400</v>
      </c>
      <c r="B386" s="3" t="str">
        <f t="shared" si="20"/>
        <v>Mi</v>
      </c>
      <c r="C386" s="3">
        <f t="shared" si="21"/>
        <v>113</v>
      </c>
      <c r="D386" s="3">
        <f>IF(A386="","",COUNTIFS(Saisonpreise!$K$9:$K$38,"OK",Saisonpreise!$C$9:$C$38,"Jährlich",Saisonpreise!$J$9:$J$38,0,Saisonpreise!$H$9:$H$38,"&lt;="&amp;C386,Saisonpreise!$I$9:$I$38,"&gt;="&amp;C386)+COUNTIFS(Saisonpreise!$K$9:$K$38,"OK",Saisonpreise!$C$9:$C$38,"Jährlich",Saisonpreise!$J$9:$J$38,1,Saisonpreise!$H$9:$H$38,"&lt;="&amp;C386)+COUNTIFS(Saisonpreise!$K$9:$K$38,"OK",Saisonpreise!$C$9:$C$38,"Jährlich",Saisonpreise!$J$9:$J$38,1,Saisonpreise!$I$9:$I$38,"&gt;="&amp;C386))</f>
        <v>1</v>
      </c>
      <c r="E386" s="3">
        <f>IF(A386="","",COUNTIFS(Saisonpreise!$K$9:$K$38,"OK",Saisonpreise!$C$9:$C$38,"Einmalig",Saisonpreise!$D$9:$D$38,"&lt;="&amp;A386,Saisonpreise!$E$9:$E$38,"&gt;="&amp;A386))</f>
        <v>0</v>
      </c>
      <c r="F386" s="10">
        <f>IF(A386="","",IF(E386&gt;1,"",IF(E386=1,SUMIFS(Saisonpreise!$F$9:$F$38,Saisonpreise!$K$9:$K$38,"OK",Saisonpreise!$C$9:$C$38,"Einmalig",Saisonpreise!$D$9:$D$38,"&lt;="&amp;A386,Saisonpreise!$E$9:$E$38,"&gt;="&amp;A386),IF(D386&gt;1,"",IF(D386=0,Start!$E$26,SUMIFS(Saisonpreise!$F$9:$F$38,Saisonpreise!$K$9:$K$38,"OK",Saisonpreise!$C$9:$C$38,"Jährlich",Saisonpreise!$J$9:$J$38,0,Saisonpreise!$H$9:$H$38,"&lt;="&amp;C386,Saisonpreise!$I$9:$I$38,"&gt;="&amp;C386)+SUMIFS(Saisonpreise!$F$9:$F$38,Saisonpreise!$K$9:$K$38,"OK",Saisonpreise!$C$9:$C$38,"Jährlich",Saisonpreise!$J$9:$J$38,1,Saisonpreise!$H$9:$H$38,"&lt;="&amp;C386)+SUMIFS(Saisonpreise!$F$9:$F$38,Saisonpreise!$K$9:$K$38,"OK",Saisonpreise!$C$9:$C$38,"Jährlich",Saisonpreise!$J$9:$J$38,1,Saisonpreise!$I$9:$I$38,"&gt;="&amp;C386))))))</f>
        <v>85</v>
      </c>
      <c r="G386" s="3" t="str">
        <f t="shared" si="22"/>
        <v>Jährliche Saison</v>
      </c>
      <c r="H386" s="3" t="str">
        <f t="shared" si="23"/>
        <v>OK</v>
      </c>
    </row>
    <row r="387" spans="1:8" ht="31" customHeight="1">
      <c r="A387" s="12">
        <f>IF(DATE(Start!$E$28,1,1)+ROW()-9&lt;DATE(Start!$E$28+3,1,1),DATE(Start!$E$28,1,1)+ROW()-9,"")</f>
        <v>46401</v>
      </c>
      <c r="B387" s="3" t="str">
        <f t="shared" si="20"/>
        <v>Do</v>
      </c>
      <c r="C387" s="3">
        <f t="shared" si="21"/>
        <v>114</v>
      </c>
      <c r="D387" s="3">
        <f>IF(A387="","",COUNTIFS(Saisonpreise!$K$9:$K$38,"OK",Saisonpreise!$C$9:$C$38,"Jährlich",Saisonpreise!$J$9:$J$38,0,Saisonpreise!$H$9:$H$38,"&lt;="&amp;C387,Saisonpreise!$I$9:$I$38,"&gt;="&amp;C387)+COUNTIFS(Saisonpreise!$K$9:$K$38,"OK",Saisonpreise!$C$9:$C$38,"Jährlich",Saisonpreise!$J$9:$J$38,1,Saisonpreise!$H$9:$H$38,"&lt;="&amp;C387)+COUNTIFS(Saisonpreise!$K$9:$K$38,"OK",Saisonpreise!$C$9:$C$38,"Jährlich",Saisonpreise!$J$9:$J$38,1,Saisonpreise!$I$9:$I$38,"&gt;="&amp;C387))</f>
        <v>1</v>
      </c>
      <c r="E387" s="3">
        <f>IF(A387="","",COUNTIFS(Saisonpreise!$K$9:$K$38,"OK",Saisonpreise!$C$9:$C$38,"Einmalig",Saisonpreise!$D$9:$D$38,"&lt;="&amp;A387,Saisonpreise!$E$9:$E$38,"&gt;="&amp;A387))</f>
        <v>0</v>
      </c>
      <c r="F387" s="10">
        <f>IF(A387="","",IF(E387&gt;1,"",IF(E387=1,SUMIFS(Saisonpreise!$F$9:$F$38,Saisonpreise!$K$9:$K$38,"OK",Saisonpreise!$C$9:$C$38,"Einmalig",Saisonpreise!$D$9:$D$38,"&lt;="&amp;A387,Saisonpreise!$E$9:$E$38,"&gt;="&amp;A387),IF(D387&gt;1,"",IF(D387=0,Start!$E$26,SUMIFS(Saisonpreise!$F$9:$F$38,Saisonpreise!$K$9:$K$38,"OK",Saisonpreise!$C$9:$C$38,"Jährlich",Saisonpreise!$J$9:$J$38,0,Saisonpreise!$H$9:$H$38,"&lt;="&amp;C387,Saisonpreise!$I$9:$I$38,"&gt;="&amp;C387)+SUMIFS(Saisonpreise!$F$9:$F$38,Saisonpreise!$K$9:$K$38,"OK",Saisonpreise!$C$9:$C$38,"Jährlich",Saisonpreise!$J$9:$J$38,1,Saisonpreise!$H$9:$H$38,"&lt;="&amp;C387)+SUMIFS(Saisonpreise!$F$9:$F$38,Saisonpreise!$K$9:$K$38,"OK",Saisonpreise!$C$9:$C$38,"Jährlich",Saisonpreise!$J$9:$J$38,1,Saisonpreise!$I$9:$I$38,"&gt;="&amp;C387))))))</f>
        <v>85</v>
      </c>
      <c r="G387" s="3" t="str">
        <f t="shared" si="22"/>
        <v>Jährliche Saison</v>
      </c>
      <c r="H387" s="3" t="str">
        <f t="shared" si="23"/>
        <v>OK</v>
      </c>
    </row>
    <row r="388" spans="1:8" ht="31" customHeight="1">
      <c r="A388" s="12">
        <f>IF(DATE(Start!$E$28,1,1)+ROW()-9&lt;DATE(Start!$E$28+3,1,1),DATE(Start!$E$28,1,1)+ROW()-9,"")</f>
        <v>46402</v>
      </c>
      <c r="B388" s="3" t="str">
        <f t="shared" si="20"/>
        <v>Fr</v>
      </c>
      <c r="C388" s="3">
        <f t="shared" si="21"/>
        <v>115</v>
      </c>
      <c r="D388" s="3">
        <f>IF(A388="","",COUNTIFS(Saisonpreise!$K$9:$K$38,"OK",Saisonpreise!$C$9:$C$38,"Jährlich",Saisonpreise!$J$9:$J$38,0,Saisonpreise!$H$9:$H$38,"&lt;="&amp;C388,Saisonpreise!$I$9:$I$38,"&gt;="&amp;C388)+COUNTIFS(Saisonpreise!$K$9:$K$38,"OK",Saisonpreise!$C$9:$C$38,"Jährlich",Saisonpreise!$J$9:$J$38,1,Saisonpreise!$H$9:$H$38,"&lt;="&amp;C388)+COUNTIFS(Saisonpreise!$K$9:$K$38,"OK",Saisonpreise!$C$9:$C$38,"Jährlich",Saisonpreise!$J$9:$J$38,1,Saisonpreise!$I$9:$I$38,"&gt;="&amp;C388))</f>
        <v>1</v>
      </c>
      <c r="E388" s="3">
        <f>IF(A388="","",COUNTIFS(Saisonpreise!$K$9:$K$38,"OK",Saisonpreise!$C$9:$C$38,"Einmalig",Saisonpreise!$D$9:$D$38,"&lt;="&amp;A388,Saisonpreise!$E$9:$E$38,"&gt;="&amp;A388))</f>
        <v>0</v>
      </c>
      <c r="F388" s="10">
        <f>IF(A388="","",IF(E388&gt;1,"",IF(E388=1,SUMIFS(Saisonpreise!$F$9:$F$38,Saisonpreise!$K$9:$K$38,"OK",Saisonpreise!$C$9:$C$38,"Einmalig",Saisonpreise!$D$9:$D$38,"&lt;="&amp;A388,Saisonpreise!$E$9:$E$38,"&gt;="&amp;A388),IF(D388&gt;1,"",IF(D388=0,Start!$E$26,SUMIFS(Saisonpreise!$F$9:$F$38,Saisonpreise!$K$9:$K$38,"OK",Saisonpreise!$C$9:$C$38,"Jährlich",Saisonpreise!$J$9:$J$38,0,Saisonpreise!$H$9:$H$38,"&lt;="&amp;C388,Saisonpreise!$I$9:$I$38,"&gt;="&amp;C388)+SUMIFS(Saisonpreise!$F$9:$F$38,Saisonpreise!$K$9:$K$38,"OK",Saisonpreise!$C$9:$C$38,"Jährlich",Saisonpreise!$J$9:$J$38,1,Saisonpreise!$H$9:$H$38,"&lt;="&amp;C388)+SUMIFS(Saisonpreise!$F$9:$F$38,Saisonpreise!$K$9:$K$38,"OK",Saisonpreise!$C$9:$C$38,"Jährlich",Saisonpreise!$J$9:$J$38,1,Saisonpreise!$I$9:$I$38,"&gt;="&amp;C388))))))</f>
        <v>85</v>
      </c>
      <c r="G388" s="3" t="str">
        <f t="shared" si="22"/>
        <v>Jährliche Saison</v>
      </c>
      <c r="H388" s="3" t="str">
        <f t="shared" si="23"/>
        <v>OK</v>
      </c>
    </row>
    <row r="389" spans="1:8" ht="31" customHeight="1">
      <c r="A389" s="12">
        <f>IF(DATE(Start!$E$28,1,1)+ROW()-9&lt;DATE(Start!$E$28+3,1,1),DATE(Start!$E$28,1,1)+ROW()-9,"")</f>
        <v>46403</v>
      </c>
      <c r="B389" s="3" t="str">
        <f t="shared" si="20"/>
        <v>Sa</v>
      </c>
      <c r="C389" s="3">
        <f t="shared" si="21"/>
        <v>116</v>
      </c>
      <c r="D389" s="3">
        <f>IF(A389="","",COUNTIFS(Saisonpreise!$K$9:$K$38,"OK",Saisonpreise!$C$9:$C$38,"Jährlich",Saisonpreise!$J$9:$J$38,0,Saisonpreise!$H$9:$H$38,"&lt;="&amp;C389,Saisonpreise!$I$9:$I$38,"&gt;="&amp;C389)+COUNTIFS(Saisonpreise!$K$9:$K$38,"OK",Saisonpreise!$C$9:$C$38,"Jährlich",Saisonpreise!$J$9:$J$38,1,Saisonpreise!$H$9:$H$38,"&lt;="&amp;C389)+COUNTIFS(Saisonpreise!$K$9:$K$38,"OK",Saisonpreise!$C$9:$C$38,"Jährlich",Saisonpreise!$J$9:$J$38,1,Saisonpreise!$I$9:$I$38,"&gt;="&amp;C389))</f>
        <v>1</v>
      </c>
      <c r="E389" s="3">
        <f>IF(A389="","",COUNTIFS(Saisonpreise!$K$9:$K$38,"OK",Saisonpreise!$C$9:$C$38,"Einmalig",Saisonpreise!$D$9:$D$38,"&lt;="&amp;A389,Saisonpreise!$E$9:$E$38,"&gt;="&amp;A389))</f>
        <v>0</v>
      </c>
      <c r="F389" s="10">
        <f>IF(A389="","",IF(E389&gt;1,"",IF(E389=1,SUMIFS(Saisonpreise!$F$9:$F$38,Saisonpreise!$K$9:$K$38,"OK",Saisonpreise!$C$9:$C$38,"Einmalig",Saisonpreise!$D$9:$D$38,"&lt;="&amp;A389,Saisonpreise!$E$9:$E$38,"&gt;="&amp;A389),IF(D389&gt;1,"",IF(D389=0,Start!$E$26,SUMIFS(Saisonpreise!$F$9:$F$38,Saisonpreise!$K$9:$K$38,"OK",Saisonpreise!$C$9:$C$38,"Jährlich",Saisonpreise!$J$9:$J$38,0,Saisonpreise!$H$9:$H$38,"&lt;="&amp;C389,Saisonpreise!$I$9:$I$38,"&gt;="&amp;C389)+SUMIFS(Saisonpreise!$F$9:$F$38,Saisonpreise!$K$9:$K$38,"OK",Saisonpreise!$C$9:$C$38,"Jährlich",Saisonpreise!$J$9:$J$38,1,Saisonpreise!$H$9:$H$38,"&lt;="&amp;C389)+SUMIFS(Saisonpreise!$F$9:$F$38,Saisonpreise!$K$9:$K$38,"OK",Saisonpreise!$C$9:$C$38,"Jährlich",Saisonpreise!$J$9:$J$38,1,Saisonpreise!$I$9:$I$38,"&gt;="&amp;C389))))))</f>
        <v>85</v>
      </c>
      <c r="G389" s="3" t="str">
        <f t="shared" si="22"/>
        <v>Jährliche Saison</v>
      </c>
      <c r="H389" s="3" t="str">
        <f t="shared" si="23"/>
        <v>OK</v>
      </c>
    </row>
    <row r="390" spans="1:8" ht="31" customHeight="1">
      <c r="A390" s="12">
        <f>IF(DATE(Start!$E$28,1,1)+ROW()-9&lt;DATE(Start!$E$28+3,1,1),DATE(Start!$E$28,1,1)+ROW()-9,"")</f>
        <v>46404</v>
      </c>
      <c r="B390" s="3" t="str">
        <f t="shared" si="20"/>
        <v>So</v>
      </c>
      <c r="C390" s="3">
        <f t="shared" si="21"/>
        <v>117</v>
      </c>
      <c r="D390" s="3">
        <f>IF(A390="","",COUNTIFS(Saisonpreise!$K$9:$K$38,"OK",Saisonpreise!$C$9:$C$38,"Jährlich",Saisonpreise!$J$9:$J$38,0,Saisonpreise!$H$9:$H$38,"&lt;="&amp;C390,Saisonpreise!$I$9:$I$38,"&gt;="&amp;C390)+COUNTIFS(Saisonpreise!$K$9:$K$38,"OK",Saisonpreise!$C$9:$C$38,"Jährlich",Saisonpreise!$J$9:$J$38,1,Saisonpreise!$H$9:$H$38,"&lt;="&amp;C390)+COUNTIFS(Saisonpreise!$K$9:$K$38,"OK",Saisonpreise!$C$9:$C$38,"Jährlich",Saisonpreise!$J$9:$J$38,1,Saisonpreise!$I$9:$I$38,"&gt;="&amp;C390))</f>
        <v>1</v>
      </c>
      <c r="E390" s="3">
        <f>IF(A390="","",COUNTIFS(Saisonpreise!$K$9:$K$38,"OK",Saisonpreise!$C$9:$C$38,"Einmalig",Saisonpreise!$D$9:$D$38,"&lt;="&amp;A390,Saisonpreise!$E$9:$E$38,"&gt;="&amp;A390))</f>
        <v>0</v>
      </c>
      <c r="F390" s="10">
        <f>IF(A390="","",IF(E390&gt;1,"",IF(E390=1,SUMIFS(Saisonpreise!$F$9:$F$38,Saisonpreise!$K$9:$K$38,"OK",Saisonpreise!$C$9:$C$38,"Einmalig",Saisonpreise!$D$9:$D$38,"&lt;="&amp;A390,Saisonpreise!$E$9:$E$38,"&gt;="&amp;A390),IF(D390&gt;1,"",IF(D390=0,Start!$E$26,SUMIFS(Saisonpreise!$F$9:$F$38,Saisonpreise!$K$9:$K$38,"OK",Saisonpreise!$C$9:$C$38,"Jährlich",Saisonpreise!$J$9:$J$38,0,Saisonpreise!$H$9:$H$38,"&lt;="&amp;C390,Saisonpreise!$I$9:$I$38,"&gt;="&amp;C390)+SUMIFS(Saisonpreise!$F$9:$F$38,Saisonpreise!$K$9:$K$38,"OK",Saisonpreise!$C$9:$C$38,"Jährlich",Saisonpreise!$J$9:$J$38,1,Saisonpreise!$H$9:$H$38,"&lt;="&amp;C390)+SUMIFS(Saisonpreise!$F$9:$F$38,Saisonpreise!$K$9:$K$38,"OK",Saisonpreise!$C$9:$C$38,"Jährlich",Saisonpreise!$J$9:$J$38,1,Saisonpreise!$I$9:$I$38,"&gt;="&amp;C390))))))</f>
        <v>85</v>
      </c>
      <c r="G390" s="3" t="str">
        <f t="shared" si="22"/>
        <v>Jährliche Saison</v>
      </c>
      <c r="H390" s="3" t="str">
        <f t="shared" si="23"/>
        <v>OK</v>
      </c>
    </row>
    <row r="391" spans="1:8" ht="31" customHeight="1">
      <c r="A391" s="12">
        <f>IF(DATE(Start!$E$28,1,1)+ROW()-9&lt;DATE(Start!$E$28+3,1,1),DATE(Start!$E$28,1,1)+ROW()-9,"")</f>
        <v>46405</v>
      </c>
      <c r="B391" s="3" t="str">
        <f t="shared" si="20"/>
        <v>Mo</v>
      </c>
      <c r="C391" s="3">
        <f t="shared" si="21"/>
        <v>118</v>
      </c>
      <c r="D391" s="3">
        <f>IF(A391="","",COUNTIFS(Saisonpreise!$K$9:$K$38,"OK",Saisonpreise!$C$9:$C$38,"Jährlich",Saisonpreise!$J$9:$J$38,0,Saisonpreise!$H$9:$H$38,"&lt;="&amp;C391,Saisonpreise!$I$9:$I$38,"&gt;="&amp;C391)+COUNTIFS(Saisonpreise!$K$9:$K$38,"OK",Saisonpreise!$C$9:$C$38,"Jährlich",Saisonpreise!$J$9:$J$38,1,Saisonpreise!$H$9:$H$38,"&lt;="&amp;C391)+COUNTIFS(Saisonpreise!$K$9:$K$38,"OK",Saisonpreise!$C$9:$C$38,"Jährlich",Saisonpreise!$J$9:$J$38,1,Saisonpreise!$I$9:$I$38,"&gt;="&amp;C391))</f>
        <v>1</v>
      </c>
      <c r="E391" s="3">
        <f>IF(A391="","",COUNTIFS(Saisonpreise!$K$9:$K$38,"OK",Saisonpreise!$C$9:$C$38,"Einmalig",Saisonpreise!$D$9:$D$38,"&lt;="&amp;A391,Saisonpreise!$E$9:$E$38,"&gt;="&amp;A391))</f>
        <v>0</v>
      </c>
      <c r="F391" s="10">
        <f>IF(A391="","",IF(E391&gt;1,"",IF(E391=1,SUMIFS(Saisonpreise!$F$9:$F$38,Saisonpreise!$K$9:$K$38,"OK",Saisonpreise!$C$9:$C$38,"Einmalig",Saisonpreise!$D$9:$D$38,"&lt;="&amp;A391,Saisonpreise!$E$9:$E$38,"&gt;="&amp;A391),IF(D391&gt;1,"",IF(D391=0,Start!$E$26,SUMIFS(Saisonpreise!$F$9:$F$38,Saisonpreise!$K$9:$K$38,"OK",Saisonpreise!$C$9:$C$38,"Jährlich",Saisonpreise!$J$9:$J$38,0,Saisonpreise!$H$9:$H$38,"&lt;="&amp;C391,Saisonpreise!$I$9:$I$38,"&gt;="&amp;C391)+SUMIFS(Saisonpreise!$F$9:$F$38,Saisonpreise!$K$9:$K$38,"OK",Saisonpreise!$C$9:$C$38,"Jährlich",Saisonpreise!$J$9:$J$38,1,Saisonpreise!$H$9:$H$38,"&lt;="&amp;C391)+SUMIFS(Saisonpreise!$F$9:$F$38,Saisonpreise!$K$9:$K$38,"OK",Saisonpreise!$C$9:$C$38,"Jährlich",Saisonpreise!$J$9:$J$38,1,Saisonpreise!$I$9:$I$38,"&gt;="&amp;C391))))))</f>
        <v>85</v>
      </c>
      <c r="G391" s="3" t="str">
        <f t="shared" si="22"/>
        <v>Jährliche Saison</v>
      </c>
      <c r="H391" s="3" t="str">
        <f t="shared" si="23"/>
        <v>OK</v>
      </c>
    </row>
    <row r="392" spans="1:8" ht="31" customHeight="1">
      <c r="A392" s="12">
        <f>IF(DATE(Start!$E$28,1,1)+ROW()-9&lt;DATE(Start!$E$28+3,1,1),DATE(Start!$E$28,1,1)+ROW()-9,"")</f>
        <v>46406</v>
      </c>
      <c r="B392" s="3" t="str">
        <f t="shared" si="20"/>
        <v>Di</v>
      </c>
      <c r="C392" s="3">
        <f t="shared" si="21"/>
        <v>119</v>
      </c>
      <c r="D392" s="3">
        <f>IF(A392="","",COUNTIFS(Saisonpreise!$K$9:$K$38,"OK",Saisonpreise!$C$9:$C$38,"Jährlich",Saisonpreise!$J$9:$J$38,0,Saisonpreise!$H$9:$H$38,"&lt;="&amp;C392,Saisonpreise!$I$9:$I$38,"&gt;="&amp;C392)+COUNTIFS(Saisonpreise!$K$9:$K$38,"OK",Saisonpreise!$C$9:$C$38,"Jährlich",Saisonpreise!$J$9:$J$38,1,Saisonpreise!$H$9:$H$38,"&lt;="&amp;C392)+COUNTIFS(Saisonpreise!$K$9:$K$38,"OK",Saisonpreise!$C$9:$C$38,"Jährlich",Saisonpreise!$J$9:$J$38,1,Saisonpreise!$I$9:$I$38,"&gt;="&amp;C392))</f>
        <v>1</v>
      </c>
      <c r="E392" s="3">
        <f>IF(A392="","",COUNTIFS(Saisonpreise!$K$9:$K$38,"OK",Saisonpreise!$C$9:$C$38,"Einmalig",Saisonpreise!$D$9:$D$38,"&lt;="&amp;A392,Saisonpreise!$E$9:$E$38,"&gt;="&amp;A392))</f>
        <v>0</v>
      </c>
      <c r="F392" s="10">
        <f>IF(A392="","",IF(E392&gt;1,"",IF(E392=1,SUMIFS(Saisonpreise!$F$9:$F$38,Saisonpreise!$K$9:$K$38,"OK",Saisonpreise!$C$9:$C$38,"Einmalig",Saisonpreise!$D$9:$D$38,"&lt;="&amp;A392,Saisonpreise!$E$9:$E$38,"&gt;="&amp;A392),IF(D392&gt;1,"",IF(D392=0,Start!$E$26,SUMIFS(Saisonpreise!$F$9:$F$38,Saisonpreise!$K$9:$K$38,"OK",Saisonpreise!$C$9:$C$38,"Jährlich",Saisonpreise!$J$9:$J$38,0,Saisonpreise!$H$9:$H$38,"&lt;="&amp;C392,Saisonpreise!$I$9:$I$38,"&gt;="&amp;C392)+SUMIFS(Saisonpreise!$F$9:$F$38,Saisonpreise!$K$9:$K$38,"OK",Saisonpreise!$C$9:$C$38,"Jährlich",Saisonpreise!$J$9:$J$38,1,Saisonpreise!$H$9:$H$38,"&lt;="&amp;C392)+SUMIFS(Saisonpreise!$F$9:$F$38,Saisonpreise!$K$9:$K$38,"OK",Saisonpreise!$C$9:$C$38,"Jährlich",Saisonpreise!$J$9:$J$38,1,Saisonpreise!$I$9:$I$38,"&gt;="&amp;C392))))))</f>
        <v>85</v>
      </c>
      <c r="G392" s="3" t="str">
        <f t="shared" si="22"/>
        <v>Jährliche Saison</v>
      </c>
      <c r="H392" s="3" t="str">
        <f t="shared" si="23"/>
        <v>OK</v>
      </c>
    </row>
    <row r="393" spans="1:8" ht="31" customHeight="1">
      <c r="A393" s="12">
        <f>IF(DATE(Start!$E$28,1,1)+ROW()-9&lt;DATE(Start!$E$28+3,1,1),DATE(Start!$E$28,1,1)+ROW()-9,"")</f>
        <v>46407</v>
      </c>
      <c r="B393" s="3" t="str">
        <f t="shared" ref="B393:B456" si="24">IF(A393="","",CHOOSE(WEEKDAY(A393,2),"Mo","Di","Mi","Do","Fr","Sa","So"))</f>
        <v>Mi</v>
      </c>
      <c r="C393" s="3">
        <f t="shared" ref="C393:C456" si="25">IF(A393="","",MONTH(A393)*100+DAY(A393))</f>
        <v>120</v>
      </c>
      <c r="D393" s="3">
        <f>IF(A393="","",COUNTIFS(Saisonpreise!$K$9:$K$38,"OK",Saisonpreise!$C$9:$C$38,"Jährlich",Saisonpreise!$J$9:$J$38,0,Saisonpreise!$H$9:$H$38,"&lt;="&amp;C393,Saisonpreise!$I$9:$I$38,"&gt;="&amp;C393)+COUNTIFS(Saisonpreise!$K$9:$K$38,"OK",Saisonpreise!$C$9:$C$38,"Jährlich",Saisonpreise!$J$9:$J$38,1,Saisonpreise!$H$9:$H$38,"&lt;="&amp;C393)+COUNTIFS(Saisonpreise!$K$9:$K$38,"OK",Saisonpreise!$C$9:$C$38,"Jährlich",Saisonpreise!$J$9:$J$38,1,Saisonpreise!$I$9:$I$38,"&gt;="&amp;C393))</f>
        <v>1</v>
      </c>
      <c r="E393" s="3">
        <f>IF(A393="","",COUNTIFS(Saisonpreise!$K$9:$K$38,"OK",Saisonpreise!$C$9:$C$38,"Einmalig",Saisonpreise!$D$9:$D$38,"&lt;="&amp;A393,Saisonpreise!$E$9:$E$38,"&gt;="&amp;A393))</f>
        <v>0</v>
      </c>
      <c r="F393" s="10">
        <f>IF(A393="","",IF(E393&gt;1,"",IF(E393=1,SUMIFS(Saisonpreise!$F$9:$F$38,Saisonpreise!$K$9:$K$38,"OK",Saisonpreise!$C$9:$C$38,"Einmalig",Saisonpreise!$D$9:$D$38,"&lt;="&amp;A393,Saisonpreise!$E$9:$E$38,"&gt;="&amp;A393),IF(D393&gt;1,"",IF(D393=0,Start!$E$26,SUMIFS(Saisonpreise!$F$9:$F$38,Saisonpreise!$K$9:$K$38,"OK",Saisonpreise!$C$9:$C$38,"Jährlich",Saisonpreise!$J$9:$J$38,0,Saisonpreise!$H$9:$H$38,"&lt;="&amp;C393,Saisonpreise!$I$9:$I$38,"&gt;="&amp;C393)+SUMIFS(Saisonpreise!$F$9:$F$38,Saisonpreise!$K$9:$K$38,"OK",Saisonpreise!$C$9:$C$38,"Jährlich",Saisonpreise!$J$9:$J$38,1,Saisonpreise!$H$9:$H$38,"&lt;="&amp;C393)+SUMIFS(Saisonpreise!$F$9:$F$38,Saisonpreise!$K$9:$K$38,"OK",Saisonpreise!$C$9:$C$38,"Jährlich",Saisonpreise!$J$9:$J$38,1,Saisonpreise!$I$9:$I$38,"&gt;="&amp;C393))))))</f>
        <v>85</v>
      </c>
      <c r="G393" s="3" t="str">
        <f t="shared" ref="G393:G456" si="26">IF(A393="","",IF(OR(E393&gt;1,AND(E393=0,D393&gt;1)),"Preiskonflikt",IF(E393=1,"Einmalige Saison",IF(D393=1,"Jährliche Saison","Basispreis"))))</f>
        <v>Jährliche Saison</v>
      </c>
      <c r="H393" s="3" t="str">
        <f t="shared" ref="H393:H456" si="27">IF(A393="","",IF(G393="Preiskonflikt","Konflikt","OK"))</f>
        <v>OK</v>
      </c>
    </row>
    <row r="394" spans="1:8" ht="31" customHeight="1">
      <c r="A394" s="12">
        <f>IF(DATE(Start!$E$28,1,1)+ROW()-9&lt;DATE(Start!$E$28+3,1,1),DATE(Start!$E$28,1,1)+ROW()-9,"")</f>
        <v>46408</v>
      </c>
      <c r="B394" s="3" t="str">
        <f t="shared" si="24"/>
        <v>Do</v>
      </c>
      <c r="C394" s="3">
        <f t="shared" si="25"/>
        <v>121</v>
      </c>
      <c r="D394" s="3">
        <f>IF(A394="","",COUNTIFS(Saisonpreise!$K$9:$K$38,"OK",Saisonpreise!$C$9:$C$38,"Jährlich",Saisonpreise!$J$9:$J$38,0,Saisonpreise!$H$9:$H$38,"&lt;="&amp;C394,Saisonpreise!$I$9:$I$38,"&gt;="&amp;C394)+COUNTIFS(Saisonpreise!$K$9:$K$38,"OK",Saisonpreise!$C$9:$C$38,"Jährlich",Saisonpreise!$J$9:$J$38,1,Saisonpreise!$H$9:$H$38,"&lt;="&amp;C394)+COUNTIFS(Saisonpreise!$K$9:$K$38,"OK",Saisonpreise!$C$9:$C$38,"Jährlich",Saisonpreise!$J$9:$J$38,1,Saisonpreise!$I$9:$I$38,"&gt;="&amp;C394))</f>
        <v>1</v>
      </c>
      <c r="E394" s="3">
        <f>IF(A394="","",COUNTIFS(Saisonpreise!$K$9:$K$38,"OK",Saisonpreise!$C$9:$C$38,"Einmalig",Saisonpreise!$D$9:$D$38,"&lt;="&amp;A394,Saisonpreise!$E$9:$E$38,"&gt;="&amp;A394))</f>
        <v>0</v>
      </c>
      <c r="F394" s="10">
        <f>IF(A394="","",IF(E394&gt;1,"",IF(E394=1,SUMIFS(Saisonpreise!$F$9:$F$38,Saisonpreise!$K$9:$K$38,"OK",Saisonpreise!$C$9:$C$38,"Einmalig",Saisonpreise!$D$9:$D$38,"&lt;="&amp;A394,Saisonpreise!$E$9:$E$38,"&gt;="&amp;A394),IF(D394&gt;1,"",IF(D394=0,Start!$E$26,SUMIFS(Saisonpreise!$F$9:$F$38,Saisonpreise!$K$9:$K$38,"OK",Saisonpreise!$C$9:$C$38,"Jährlich",Saisonpreise!$J$9:$J$38,0,Saisonpreise!$H$9:$H$38,"&lt;="&amp;C394,Saisonpreise!$I$9:$I$38,"&gt;="&amp;C394)+SUMIFS(Saisonpreise!$F$9:$F$38,Saisonpreise!$K$9:$K$38,"OK",Saisonpreise!$C$9:$C$38,"Jährlich",Saisonpreise!$J$9:$J$38,1,Saisonpreise!$H$9:$H$38,"&lt;="&amp;C394)+SUMIFS(Saisonpreise!$F$9:$F$38,Saisonpreise!$K$9:$K$38,"OK",Saisonpreise!$C$9:$C$38,"Jährlich",Saisonpreise!$J$9:$J$38,1,Saisonpreise!$I$9:$I$38,"&gt;="&amp;C394))))))</f>
        <v>85</v>
      </c>
      <c r="G394" s="3" t="str">
        <f t="shared" si="26"/>
        <v>Jährliche Saison</v>
      </c>
      <c r="H394" s="3" t="str">
        <f t="shared" si="27"/>
        <v>OK</v>
      </c>
    </row>
    <row r="395" spans="1:8" ht="31" customHeight="1">
      <c r="A395" s="12">
        <f>IF(DATE(Start!$E$28,1,1)+ROW()-9&lt;DATE(Start!$E$28+3,1,1),DATE(Start!$E$28,1,1)+ROW()-9,"")</f>
        <v>46409</v>
      </c>
      <c r="B395" s="3" t="str">
        <f t="shared" si="24"/>
        <v>Fr</v>
      </c>
      <c r="C395" s="3">
        <f t="shared" si="25"/>
        <v>122</v>
      </c>
      <c r="D395" s="3">
        <f>IF(A395="","",COUNTIFS(Saisonpreise!$K$9:$K$38,"OK",Saisonpreise!$C$9:$C$38,"Jährlich",Saisonpreise!$J$9:$J$38,0,Saisonpreise!$H$9:$H$38,"&lt;="&amp;C395,Saisonpreise!$I$9:$I$38,"&gt;="&amp;C395)+COUNTIFS(Saisonpreise!$K$9:$K$38,"OK",Saisonpreise!$C$9:$C$38,"Jährlich",Saisonpreise!$J$9:$J$38,1,Saisonpreise!$H$9:$H$38,"&lt;="&amp;C395)+COUNTIFS(Saisonpreise!$K$9:$K$38,"OK",Saisonpreise!$C$9:$C$38,"Jährlich",Saisonpreise!$J$9:$J$38,1,Saisonpreise!$I$9:$I$38,"&gt;="&amp;C395))</f>
        <v>1</v>
      </c>
      <c r="E395" s="3">
        <f>IF(A395="","",COUNTIFS(Saisonpreise!$K$9:$K$38,"OK",Saisonpreise!$C$9:$C$38,"Einmalig",Saisonpreise!$D$9:$D$38,"&lt;="&amp;A395,Saisonpreise!$E$9:$E$38,"&gt;="&amp;A395))</f>
        <v>0</v>
      </c>
      <c r="F395" s="10">
        <f>IF(A395="","",IF(E395&gt;1,"",IF(E395=1,SUMIFS(Saisonpreise!$F$9:$F$38,Saisonpreise!$K$9:$K$38,"OK",Saisonpreise!$C$9:$C$38,"Einmalig",Saisonpreise!$D$9:$D$38,"&lt;="&amp;A395,Saisonpreise!$E$9:$E$38,"&gt;="&amp;A395),IF(D395&gt;1,"",IF(D395=0,Start!$E$26,SUMIFS(Saisonpreise!$F$9:$F$38,Saisonpreise!$K$9:$K$38,"OK",Saisonpreise!$C$9:$C$38,"Jährlich",Saisonpreise!$J$9:$J$38,0,Saisonpreise!$H$9:$H$38,"&lt;="&amp;C395,Saisonpreise!$I$9:$I$38,"&gt;="&amp;C395)+SUMIFS(Saisonpreise!$F$9:$F$38,Saisonpreise!$K$9:$K$38,"OK",Saisonpreise!$C$9:$C$38,"Jährlich",Saisonpreise!$J$9:$J$38,1,Saisonpreise!$H$9:$H$38,"&lt;="&amp;C395)+SUMIFS(Saisonpreise!$F$9:$F$38,Saisonpreise!$K$9:$K$38,"OK",Saisonpreise!$C$9:$C$38,"Jährlich",Saisonpreise!$J$9:$J$38,1,Saisonpreise!$I$9:$I$38,"&gt;="&amp;C395))))))</f>
        <v>85</v>
      </c>
      <c r="G395" s="3" t="str">
        <f t="shared" si="26"/>
        <v>Jährliche Saison</v>
      </c>
      <c r="H395" s="3" t="str">
        <f t="shared" si="27"/>
        <v>OK</v>
      </c>
    </row>
    <row r="396" spans="1:8" ht="31" customHeight="1">
      <c r="A396" s="12">
        <f>IF(DATE(Start!$E$28,1,1)+ROW()-9&lt;DATE(Start!$E$28+3,1,1),DATE(Start!$E$28,1,1)+ROW()-9,"")</f>
        <v>46410</v>
      </c>
      <c r="B396" s="3" t="str">
        <f t="shared" si="24"/>
        <v>Sa</v>
      </c>
      <c r="C396" s="3">
        <f t="shared" si="25"/>
        <v>123</v>
      </c>
      <c r="D396" s="3">
        <f>IF(A396="","",COUNTIFS(Saisonpreise!$K$9:$K$38,"OK",Saisonpreise!$C$9:$C$38,"Jährlich",Saisonpreise!$J$9:$J$38,0,Saisonpreise!$H$9:$H$38,"&lt;="&amp;C396,Saisonpreise!$I$9:$I$38,"&gt;="&amp;C396)+COUNTIFS(Saisonpreise!$K$9:$K$38,"OK",Saisonpreise!$C$9:$C$38,"Jährlich",Saisonpreise!$J$9:$J$38,1,Saisonpreise!$H$9:$H$38,"&lt;="&amp;C396)+COUNTIFS(Saisonpreise!$K$9:$K$38,"OK",Saisonpreise!$C$9:$C$38,"Jährlich",Saisonpreise!$J$9:$J$38,1,Saisonpreise!$I$9:$I$38,"&gt;="&amp;C396))</f>
        <v>1</v>
      </c>
      <c r="E396" s="3">
        <f>IF(A396="","",COUNTIFS(Saisonpreise!$K$9:$K$38,"OK",Saisonpreise!$C$9:$C$38,"Einmalig",Saisonpreise!$D$9:$D$38,"&lt;="&amp;A396,Saisonpreise!$E$9:$E$38,"&gt;="&amp;A396))</f>
        <v>0</v>
      </c>
      <c r="F396" s="10">
        <f>IF(A396="","",IF(E396&gt;1,"",IF(E396=1,SUMIFS(Saisonpreise!$F$9:$F$38,Saisonpreise!$K$9:$K$38,"OK",Saisonpreise!$C$9:$C$38,"Einmalig",Saisonpreise!$D$9:$D$38,"&lt;="&amp;A396,Saisonpreise!$E$9:$E$38,"&gt;="&amp;A396),IF(D396&gt;1,"",IF(D396=0,Start!$E$26,SUMIFS(Saisonpreise!$F$9:$F$38,Saisonpreise!$K$9:$K$38,"OK",Saisonpreise!$C$9:$C$38,"Jährlich",Saisonpreise!$J$9:$J$38,0,Saisonpreise!$H$9:$H$38,"&lt;="&amp;C396,Saisonpreise!$I$9:$I$38,"&gt;="&amp;C396)+SUMIFS(Saisonpreise!$F$9:$F$38,Saisonpreise!$K$9:$K$38,"OK",Saisonpreise!$C$9:$C$38,"Jährlich",Saisonpreise!$J$9:$J$38,1,Saisonpreise!$H$9:$H$38,"&lt;="&amp;C396)+SUMIFS(Saisonpreise!$F$9:$F$38,Saisonpreise!$K$9:$K$38,"OK",Saisonpreise!$C$9:$C$38,"Jährlich",Saisonpreise!$J$9:$J$38,1,Saisonpreise!$I$9:$I$38,"&gt;="&amp;C396))))))</f>
        <v>85</v>
      </c>
      <c r="G396" s="3" t="str">
        <f t="shared" si="26"/>
        <v>Jährliche Saison</v>
      </c>
      <c r="H396" s="3" t="str">
        <f t="shared" si="27"/>
        <v>OK</v>
      </c>
    </row>
    <row r="397" spans="1:8" ht="31" customHeight="1">
      <c r="A397" s="12">
        <f>IF(DATE(Start!$E$28,1,1)+ROW()-9&lt;DATE(Start!$E$28+3,1,1),DATE(Start!$E$28,1,1)+ROW()-9,"")</f>
        <v>46411</v>
      </c>
      <c r="B397" s="3" t="str">
        <f t="shared" si="24"/>
        <v>So</v>
      </c>
      <c r="C397" s="3">
        <f t="shared" si="25"/>
        <v>124</v>
      </c>
      <c r="D397" s="3">
        <f>IF(A397="","",COUNTIFS(Saisonpreise!$K$9:$K$38,"OK",Saisonpreise!$C$9:$C$38,"Jährlich",Saisonpreise!$J$9:$J$38,0,Saisonpreise!$H$9:$H$38,"&lt;="&amp;C397,Saisonpreise!$I$9:$I$38,"&gt;="&amp;C397)+COUNTIFS(Saisonpreise!$K$9:$K$38,"OK",Saisonpreise!$C$9:$C$38,"Jährlich",Saisonpreise!$J$9:$J$38,1,Saisonpreise!$H$9:$H$38,"&lt;="&amp;C397)+COUNTIFS(Saisonpreise!$K$9:$K$38,"OK",Saisonpreise!$C$9:$C$38,"Jährlich",Saisonpreise!$J$9:$J$38,1,Saisonpreise!$I$9:$I$38,"&gt;="&amp;C397))</f>
        <v>1</v>
      </c>
      <c r="E397" s="3">
        <f>IF(A397="","",COUNTIFS(Saisonpreise!$K$9:$K$38,"OK",Saisonpreise!$C$9:$C$38,"Einmalig",Saisonpreise!$D$9:$D$38,"&lt;="&amp;A397,Saisonpreise!$E$9:$E$38,"&gt;="&amp;A397))</f>
        <v>0</v>
      </c>
      <c r="F397" s="10">
        <f>IF(A397="","",IF(E397&gt;1,"",IF(E397=1,SUMIFS(Saisonpreise!$F$9:$F$38,Saisonpreise!$K$9:$K$38,"OK",Saisonpreise!$C$9:$C$38,"Einmalig",Saisonpreise!$D$9:$D$38,"&lt;="&amp;A397,Saisonpreise!$E$9:$E$38,"&gt;="&amp;A397),IF(D397&gt;1,"",IF(D397=0,Start!$E$26,SUMIFS(Saisonpreise!$F$9:$F$38,Saisonpreise!$K$9:$K$38,"OK",Saisonpreise!$C$9:$C$38,"Jährlich",Saisonpreise!$J$9:$J$38,0,Saisonpreise!$H$9:$H$38,"&lt;="&amp;C397,Saisonpreise!$I$9:$I$38,"&gt;="&amp;C397)+SUMIFS(Saisonpreise!$F$9:$F$38,Saisonpreise!$K$9:$K$38,"OK",Saisonpreise!$C$9:$C$38,"Jährlich",Saisonpreise!$J$9:$J$38,1,Saisonpreise!$H$9:$H$38,"&lt;="&amp;C397)+SUMIFS(Saisonpreise!$F$9:$F$38,Saisonpreise!$K$9:$K$38,"OK",Saisonpreise!$C$9:$C$38,"Jährlich",Saisonpreise!$J$9:$J$38,1,Saisonpreise!$I$9:$I$38,"&gt;="&amp;C397))))))</f>
        <v>85</v>
      </c>
      <c r="G397" s="3" t="str">
        <f t="shared" si="26"/>
        <v>Jährliche Saison</v>
      </c>
      <c r="H397" s="3" t="str">
        <f t="shared" si="27"/>
        <v>OK</v>
      </c>
    </row>
    <row r="398" spans="1:8" ht="31" customHeight="1">
      <c r="A398" s="12">
        <f>IF(DATE(Start!$E$28,1,1)+ROW()-9&lt;DATE(Start!$E$28+3,1,1),DATE(Start!$E$28,1,1)+ROW()-9,"")</f>
        <v>46412</v>
      </c>
      <c r="B398" s="3" t="str">
        <f t="shared" si="24"/>
        <v>Mo</v>
      </c>
      <c r="C398" s="3">
        <f t="shared" si="25"/>
        <v>125</v>
      </c>
      <c r="D398" s="3">
        <f>IF(A398="","",COUNTIFS(Saisonpreise!$K$9:$K$38,"OK",Saisonpreise!$C$9:$C$38,"Jährlich",Saisonpreise!$J$9:$J$38,0,Saisonpreise!$H$9:$H$38,"&lt;="&amp;C398,Saisonpreise!$I$9:$I$38,"&gt;="&amp;C398)+COUNTIFS(Saisonpreise!$K$9:$K$38,"OK",Saisonpreise!$C$9:$C$38,"Jährlich",Saisonpreise!$J$9:$J$38,1,Saisonpreise!$H$9:$H$38,"&lt;="&amp;C398)+COUNTIFS(Saisonpreise!$K$9:$K$38,"OK",Saisonpreise!$C$9:$C$38,"Jährlich",Saisonpreise!$J$9:$J$38,1,Saisonpreise!$I$9:$I$38,"&gt;="&amp;C398))</f>
        <v>1</v>
      </c>
      <c r="E398" s="3">
        <f>IF(A398="","",COUNTIFS(Saisonpreise!$K$9:$K$38,"OK",Saisonpreise!$C$9:$C$38,"Einmalig",Saisonpreise!$D$9:$D$38,"&lt;="&amp;A398,Saisonpreise!$E$9:$E$38,"&gt;="&amp;A398))</f>
        <v>0</v>
      </c>
      <c r="F398" s="10">
        <f>IF(A398="","",IF(E398&gt;1,"",IF(E398=1,SUMIFS(Saisonpreise!$F$9:$F$38,Saisonpreise!$K$9:$K$38,"OK",Saisonpreise!$C$9:$C$38,"Einmalig",Saisonpreise!$D$9:$D$38,"&lt;="&amp;A398,Saisonpreise!$E$9:$E$38,"&gt;="&amp;A398),IF(D398&gt;1,"",IF(D398=0,Start!$E$26,SUMIFS(Saisonpreise!$F$9:$F$38,Saisonpreise!$K$9:$K$38,"OK",Saisonpreise!$C$9:$C$38,"Jährlich",Saisonpreise!$J$9:$J$38,0,Saisonpreise!$H$9:$H$38,"&lt;="&amp;C398,Saisonpreise!$I$9:$I$38,"&gt;="&amp;C398)+SUMIFS(Saisonpreise!$F$9:$F$38,Saisonpreise!$K$9:$K$38,"OK",Saisonpreise!$C$9:$C$38,"Jährlich",Saisonpreise!$J$9:$J$38,1,Saisonpreise!$H$9:$H$38,"&lt;="&amp;C398)+SUMIFS(Saisonpreise!$F$9:$F$38,Saisonpreise!$K$9:$K$38,"OK",Saisonpreise!$C$9:$C$38,"Jährlich",Saisonpreise!$J$9:$J$38,1,Saisonpreise!$I$9:$I$38,"&gt;="&amp;C398))))))</f>
        <v>85</v>
      </c>
      <c r="G398" s="3" t="str">
        <f t="shared" si="26"/>
        <v>Jährliche Saison</v>
      </c>
      <c r="H398" s="3" t="str">
        <f t="shared" si="27"/>
        <v>OK</v>
      </c>
    </row>
    <row r="399" spans="1:8" ht="31" customHeight="1">
      <c r="A399" s="12">
        <f>IF(DATE(Start!$E$28,1,1)+ROW()-9&lt;DATE(Start!$E$28+3,1,1),DATE(Start!$E$28,1,1)+ROW()-9,"")</f>
        <v>46413</v>
      </c>
      <c r="B399" s="3" t="str">
        <f t="shared" si="24"/>
        <v>Di</v>
      </c>
      <c r="C399" s="3">
        <f t="shared" si="25"/>
        <v>126</v>
      </c>
      <c r="D399" s="3">
        <f>IF(A399="","",COUNTIFS(Saisonpreise!$K$9:$K$38,"OK",Saisonpreise!$C$9:$C$38,"Jährlich",Saisonpreise!$J$9:$J$38,0,Saisonpreise!$H$9:$H$38,"&lt;="&amp;C399,Saisonpreise!$I$9:$I$38,"&gt;="&amp;C399)+COUNTIFS(Saisonpreise!$K$9:$K$38,"OK",Saisonpreise!$C$9:$C$38,"Jährlich",Saisonpreise!$J$9:$J$38,1,Saisonpreise!$H$9:$H$38,"&lt;="&amp;C399)+COUNTIFS(Saisonpreise!$K$9:$K$38,"OK",Saisonpreise!$C$9:$C$38,"Jährlich",Saisonpreise!$J$9:$J$38,1,Saisonpreise!$I$9:$I$38,"&gt;="&amp;C399))</f>
        <v>1</v>
      </c>
      <c r="E399" s="3">
        <f>IF(A399="","",COUNTIFS(Saisonpreise!$K$9:$K$38,"OK",Saisonpreise!$C$9:$C$38,"Einmalig",Saisonpreise!$D$9:$D$38,"&lt;="&amp;A399,Saisonpreise!$E$9:$E$38,"&gt;="&amp;A399))</f>
        <v>0</v>
      </c>
      <c r="F399" s="10">
        <f>IF(A399="","",IF(E399&gt;1,"",IF(E399=1,SUMIFS(Saisonpreise!$F$9:$F$38,Saisonpreise!$K$9:$K$38,"OK",Saisonpreise!$C$9:$C$38,"Einmalig",Saisonpreise!$D$9:$D$38,"&lt;="&amp;A399,Saisonpreise!$E$9:$E$38,"&gt;="&amp;A399),IF(D399&gt;1,"",IF(D399=0,Start!$E$26,SUMIFS(Saisonpreise!$F$9:$F$38,Saisonpreise!$K$9:$K$38,"OK",Saisonpreise!$C$9:$C$38,"Jährlich",Saisonpreise!$J$9:$J$38,0,Saisonpreise!$H$9:$H$38,"&lt;="&amp;C399,Saisonpreise!$I$9:$I$38,"&gt;="&amp;C399)+SUMIFS(Saisonpreise!$F$9:$F$38,Saisonpreise!$K$9:$K$38,"OK",Saisonpreise!$C$9:$C$38,"Jährlich",Saisonpreise!$J$9:$J$38,1,Saisonpreise!$H$9:$H$38,"&lt;="&amp;C399)+SUMIFS(Saisonpreise!$F$9:$F$38,Saisonpreise!$K$9:$K$38,"OK",Saisonpreise!$C$9:$C$38,"Jährlich",Saisonpreise!$J$9:$J$38,1,Saisonpreise!$I$9:$I$38,"&gt;="&amp;C399))))))</f>
        <v>85</v>
      </c>
      <c r="G399" s="3" t="str">
        <f t="shared" si="26"/>
        <v>Jährliche Saison</v>
      </c>
      <c r="H399" s="3" t="str">
        <f t="shared" si="27"/>
        <v>OK</v>
      </c>
    </row>
    <row r="400" spans="1:8" ht="31" customHeight="1">
      <c r="A400" s="12">
        <f>IF(DATE(Start!$E$28,1,1)+ROW()-9&lt;DATE(Start!$E$28+3,1,1),DATE(Start!$E$28,1,1)+ROW()-9,"")</f>
        <v>46414</v>
      </c>
      <c r="B400" s="3" t="str">
        <f t="shared" si="24"/>
        <v>Mi</v>
      </c>
      <c r="C400" s="3">
        <f t="shared" si="25"/>
        <v>127</v>
      </c>
      <c r="D400" s="3">
        <f>IF(A400="","",COUNTIFS(Saisonpreise!$K$9:$K$38,"OK",Saisonpreise!$C$9:$C$38,"Jährlich",Saisonpreise!$J$9:$J$38,0,Saisonpreise!$H$9:$H$38,"&lt;="&amp;C400,Saisonpreise!$I$9:$I$38,"&gt;="&amp;C400)+COUNTIFS(Saisonpreise!$K$9:$K$38,"OK",Saisonpreise!$C$9:$C$38,"Jährlich",Saisonpreise!$J$9:$J$38,1,Saisonpreise!$H$9:$H$38,"&lt;="&amp;C400)+COUNTIFS(Saisonpreise!$K$9:$K$38,"OK",Saisonpreise!$C$9:$C$38,"Jährlich",Saisonpreise!$J$9:$J$38,1,Saisonpreise!$I$9:$I$38,"&gt;="&amp;C400))</f>
        <v>1</v>
      </c>
      <c r="E400" s="3">
        <f>IF(A400="","",COUNTIFS(Saisonpreise!$K$9:$K$38,"OK",Saisonpreise!$C$9:$C$38,"Einmalig",Saisonpreise!$D$9:$D$38,"&lt;="&amp;A400,Saisonpreise!$E$9:$E$38,"&gt;="&amp;A400))</f>
        <v>0</v>
      </c>
      <c r="F400" s="10">
        <f>IF(A400="","",IF(E400&gt;1,"",IF(E400=1,SUMIFS(Saisonpreise!$F$9:$F$38,Saisonpreise!$K$9:$K$38,"OK",Saisonpreise!$C$9:$C$38,"Einmalig",Saisonpreise!$D$9:$D$38,"&lt;="&amp;A400,Saisonpreise!$E$9:$E$38,"&gt;="&amp;A400),IF(D400&gt;1,"",IF(D400=0,Start!$E$26,SUMIFS(Saisonpreise!$F$9:$F$38,Saisonpreise!$K$9:$K$38,"OK",Saisonpreise!$C$9:$C$38,"Jährlich",Saisonpreise!$J$9:$J$38,0,Saisonpreise!$H$9:$H$38,"&lt;="&amp;C400,Saisonpreise!$I$9:$I$38,"&gt;="&amp;C400)+SUMIFS(Saisonpreise!$F$9:$F$38,Saisonpreise!$K$9:$K$38,"OK",Saisonpreise!$C$9:$C$38,"Jährlich",Saisonpreise!$J$9:$J$38,1,Saisonpreise!$H$9:$H$38,"&lt;="&amp;C400)+SUMIFS(Saisonpreise!$F$9:$F$38,Saisonpreise!$K$9:$K$38,"OK",Saisonpreise!$C$9:$C$38,"Jährlich",Saisonpreise!$J$9:$J$38,1,Saisonpreise!$I$9:$I$38,"&gt;="&amp;C400))))))</f>
        <v>85</v>
      </c>
      <c r="G400" s="3" t="str">
        <f t="shared" si="26"/>
        <v>Jährliche Saison</v>
      </c>
      <c r="H400" s="3" t="str">
        <f t="shared" si="27"/>
        <v>OK</v>
      </c>
    </row>
    <row r="401" spans="1:8" ht="31" customHeight="1">
      <c r="A401" s="12">
        <f>IF(DATE(Start!$E$28,1,1)+ROW()-9&lt;DATE(Start!$E$28+3,1,1),DATE(Start!$E$28,1,1)+ROW()-9,"")</f>
        <v>46415</v>
      </c>
      <c r="B401" s="3" t="str">
        <f t="shared" si="24"/>
        <v>Do</v>
      </c>
      <c r="C401" s="3">
        <f t="shared" si="25"/>
        <v>128</v>
      </c>
      <c r="D401" s="3">
        <f>IF(A401="","",COUNTIFS(Saisonpreise!$K$9:$K$38,"OK",Saisonpreise!$C$9:$C$38,"Jährlich",Saisonpreise!$J$9:$J$38,0,Saisonpreise!$H$9:$H$38,"&lt;="&amp;C401,Saisonpreise!$I$9:$I$38,"&gt;="&amp;C401)+COUNTIFS(Saisonpreise!$K$9:$K$38,"OK",Saisonpreise!$C$9:$C$38,"Jährlich",Saisonpreise!$J$9:$J$38,1,Saisonpreise!$H$9:$H$38,"&lt;="&amp;C401)+COUNTIFS(Saisonpreise!$K$9:$K$38,"OK",Saisonpreise!$C$9:$C$38,"Jährlich",Saisonpreise!$J$9:$J$38,1,Saisonpreise!$I$9:$I$38,"&gt;="&amp;C401))</f>
        <v>1</v>
      </c>
      <c r="E401" s="3">
        <f>IF(A401="","",COUNTIFS(Saisonpreise!$K$9:$K$38,"OK",Saisonpreise!$C$9:$C$38,"Einmalig",Saisonpreise!$D$9:$D$38,"&lt;="&amp;A401,Saisonpreise!$E$9:$E$38,"&gt;="&amp;A401))</f>
        <v>0</v>
      </c>
      <c r="F401" s="10">
        <f>IF(A401="","",IF(E401&gt;1,"",IF(E401=1,SUMIFS(Saisonpreise!$F$9:$F$38,Saisonpreise!$K$9:$K$38,"OK",Saisonpreise!$C$9:$C$38,"Einmalig",Saisonpreise!$D$9:$D$38,"&lt;="&amp;A401,Saisonpreise!$E$9:$E$38,"&gt;="&amp;A401),IF(D401&gt;1,"",IF(D401=0,Start!$E$26,SUMIFS(Saisonpreise!$F$9:$F$38,Saisonpreise!$K$9:$K$38,"OK",Saisonpreise!$C$9:$C$38,"Jährlich",Saisonpreise!$J$9:$J$38,0,Saisonpreise!$H$9:$H$38,"&lt;="&amp;C401,Saisonpreise!$I$9:$I$38,"&gt;="&amp;C401)+SUMIFS(Saisonpreise!$F$9:$F$38,Saisonpreise!$K$9:$K$38,"OK",Saisonpreise!$C$9:$C$38,"Jährlich",Saisonpreise!$J$9:$J$38,1,Saisonpreise!$H$9:$H$38,"&lt;="&amp;C401)+SUMIFS(Saisonpreise!$F$9:$F$38,Saisonpreise!$K$9:$K$38,"OK",Saisonpreise!$C$9:$C$38,"Jährlich",Saisonpreise!$J$9:$J$38,1,Saisonpreise!$I$9:$I$38,"&gt;="&amp;C401))))))</f>
        <v>85</v>
      </c>
      <c r="G401" s="3" t="str">
        <f t="shared" si="26"/>
        <v>Jährliche Saison</v>
      </c>
      <c r="H401" s="3" t="str">
        <f t="shared" si="27"/>
        <v>OK</v>
      </c>
    </row>
    <row r="402" spans="1:8" ht="31" customHeight="1">
      <c r="A402" s="12">
        <f>IF(DATE(Start!$E$28,1,1)+ROW()-9&lt;DATE(Start!$E$28+3,1,1),DATE(Start!$E$28,1,1)+ROW()-9,"")</f>
        <v>46416</v>
      </c>
      <c r="B402" s="3" t="str">
        <f t="shared" si="24"/>
        <v>Fr</v>
      </c>
      <c r="C402" s="3">
        <f t="shared" si="25"/>
        <v>129</v>
      </c>
      <c r="D402" s="3">
        <f>IF(A402="","",COUNTIFS(Saisonpreise!$K$9:$K$38,"OK",Saisonpreise!$C$9:$C$38,"Jährlich",Saisonpreise!$J$9:$J$38,0,Saisonpreise!$H$9:$H$38,"&lt;="&amp;C402,Saisonpreise!$I$9:$I$38,"&gt;="&amp;C402)+COUNTIFS(Saisonpreise!$K$9:$K$38,"OK",Saisonpreise!$C$9:$C$38,"Jährlich",Saisonpreise!$J$9:$J$38,1,Saisonpreise!$H$9:$H$38,"&lt;="&amp;C402)+COUNTIFS(Saisonpreise!$K$9:$K$38,"OK",Saisonpreise!$C$9:$C$38,"Jährlich",Saisonpreise!$J$9:$J$38,1,Saisonpreise!$I$9:$I$38,"&gt;="&amp;C402))</f>
        <v>1</v>
      </c>
      <c r="E402" s="3">
        <f>IF(A402="","",COUNTIFS(Saisonpreise!$K$9:$K$38,"OK",Saisonpreise!$C$9:$C$38,"Einmalig",Saisonpreise!$D$9:$D$38,"&lt;="&amp;A402,Saisonpreise!$E$9:$E$38,"&gt;="&amp;A402))</f>
        <v>0</v>
      </c>
      <c r="F402" s="10">
        <f>IF(A402="","",IF(E402&gt;1,"",IF(E402=1,SUMIFS(Saisonpreise!$F$9:$F$38,Saisonpreise!$K$9:$K$38,"OK",Saisonpreise!$C$9:$C$38,"Einmalig",Saisonpreise!$D$9:$D$38,"&lt;="&amp;A402,Saisonpreise!$E$9:$E$38,"&gt;="&amp;A402),IF(D402&gt;1,"",IF(D402=0,Start!$E$26,SUMIFS(Saisonpreise!$F$9:$F$38,Saisonpreise!$K$9:$K$38,"OK",Saisonpreise!$C$9:$C$38,"Jährlich",Saisonpreise!$J$9:$J$38,0,Saisonpreise!$H$9:$H$38,"&lt;="&amp;C402,Saisonpreise!$I$9:$I$38,"&gt;="&amp;C402)+SUMIFS(Saisonpreise!$F$9:$F$38,Saisonpreise!$K$9:$K$38,"OK",Saisonpreise!$C$9:$C$38,"Jährlich",Saisonpreise!$J$9:$J$38,1,Saisonpreise!$H$9:$H$38,"&lt;="&amp;C402)+SUMIFS(Saisonpreise!$F$9:$F$38,Saisonpreise!$K$9:$K$38,"OK",Saisonpreise!$C$9:$C$38,"Jährlich",Saisonpreise!$J$9:$J$38,1,Saisonpreise!$I$9:$I$38,"&gt;="&amp;C402))))))</f>
        <v>85</v>
      </c>
      <c r="G402" s="3" t="str">
        <f t="shared" si="26"/>
        <v>Jährliche Saison</v>
      </c>
      <c r="H402" s="3" t="str">
        <f t="shared" si="27"/>
        <v>OK</v>
      </c>
    </row>
    <row r="403" spans="1:8" ht="31" customHeight="1">
      <c r="A403" s="12">
        <f>IF(DATE(Start!$E$28,1,1)+ROW()-9&lt;DATE(Start!$E$28+3,1,1),DATE(Start!$E$28,1,1)+ROW()-9,"")</f>
        <v>46417</v>
      </c>
      <c r="B403" s="3" t="str">
        <f t="shared" si="24"/>
        <v>Sa</v>
      </c>
      <c r="C403" s="3">
        <f t="shared" si="25"/>
        <v>130</v>
      </c>
      <c r="D403" s="3">
        <f>IF(A403="","",COUNTIFS(Saisonpreise!$K$9:$K$38,"OK",Saisonpreise!$C$9:$C$38,"Jährlich",Saisonpreise!$J$9:$J$38,0,Saisonpreise!$H$9:$H$38,"&lt;="&amp;C403,Saisonpreise!$I$9:$I$38,"&gt;="&amp;C403)+COUNTIFS(Saisonpreise!$K$9:$K$38,"OK",Saisonpreise!$C$9:$C$38,"Jährlich",Saisonpreise!$J$9:$J$38,1,Saisonpreise!$H$9:$H$38,"&lt;="&amp;C403)+COUNTIFS(Saisonpreise!$K$9:$K$38,"OK",Saisonpreise!$C$9:$C$38,"Jährlich",Saisonpreise!$J$9:$J$38,1,Saisonpreise!$I$9:$I$38,"&gt;="&amp;C403))</f>
        <v>1</v>
      </c>
      <c r="E403" s="3">
        <f>IF(A403="","",COUNTIFS(Saisonpreise!$K$9:$K$38,"OK",Saisonpreise!$C$9:$C$38,"Einmalig",Saisonpreise!$D$9:$D$38,"&lt;="&amp;A403,Saisonpreise!$E$9:$E$38,"&gt;="&amp;A403))</f>
        <v>0</v>
      </c>
      <c r="F403" s="10">
        <f>IF(A403="","",IF(E403&gt;1,"",IF(E403=1,SUMIFS(Saisonpreise!$F$9:$F$38,Saisonpreise!$K$9:$K$38,"OK",Saisonpreise!$C$9:$C$38,"Einmalig",Saisonpreise!$D$9:$D$38,"&lt;="&amp;A403,Saisonpreise!$E$9:$E$38,"&gt;="&amp;A403),IF(D403&gt;1,"",IF(D403=0,Start!$E$26,SUMIFS(Saisonpreise!$F$9:$F$38,Saisonpreise!$K$9:$K$38,"OK",Saisonpreise!$C$9:$C$38,"Jährlich",Saisonpreise!$J$9:$J$38,0,Saisonpreise!$H$9:$H$38,"&lt;="&amp;C403,Saisonpreise!$I$9:$I$38,"&gt;="&amp;C403)+SUMIFS(Saisonpreise!$F$9:$F$38,Saisonpreise!$K$9:$K$38,"OK",Saisonpreise!$C$9:$C$38,"Jährlich",Saisonpreise!$J$9:$J$38,1,Saisonpreise!$H$9:$H$38,"&lt;="&amp;C403)+SUMIFS(Saisonpreise!$F$9:$F$38,Saisonpreise!$K$9:$K$38,"OK",Saisonpreise!$C$9:$C$38,"Jährlich",Saisonpreise!$J$9:$J$38,1,Saisonpreise!$I$9:$I$38,"&gt;="&amp;C403))))))</f>
        <v>85</v>
      </c>
      <c r="G403" s="3" t="str">
        <f t="shared" si="26"/>
        <v>Jährliche Saison</v>
      </c>
      <c r="H403" s="3" t="str">
        <f t="shared" si="27"/>
        <v>OK</v>
      </c>
    </row>
    <row r="404" spans="1:8" ht="31" customHeight="1">
      <c r="A404" s="12">
        <f>IF(DATE(Start!$E$28,1,1)+ROW()-9&lt;DATE(Start!$E$28+3,1,1),DATE(Start!$E$28,1,1)+ROW()-9,"")</f>
        <v>46418</v>
      </c>
      <c r="B404" s="3" t="str">
        <f t="shared" si="24"/>
        <v>So</v>
      </c>
      <c r="C404" s="3">
        <f t="shared" si="25"/>
        <v>131</v>
      </c>
      <c r="D404" s="3">
        <f>IF(A404="","",COUNTIFS(Saisonpreise!$K$9:$K$38,"OK",Saisonpreise!$C$9:$C$38,"Jährlich",Saisonpreise!$J$9:$J$38,0,Saisonpreise!$H$9:$H$38,"&lt;="&amp;C404,Saisonpreise!$I$9:$I$38,"&gt;="&amp;C404)+COUNTIFS(Saisonpreise!$K$9:$K$38,"OK",Saisonpreise!$C$9:$C$38,"Jährlich",Saisonpreise!$J$9:$J$38,1,Saisonpreise!$H$9:$H$38,"&lt;="&amp;C404)+COUNTIFS(Saisonpreise!$K$9:$K$38,"OK",Saisonpreise!$C$9:$C$38,"Jährlich",Saisonpreise!$J$9:$J$38,1,Saisonpreise!$I$9:$I$38,"&gt;="&amp;C404))</f>
        <v>1</v>
      </c>
      <c r="E404" s="3">
        <f>IF(A404="","",COUNTIFS(Saisonpreise!$K$9:$K$38,"OK",Saisonpreise!$C$9:$C$38,"Einmalig",Saisonpreise!$D$9:$D$38,"&lt;="&amp;A404,Saisonpreise!$E$9:$E$38,"&gt;="&amp;A404))</f>
        <v>0</v>
      </c>
      <c r="F404" s="10">
        <f>IF(A404="","",IF(E404&gt;1,"",IF(E404=1,SUMIFS(Saisonpreise!$F$9:$F$38,Saisonpreise!$K$9:$K$38,"OK",Saisonpreise!$C$9:$C$38,"Einmalig",Saisonpreise!$D$9:$D$38,"&lt;="&amp;A404,Saisonpreise!$E$9:$E$38,"&gt;="&amp;A404),IF(D404&gt;1,"",IF(D404=0,Start!$E$26,SUMIFS(Saisonpreise!$F$9:$F$38,Saisonpreise!$K$9:$K$38,"OK",Saisonpreise!$C$9:$C$38,"Jährlich",Saisonpreise!$J$9:$J$38,0,Saisonpreise!$H$9:$H$38,"&lt;="&amp;C404,Saisonpreise!$I$9:$I$38,"&gt;="&amp;C404)+SUMIFS(Saisonpreise!$F$9:$F$38,Saisonpreise!$K$9:$K$38,"OK",Saisonpreise!$C$9:$C$38,"Jährlich",Saisonpreise!$J$9:$J$38,1,Saisonpreise!$H$9:$H$38,"&lt;="&amp;C404)+SUMIFS(Saisonpreise!$F$9:$F$38,Saisonpreise!$K$9:$K$38,"OK",Saisonpreise!$C$9:$C$38,"Jährlich",Saisonpreise!$J$9:$J$38,1,Saisonpreise!$I$9:$I$38,"&gt;="&amp;C404))))))</f>
        <v>85</v>
      </c>
      <c r="G404" s="3" t="str">
        <f t="shared" si="26"/>
        <v>Jährliche Saison</v>
      </c>
      <c r="H404" s="3" t="str">
        <f t="shared" si="27"/>
        <v>OK</v>
      </c>
    </row>
    <row r="405" spans="1:8" ht="31" customHeight="1">
      <c r="A405" s="12">
        <f>IF(DATE(Start!$E$28,1,1)+ROW()-9&lt;DATE(Start!$E$28+3,1,1),DATE(Start!$E$28,1,1)+ROW()-9,"")</f>
        <v>46419</v>
      </c>
      <c r="B405" s="3" t="str">
        <f t="shared" si="24"/>
        <v>Mo</v>
      </c>
      <c r="C405" s="3">
        <f t="shared" si="25"/>
        <v>201</v>
      </c>
      <c r="D405" s="3">
        <f>IF(A405="","",COUNTIFS(Saisonpreise!$K$9:$K$38,"OK",Saisonpreise!$C$9:$C$38,"Jährlich",Saisonpreise!$J$9:$J$38,0,Saisonpreise!$H$9:$H$38,"&lt;="&amp;C405,Saisonpreise!$I$9:$I$38,"&gt;="&amp;C405)+COUNTIFS(Saisonpreise!$K$9:$K$38,"OK",Saisonpreise!$C$9:$C$38,"Jährlich",Saisonpreise!$J$9:$J$38,1,Saisonpreise!$H$9:$H$38,"&lt;="&amp;C405)+COUNTIFS(Saisonpreise!$K$9:$K$38,"OK",Saisonpreise!$C$9:$C$38,"Jährlich",Saisonpreise!$J$9:$J$38,1,Saisonpreise!$I$9:$I$38,"&gt;="&amp;C405))</f>
        <v>1</v>
      </c>
      <c r="E405" s="3">
        <f>IF(A405="","",COUNTIFS(Saisonpreise!$K$9:$K$38,"OK",Saisonpreise!$C$9:$C$38,"Einmalig",Saisonpreise!$D$9:$D$38,"&lt;="&amp;A405,Saisonpreise!$E$9:$E$38,"&gt;="&amp;A405))</f>
        <v>0</v>
      </c>
      <c r="F405" s="10">
        <f>IF(A405="","",IF(E405&gt;1,"",IF(E405=1,SUMIFS(Saisonpreise!$F$9:$F$38,Saisonpreise!$K$9:$K$38,"OK",Saisonpreise!$C$9:$C$38,"Einmalig",Saisonpreise!$D$9:$D$38,"&lt;="&amp;A405,Saisonpreise!$E$9:$E$38,"&gt;="&amp;A405),IF(D405&gt;1,"",IF(D405=0,Start!$E$26,SUMIFS(Saisonpreise!$F$9:$F$38,Saisonpreise!$K$9:$K$38,"OK",Saisonpreise!$C$9:$C$38,"Jährlich",Saisonpreise!$J$9:$J$38,0,Saisonpreise!$H$9:$H$38,"&lt;="&amp;C405,Saisonpreise!$I$9:$I$38,"&gt;="&amp;C405)+SUMIFS(Saisonpreise!$F$9:$F$38,Saisonpreise!$K$9:$K$38,"OK",Saisonpreise!$C$9:$C$38,"Jährlich",Saisonpreise!$J$9:$J$38,1,Saisonpreise!$H$9:$H$38,"&lt;="&amp;C405)+SUMIFS(Saisonpreise!$F$9:$F$38,Saisonpreise!$K$9:$K$38,"OK",Saisonpreise!$C$9:$C$38,"Jährlich",Saisonpreise!$J$9:$J$38,1,Saisonpreise!$I$9:$I$38,"&gt;="&amp;C405))))))</f>
        <v>85</v>
      </c>
      <c r="G405" s="3" t="str">
        <f t="shared" si="26"/>
        <v>Jährliche Saison</v>
      </c>
      <c r="H405" s="3" t="str">
        <f t="shared" si="27"/>
        <v>OK</v>
      </c>
    </row>
    <row r="406" spans="1:8" ht="31" customHeight="1">
      <c r="A406" s="12">
        <f>IF(DATE(Start!$E$28,1,1)+ROW()-9&lt;DATE(Start!$E$28+3,1,1),DATE(Start!$E$28,1,1)+ROW()-9,"")</f>
        <v>46420</v>
      </c>
      <c r="B406" s="3" t="str">
        <f t="shared" si="24"/>
        <v>Di</v>
      </c>
      <c r="C406" s="3">
        <f t="shared" si="25"/>
        <v>202</v>
      </c>
      <c r="D406" s="3">
        <f>IF(A406="","",COUNTIFS(Saisonpreise!$K$9:$K$38,"OK",Saisonpreise!$C$9:$C$38,"Jährlich",Saisonpreise!$J$9:$J$38,0,Saisonpreise!$H$9:$H$38,"&lt;="&amp;C406,Saisonpreise!$I$9:$I$38,"&gt;="&amp;C406)+COUNTIFS(Saisonpreise!$K$9:$K$38,"OK",Saisonpreise!$C$9:$C$38,"Jährlich",Saisonpreise!$J$9:$J$38,1,Saisonpreise!$H$9:$H$38,"&lt;="&amp;C406)+COUNTIFS(Saisonpreise!$K$9:$K$38,"OK",Saisonpreise!$C$9:$C$38,"Jährlich",Saisonpreise!$J$9:$J$38,1,Saisonpreise!$I$9:$I$38,"&gt;="&amp;C406))</f>
        <v>1</v>
      </c>
      <c r="E406" s="3">
        <f>IF(A406="","",COUNTIFS(Saisonpreise!$K$9:$K$38,"OK",Saisonpreise!$C$9:$C$38,"Einmalig",Saisonpreise!$D$9:$D$38,"&lt;="&amp;A406,Saisonpreise!$E$9:$E$38,"&gt;="&amp;A406))</f>
        <v>0</v>
      </c>
      <c r="F406" s="10">
        <f>IF(A406="","",IF(E406&gt;1,"",IF(E406=1,SUMIFS(Saisonpreise!$F$9:$F$38,Saisonpreise!$K$9:$K$38,"OK",Saisonpreise!$C$9:$C$38,"Einmalig",Saisonpreise!$D$9:$D$38,"&lt;="&amp;A406,Saisonpreise!$E$9:$E$38,"&gt;="&amp;A406),IF(D406&gt;1,"",IF(D406=0,Start!$E$26,SUMIFS(Saisonpreise!$F$9:$F$38,Saisonpreise!$K$9:$K$38,"OK",Saisonpreise!$C$9:$C$38,"Jährlich",Saisonpreise!$J$9:$J$38,0,Saisonpreise!$H$9:$H$38,"&lt;="&amp;C406,Saisonpreise!$I$9:$I$38,"&gt;="&amp;C406)+SUMIFS(Saisonpreise!$F$9:$F$38,Saisonpreise!$K$9:$K$38,"OK",Saisonpreise!$C$9:$C$38,"Jährlich",Saisonpreise!$J$9:$J$38,1,Saisonpreise!$H$9:$H$38,"&lt;="&amp;C406)+SUMIFS(Saisonpreise!$F$9:$F$38,Saisonpreise!$K$9:$K$38,"OK",Saisonpreise!$C$9:$C$38,"Jährlich",Saisonpreise!$J$9:$J$38,1,Saisonpreise!$I$9:$I$38,"&gt;="&amp;C406))))))</f>
        <v>85</v>
      </c>
      <c r="G406" s="3" t="str">
        <f t="shared" si="26"/>
        <v>Jährliche Saison</v>
      </c>
      <c r="H406" s="3" t="str">
        <f t="shared" si="27"/>
        <v>OK</v>
      </c>
    </row>
    <row r="407" spans="1:8" ht="31" customHeight="1">
      <c r="A407" s="12">
        <f>IF(DATE(Start!$E$28,1,1)+ROW()-9&lt;DATE(Start!$E$28+3,1,1),DATE(Start!$E$28,1,1)+ROW()-9,"")</f>
        <v>46421</v>
      </c>
      <c r="B407" s="3" t="str">
        <f t="shared" si="24"/>
        <v>Mi</v>
      </c>
      <c r="C407" s="3">
        <f t="shared" si="25"/>
        <v>203</v>
      </c>
      <c r="D407" s="3">
        <f>IF(A407="","",COUNTIFS(Saisonpreise!$K$9:$K$38,"OK",Saisonpreise!$C$9:$C$38,"Jährlich",Saisonpreise!$J$9:$J$38,0,Saisonpreise!$H$9:$H$38,"&lt;="&amp;C407,Saisonpreise!$I$9:$I$38,"&gt;="&amp;C407)+COUNTIFS(Saisonpreise!$K$9:$K$38,"OK",Saisonpreise!$C$9:$C$38,"Jährlich",Saisonpreise!$J$9:$J$38,1,Saisonpreise!$H$9:$H$38,"&lt;="&amp;C407)+COUNTIFS(Saisonpreise!$K$9:$K$38,"OK",Saisonpreise!$C$9:$C$38,"Jährlich",Saisonpreise!$J$9:$J$38,1,Saisonpreise!$I$9:$I$38,"&gt;="&amp;C407))</f>
        <v>1</v>
      </c>
      <c r="E407" s="3">
        <f>IF(A407="","",COUNTIFS(Saisonpreise!$K$9:$K$38,"OK",Saisonpreise!$C$9:$C$38,"Einmalig",Saisonpreise!$D$9:$D$38,"&lt;="&amp;A407,Saisonpreise!$E$9:$E$38,"&gt;="&amp;A407))</f>
        <v>0</v>
      </c>
      <c r="F407" s="10">
        <f>IF(A407="","",IF(E407&gt;1,"",IF(E407=1,SUMIFS(Saisonpreise!$F$9:$F$38,Saisonpreise!$K$9:$K$38,"OK",Saisonpreise!$C$9:$C$38,"Einmalig",Saisonpreise!$D$9:$D$38,"&lt;="&amp;A407,Saisonpreise!$E$9:$E$38,"&gt;="&amp;A407),IF(D407&gt;1,"",IF(D407=0,Start!$E$26,SUMIFS(Saisonpreise!$F$9:$F$38,Saisonpreise!$K$9:$K$38,"OK",Saisonpreise!$C$9:$C$38,"Jährlich",Saisonpreise!$J$9:$J$38,0,Saisonpreise!$H$9:$H$38,"&lt;="&amp;C407,Saisonpreise!$I$9:$I$38,"&gt;="&amp;C407)+SUMIFS(Saisonpreise!$F$9:$F$38,Saisonpreise!$K$9:$K$38,"OK",Saisonpreise!$C$9:$C$38,"Jährlich",Saisonpreise!$J$9:$J$38,1,Saisonpreise!$H$9:$H$38,"&lt;="&amp;C407)+SUMIFS(Saisonpreise!$F$9:$F$38,Saisonpreise!$K$9:$K$38,"OK",Saisonpreise!$C$9:$C$38,"Jährlich",Saisonpreise!$J$9:$J$38,1,Saisonpreise!$I$9:$I$38,"&gt;="&amp;C407))))))</f>
        <v>85</v>
      </c>
      <c r="G407" s="3" t="str">
        <f t="shared" si="26"/>
        <v>Jährliche Saison</v>
      </c>
      <c r="H407" s="3" t="str">
        <f t="shared" si="27"/>
        <v>OK</v>
      </c>
    </row>
    <row r="408" spans="1:8" ht="31" customHeight="1">
      <c r="A408" s="12">
        <f>IF(DATE(Start!$E$28,1,1)+ROW()-9&lt;DATE(Start!$E$28+3,1,1),DATE(Start!$E$28,1,1)+ROW()-9,"")</f>
        <v>46422</v>
      </c>
      <c r="B408" s="3" t="str">
        <f t="shared" si="24"/>
        <v>Do</v>
      </c>
      <c r="C408" s="3">
        <f t="shared" si="25"/>
        <v>204</v>
      </c>
      <c r="D408" s="3">
        <f>IF(A408="","",COUNTIFS(Saisonpreise!$K$9:$K$38,"OK",Saisonpreise!$C$9:$C$38,"Jährlich",Saisonpreise!$J$9:$J$38,0,Saisonpreise!$H$9:$H$38,"&lt;="&amp;C408,Saisonpreise!$I$9:$I$38,"&gt;="&amp;C408)+COUNTIFS(Saisonpreise!$K$9:$K$38,"OK",Saisonpreise!$C$9:$C$38,"Jährlich",Saisonpreise!$J$9:$J$38,1,Saisonpreise!$H$9:$H$38,"&lt;="&amp;C408)+COUNTIFS(Saisonpreise!$K$9:$K$38,"OK",Saisonpreise!$C$9:$C$38,"Jährlich",Saisonpreise!$J$9:$J$38,1,Saisonpreise!$I$9:$I$38,"&gt;="&amp;C408))</f>
        <v>1</v>
      </c>
      <c r="E408" s="3">
        <f>IF(A408="","",COUNTIFS(Saisonpreise!$K$9:$K$38,"OK",Saisonpreise!$C$9:$C$38,"Einmalig",Saisonpreise!$D$9:$D$38,"&lt;="&amp;A408,Saisonpreise!$E$9:$E$38,"&gt;="&amp;A408))</f>
        <v>0</v>
      </c>
      <c r="F408" s="10">
        <f>IF(A408="","",IF(E408&gt;1,"",IF(E408=1,SUMIFS(Saisonpreise!$F$9:$F$38,Saisonpreise!$K$9:$K$38,"OK",Saisonpreise!$C$9:$C$38,"Einmalig",Saisonpreise!$D$9:$D$38,"&lt;="&amp;A408,Saisonpreise!$E$9:$E$38,"&gt;="&amp;A408),IF(D408&gt;1,"",IF(D408=0,Start!$E$26,SUMIFS(Saisonpreise!$F$9:$F$38,Saisonpreise!$K$9:$K$38,"OK",Saisonpreise!$C$9:$C$38,"Jährlich",Saisonpreise!$J$9:$J$38,0,Saisonpreise!$H$9:$H$38,"&lt;="&amp;C408,Saisonpreise!$I$9:$I$38,"&gt;="&amp;C408)+SUMIFS(Saisonpreise!$F$9:$F$38,Saisonpreise!$K$9:$K$38,"OK",Saisonpreise!$C$9:$C$38,"Jährlich",Saisonpreise!$J$9:$J$38,1,Saisonpreise!$H$9:$H$38,"&lt;="&amp;C408)+SUMIFS(Saisonpreise!$F$9:$F$38,Saisonpreise!$K$9:$K$38,"OK",Saisonpreise!$C$9:$C$38,"Jährlich",Saisonpreise!$J$9:$J$38,1,Saisonpreise!$I$9:$I$38,"&gt;="&amp;C408))))))</f>
        <v>85</v>
      </c>
      <c r="G408" s="3" t="str">
        <f t="shared" si="26"/>
        <v>Jährliche Saison</v>
      </c>
      <c r="H408" s="3" t="str">
        <f t="shared" si="27"/>
        <v>OK</v>
      </c>
    </row>
    <row r="409" spans="1:8" ht="31" customHeight="1">
      <c r="A409" s="12">
        <f>IF(DATE(Start!$E$28,1,1)+ROW()-9&lt;DATE(Start!$E$28+3,1,1),DATE(Start!$E$28,1,1)+ROW()-9,"")</f>
        <v>46423</v>
      </c>
      <c r="B409" s="3" t="str">
        <f t="shared" si="24"/>
        <v>Fr</v>
      </c>
      <c r="C409" s="3">
        <f t="shared" si="25"/>
        <v>205</v>
      </c>
      <c r="D409" s="3">
        <f>IF(A409="","",COUNTIFS(Saisonpreise!$K$9:$K$38,"OK",Saisonpreise!$C$9:$C$38,"Jährlich",Saisonpreise!$J$9:$J$38,0,Saisonpreise!$H$9:$H$38,"&lt;="&amp;C409,Saisonpreise!$I$9:$I$38,"&gt;="&amp;C409)+COUNTIFS(Saisonpreise!$K$9:$K$38,"OK",Saisonpreise!$C$9:$C$38,"Jährlich",Saisonpreise!$J$9:$J$38,1,Saisonpreise!$H$9:$H$38,"&lt;="&amp;C409)+COUNTIFS(Saisonpreise!$K$9:$K$38,"OK",Saisonpreise!$C$9:$C$38,"Jährlich",Saisonpreise!$J$9:$J$38,1,Saisonpreise!$I$9:$I$38,"&gt;="&amp;C409))</f>
        <v>1</v>
      </c>
      <c r="E409" s="3">
        <f>IF(A409="","",COUNTIFS(Saisonpreise!$K$9:$K$38,"OK",Saisonpreise!$C$9:$C$38,"Einmalig",Saisonpreise!$D$9:$D$38,"&lt;="&amp;A409,Saisonpreise!$E$9:$E$38,"&gt;="&amp;A409))</f>
        <v>0</v>
      </c>
      <c r="F409" s="10">
        <f>IF(A409="","",IF(E409&gt;1,"",IF(E409=1,SUMIFS(Saisonpreise!$F$9:$F$38,Saisonpreise!$K$9:$K$38,"OK",Saisonpreise!$C$9:$C$38,"Einmalig",Saisonpreise!$D$9:$D$38,"&lt;="&amp;A409,Saisonpreise!$E$9:$E$38,"&gt;="&amp;A409),IF(D409&gt;1,"",IF(D409=0,Start!$E$26,SUMIFS(Saisonpreise!$F$9:$F$38,Saisonpreise!$K$9:$K$38,"OK",Saisonpreise!$C$9:$C$38,"Jährlich",Saisonpreise!$J$9:$J$38,0,Saisonpreise!$H$9:$H$38,"&lt;="&amp;C409,Saisonpreise!$I$9:$I$38,"&gt;="&amp;C409)+SUMIFS(Saisonpreise!$F$9:$F$38,Saisonpreise!$K$9:$K$38,"OK",Saisonpreise!$C$9:$C$38,"Jährlich",Saisonpreise!$J$9:$J$38,1,Saisonpreise!$H$9:$H$38,"&lt;="&amp;C409)+SUMIFS(Saisonpreise!$F$9:$F$38,Saisonpreise!$K$9:$K$38,"OK",Saisonpreise!$C$9:$C$38,"Jährlich",Saisonpreise!$J$9:$J$38,1,Saisonpreise!$I$9:$I$38,"&gt;="&amp;C409))))))</f>
        <v>85</v>
      </c>
      <c r="G409" s="3" t="str">
        <f t="shared" si="26"/>
        <v>Jährliche Saison</v>
      </c>
      <c r="H409" s="3" t="str">
        <f t="shared" si="27"/>
        <v>OK</v>
      </c>
    </row>
    <row r="410" spans="1:8" ht="31" customHeight="1">
      <c r="A410" s="12">
        <f>IF(DATE(Start!$E$28,1,1)+ROW()-9&lt;DATE(Start!$E$28+3,1,1),DATE(Start!$E$28,1,1)+ROW()-9,"")</f>
        <v>46424</v>
      </c>
      <c r="B410" s="3" t="str">
        <f t="shared" si="24"/>
        <v>Sa</v>
      </c>
      <c r="C410" s="3">
        <f t="shared" si="25"/>
        <v>206</v>
      </c>
      <c r="D410" s="3">
        <f>IF(A410="","",COUNTIFS(Saisonpreise!$K$9:$K$38,"OK",Saisonpreise!$C$9:$C$38,"Jährlich",Saisonpreise!$J$9:$J$38,0,Saisonpreise!$H$9:$H$38,"&lt;="&amp;C410,Saisonpreise!$I$9:$I$38,"&gt;="&amp;C410)+COUNTIFS(Saisonpreise!$K$9:$K$38,"OK",Saisonpreise!$C$9:$C$38,"Jährlich",Saisonpreise!$J$9:$J$38,1,Saisonpreise!$H$9:$H$38,"&lt;="&amp;C410)+COUNTIFS(Saisonpreise!$K$9:$K$38,"OK",Saisonpreise!$C$9:$C$38,"Jährlich",Saisonpreise!$J$9:$J$38,1,Saisonpreise!$I$9:$I$38,"&gt;="&amp;C410))</f>
        <v>1</v>
      </c>
      <c r="E410" s="3">
        <f>IF(A410="","",COUNTIFS(Saisonpreise!$K$9:$K$38,"OK",Saisonpreise!$C$9:$C$38,"Einmalig",Saisonpreise!$D$9:$D$38,"&lt;="&amp;A410,Saisonpreise!$E$9:$E$38,"&gt;="&amp;A410))</f>
        <v>0</v>
      </c>
      <c r="F410" s="10">
        <f>IF(A410="","",IF(E410&gt;1,"",IF(E410=1,SUMIFS(Saisonpreise!$F$9:$F$38,Saisonpreise!$K$9:$K$38,"OK",Saisonpreise!$C$9:$C$38,"Einmalig",Saisonpreise!$D$9:$D$38,"&lt;="&amp;A410,Saisonpreise!$E$9:$E$38,"&gt;="&amp;A410),IF(D410&gt;1,"",IF(D410=0,Start!$E$26,SUMIFS(Saisonpreise!$F$9:$F$38,Saisonpreise!$K$9:$K$38,"OK",Saisonpreise!$C$9:$C$38,"Jährlich",Saisonpreise!$J$9:$J$38,0,Saisonpreise!$H$9:$H$38,"&lt;="&amp;C410,Saisonpreise!$I$9:$I$38,"&gt;="&amp;C410)+SUMIFS(Saisonpreise!$F$9:$F$38,Saisonpreise!$K$9:$K$38,"OK",Saisonpreise!$C$9:$C$38,"Jährlich",Saisonpreise!$J$9:$J$38,1,Saisonpreise!$H$9:$H$38,"&lt;="&amp;C410)+SUMIFS(Saisonpreise!$F$9:$F$38,Saisonpreise!$K$9:$K$38,"OK",Saisonpreise!$C$9:$C$38,"Jährlich",Saisonpreise!$J$9:$J$38,1,Saisonpreise!$I$9:$I$38,"&gt;="&amp;C410))))))</f>
        <v>85</v>
      </c>
      <c r="G410" s="3" t="str">
        <f t="shared" si="26"/>
        <v>Jährliche Saison</v>
      </c>
      <c r="H410" s="3" t="str">
        <f t="shared" si="27"/>
        <v>OK</v>
      </c>
    </row>
    <row r="411" spans="1:8" ht="31" customHeight="1">
      <c r="A411" s="12">
        <f>IF(DATE(Start!$E$28,1,1)+ROW()-9&lt;DATE(Start!$E$28+3,1,1),DATE(Start!$E$28,1,1)+ROW()-9,"")</f>
        <v>46425</v>
      </c>
      <c r="B411" s="3" t="str">
        <f t="shared" si="24"/>
        <v>So</v>
      </c>
      <c r="C411" s="3">
        <f t="shared" si="25"/>
        <v>207</v>
      </c>
      <c r="D411" s="3">
        <f>IF(A411="","",COUNTIFS(Saisonpreise!$K$9:$K$38,"OK",Saisonpreise!$C$9:$C$38,"Jährlich",Saisonpreise!$J$9:$J$38,0,Saisonpreise!$H$9:$H$38,"&lt;="&amp;C411,Saisonpreise!$I$9:$I$38,"&gt;="&amp;C411)+COUNTIFS(Saisonpreise!$K$9:$K$38,"OK",Saisonpreise!$C$9:$C$38,"Jährlich",Saisonpreise!$J$9:$J$38,1,Saisonpreise!$H$9:$H$38,"&lt;="&amp;C411)+COUNTIFS(Saisonpreise!$K$9:$K$38,"OK",Saisonpreise!$C$9:$C$38,"Jährlich",Saisonpreise!$J$9:$J$38,1,Saisonpreise!$I$9:$I$38,"&gt;="&amp;C411))</f>
        <v>1</v>
      </c>
      <c r="E411" s="3">
        <f>IF(A411="","",COUNTIFS(Saisonpreise!$K$9:$K$38,"OK",Saisonpreise!$C$9:$C$38,"Einmalig",Saisonpreise!$D$9:$D$38,"&lt;="&amp;A411,Saisonpreise!$E$9:$E$38,"&gt;="&amp;A411))</f>
        <v>0</v>
      </c>
      <c r="F411" s="10">
        <f>IF(A411="","",IF(E411&gt;1,"",IF(E411=1,SUMIFS(Saisonpreise!$F$9:$F$38,Saisonpreise!$K$9:$K$38,"OK",Saisonpreise!$C$9:$C$38,"Einmalig",Saisonpreise!$D$9:$D$38,"&lt;="&amp;A411,Saisonpreise!$E$9:$E$38,"&gt;="&amp;A411),IF(D411&gt;1,"",IF(D411=0,Start!$E$26,SUMIFS(Saisonpreise!$F$9:$F$38,Saisonpreise!$K$9:$K$38,"OK",Saisonpreise!$C$9:$C$38,"Jährlich",Saisonpreise!$J$9:$J$38,0,Saisonpreise!$H$9:$H$38,"&lt;="&amp;C411,Saisonpreise!$I$9:$I$38,"&gt;="&amp;C411)+SUMIFS(Saisonpreise!$F$9:$F$38,Saisonpreise!$K$9:$K$38,"OK",Saisonpreise!$C$9:$C$38,"Jährlich",Saisonpreise!$J$9:$J$38,1,Saisonpreise!$H$9:$H$38,"&lt;="&amp;C411)+SUMIFS(Saisonpreise!$F$9:$F$38,Saisonpreise!$K$9:$K$38,"OK",Saisonpreise!$C$9:$C$38,"Jährlich",Saisonpreise!$J$9:$J$38,1,Saisonpreise!$I$9:$I$38,"&gt;="&amp;C411))))))</f>
        <v>85</v>
      </c>
      <c r="G411" s="3" t="str">
        <f t="shared" si="26"/>
        <v>Jährliche Saison</v>
      </c>
      <c r="H411" s="3" t="str">
        <f t="shared" si="27"/>
        <v>OK</v>
      </c>
    </row>
    <row r="412" spans="1:8" ht="31" customHeight="1">
      <c r="A412" s="12">
        <f>IF(DATE(Start!$E$28,1,1)+ROW()-9&lt;DATE(Start!$E$28+3,1,1),DATE(Start!$E$28,1,1)+ROW()-9,"")</f>
        <v>46426</v>
      </c>
      <c r="B412" s="3" t="str">
        <f t="shared" si="24"/>
        <v>Mo</v>
      </c>
      <c r="C412" s="3">
        <f t="shared" si="25"/>
        <v>208</v>
      </c>
      <c r="D412" s="3">
        <f>IF(A412="","",COUNTIFS(Saisonpreise!$K$9:$K$38,"OK",Saisonpreise!$C$9:$C$38,"Jährlich",Saisonpreise!$J$9:$J$38,0,Saisonpreise!$H$9:$H$38,"&lt;="&amp;C412,Saisonpreise!$I$9:$I$38,"&gt;="&amp;C412)+COUNTIFS(Saisonpreise!$K$9:$K$38,"OK",Saisonpreise!$C$9:$C$38,"Jährlich",Saisonpreise!$J$9:$J$38,1,Saisonpreise!$H$9:$H$38,"&lt;="&amp;C412)+COUNTIFS(Saisonpreise!$K$9:$K$38,"OK",Saisonpreise!$C$9:$C$38,"Jährlich",Saisonpreise!$J$9:$J$38,1,Saisonpreise!$I$9:$I$38,"&gt;="&amp;C412))</f>
        <v>1</v>
      </c>
      <c r="E412" s="3">
        <f>IF(A412="","",COUNTIFS(Saisonpreise!$K$9:$K$38,"OK",Saisonpreise!$C$9:$C$38,"Einmalig",Saisonpreise!$D$9:$D$38,"&lt;="&amp;A412,Saisonpreise!$E$9:$E$38,"&gt;="&amp;A412))</f>
        <v>0</v>
      </c>
      <c r="F412" s="10">
        <f>IF(A412="","",IF(E412&gt;1,"",IF(E412=1,SUMIFS(Saisonpreise!$F$9:$F$38,Saisonpreise!$K$9:$K$38,"OK",Saisonpreise!$C$9:$C$38,"Einmalig",Saisonpreise!$D$9:$D$38,"&lt;="&amp;A412,Saisonpreise!$E$9:$E$38,"&gt;="&amp;A412),IF(D412&gt;1,"",IF(D412=0,Start!$E$26,SUMIFS(Saisonpreise!$F$9:$F$38,Saisonpreise!$K$9:$K$38,"OK",Saisonpreise!$C$9:$C$38,"Jährlich",Saisonpreise!$J$9:$J$38,0,Saisonpreise!$H$9:$H$38,"&lt;="&amp;C412,Saisonpreise!$I$9:$I$38,"&gt;="&amp;C412)+SUMIFS(Saisonpreise!$F$9:$F$38,Saisonpreise!$K$9:$K$38,"OK",Saisonpreise!$C$9:$C$38,"Jährlich",Saisonpreise!$J$9:$J$38,1,Saisonpreise!$H$9:$H$38,"&lt;="&amp;C412)+SUMIFS(Saisonpreise!$F$9:$F$38,Saisonpreise!$K$9:$K$38,"OK",Saisonpreise!$C$9:$C$38,"Jährlich",Saisonpreise!$J$9:$J$38,1,Saisonpreise!$I$9:$I$38,"&gt;="&amp;C412))))))</f>
        <v>85</v>
      </c>
      <c r="G412" s="3" t="str">
        <f t="shared" si="26"/>
        <v>Jährliche Saison</v>
      </c>
      <c r="H412" s="3" t="str">
        <f t="shared" si="27"/>
        <v>OK</v>
      </c>
    </row>
    <row r="413" spans="1:8" ht="31" customHeight="1">
      <c r="A413" s="12">
        <f>IF(DATE(Start!$E$28,1,1)+ROW()-9&lt;DATE(Start!$E$28+3,1,1),DATE(Start!$E$28,1,1)+ROW()-9,"")</f>
        <v>46427</v>
      </c>
      <c r="B413" s="3" t="str">
        <f t="shared" si="24"/>
        <v>Di</v>
      </c>
      <c r="C413" s="3">
        <f t="shared" si="25"/>
        <v>209</v>
      </c>
      <c r="D413" s="3">
        <f>IF(A413="","",COUNTIFS(Saisonpreise!$K$9:$K$38,"OK",Saisonpreise!$C$9:$C$38,"Jährlich",Saisonpreise!$J$9:$J$38,0,Saisonpreise!$H$9:$H$38,"&lt;="&amp;C413,Saisonpreise!$I$9:$I$38,"&gt;="&amp;C413)+COUNTIFS(Saisonpreise!$K$9:$K$38,"OK",Saisonpreise!$C$9:$C$38,"Jährlich",Saisonpreise!$J$9:$J$38,1,Saisonpreise!$H$9:$H$38,"&lt;="&amp;C413)+COUNTIFS(Saisonpreise!$K$9:$K$38,"OK",Saisonpreise!$C$9:$C$38,"Jährlich",Saisonpreise!$J$9:$J$38,1,Saisonpreise!$I$9:$I$38,"&gt;="&amp;C413))</f>
        <v>1</v>
      </c>
      <c r="E413" s="3">
        <f>IF(A413="","",COUNTIFS(Saisonpreise!$K$9:$K$38,"OK",Saisonpreise!$C$9:$C$38,"Einmalig",Saisonpreise!$D$9:$D$38,"&lt;="&amp;A413,Saisonpreise!$E$9:$E$38,"&gt;="&amp;A413))</f>
        <v>0</v>
      </c>
      <c r="F413" s="10">
        <f>IF(A413="","",IF(E413&gt;1,"",IF(E413=1,SUMIFS(Saisonpreise!$F$9:$F$38,Saisonpreise!$K$9:$K$38,"OK",Saisonpreise!$C$9:$C$38,"Einmalig",Saisonpreise!$D$9:$D$38,"&lt;="&amp;A413,Saisonpreise!$E$9:$E$38,"&gt;="&amp;A413),IF(D413&gt;1,"",IF(D413=0,Start!$E$26,SUMIFS(Saisonpreise!$F$9:$F$38,Saisonpreise!$K$9:$K$38,"OK",Saisonpreise!$C$9:$C$38,"Jährlich",Saisonpreise!$J$9:$J$38,0,Saisonpreise!$H$9:$H$38,"&lt;="&amp;C413,Saisonpreise!$I$9:$I$38,"&gt;="&amp;C413)+SUMIFS(Saisonpreise!$F$9:$F$38,Saisonpreise!$K$9:$K$38,"OK",Saisonpreise!$C$9:$C$38,"Jährlich",Saisonpreise!$J$9:$J$38,1,Saisonpreise!$H$9:$H$38,"&lt;="&amp;C413)+SUMIFS(Saisonpreise!$F$9:$F$38,Saisonpreise!$K$9:$K$38,"OK",Saisonpreise!$C$9:$C$38,"Jährlich",Saisonpreise!$J$9:$J$38,1,Saisonpreise!$I$9:$I$38,"&gt;="&amp;C413))))))</f>
        <v>85</v>
      </c>
      <c r="G413" s="3" t="str">
        <f t="shared" si="26"/>
        <v>Jährliche Saison</v>
      </c>
      <c r="H413" s="3" t="str">
        <f t="shared" si="27"/>
        <v>OK</v>
      </c>
    </row>
    <row r="414" spans="1:8" ht="31" customHeight="1">
      <c r="A414" s="12">
        <f>IF(DATE(Start!$E$28,1,1)+ROW()-9&lt;DATE(Start!$E$28+3,1,1),DATE(Start!$E$28,1,1)+ROW()-9,"")</f>
        <v>46428</v>
      </c>
      <c r="B414" s="3" t="str">
        <f t="shared" si="24"/>
        <v>Mi</v>
      </c>
      <c r="C414" s="3">
        <f t="shared" si="25"/>
        <v>210</v>
      </c>
      <c r="D414" s="3">
        <f>IF(A414="","",COUNTIFS(Saisonpreise!$K$9:$K$38,"OK",Saisonpreise!$C$9:$C$38,"Jährlich",Saisonpreise!$J$9:$J$38,0,Saisonpreise!$H$9:$H$38,"&lt;="&amp;C414,Saisonpreise!$I$9:$I$38,"&gt;="&amp;C414)+COUNTIFS(Saisonpreise!$K$9:$K$38,"OK",Saisonpreise!$C$9:$C$38,"Jährlich",Saisonpreise!$J$9:$J$38,1,Saisonpreise!$H$9:$H$38,"&lt;="&amp;C414)+COUNTIFS(Saisonpreise!$K$9:$K$38,"OK",Saisonpreise!$C$9:$C$38,"Jährlich",Saisonpreise!$J$9:$J$38,1,Saisonpreise!$I$9:$I$38,"&gt;="&amp;C414))</f>
        <v>1</v>
      </c>
      <c r="E414" s="3">
        <f>IF(A414="","",COUNTIFS(Saisonpreise!$K$9:$K$38,"OK",Saisonpreise!$C$9:$C$38,"Einmalig",Saisonpreise!$D$9:$D$38,"&lt;="&amp;A414,Saisonpreise!$E$9:$E$38,"&gt;="&amp;A414))</f>
        <v>0</v>
      </c>
      <c r="F414" s="10">
        <f>IF(A414="","",IF(E414&gt;1,"",IF(E414=1,SUMIFS(Saisonpreise!$F$9:$F$38,Saisonpreise!$K$9:$K$38,"OK",Saisonpreise!$C$9:$C$38,"Einmalig",Saisonpreise!$D$9:$D$38,"&lt;="&amp;A414,Saisonpreise!$E$9:$E$38,"&gt;="&amp;A414),IF(D414&gt;1,"",IF(D414=0,Start!$E$26,SUMIFS(Saisonpreise!$F$9:$F$38,Saisonpreise!$K$9:$K$38,"OK",Saisonpreise!$C$9:$C$38,"Jährlich",Saisonpreise!$J$9:$J$38,0,Saisonpreise!$H$9:$H$38,"&lt;="&amp;C414,Saisonpreise!$I$9:$I$38,"&gt;="&amp;C414)+SUMIFS(Saisonpreise!$F$9:$F$38,Saisonpreise!$K$9:$K$38,"OK",Saisonpreise!$C$9:$C$38,"Jährlich",Saisonpreise!$J$9:$J$38,1,Saisonpreise!$H$9:$H$38,"&lt;="&amp;C414)+SUMIFS(Saisonpreise!$F$9:$F$38,Saisonpreise!$K$9:$K$38,"OK",Saisonpreise!$C$9:$C$38,"Jährlich",Saisonpreise!$J$9:$J$38,1,Saisonpreise!$I$9:$I$38,"&gt;="&amp;C414))))))</f>
        <v>85</v>
      </c>
      <c r="G414" s="3" t="str">
        <f t="shared" si="26"/>
        <v>Jährliche Saison</v>
      </c>
      <c r="H414" s="3" t="str">
        <f t="shared" si="27"/>
        <v>OK</v>
      </c>
    </row>
    <row r="415" spans="1:8" ht="31" customHeight="1">
      <c r="A415" s="12">
        <f>IF(DATE(Start!$E$28,1,1)+ROW()-9&lt;DATE(Start!$E$28+3,1,1),DATE(Start!$E$28,1,1)+ROW()-9,"")</f>
        <v>46429</v>
      </c>
      <c r="B415" s="3" t="str">
        <f t="shared" si="24"/>
        <v>Do</v>
      </c>
      <c r="C415" s="3">
        <f t="shared" si="25"/>
        <v>211</v>
      </c>
      <c r="D415" s="3">
        <f>IF(A415="","",COUNTIFS(Saisonpreise!$K$9:$K$38,"OK",Saisonpreise!$C$9:$C$38,"Jährlich",Saisonpreise!$J$9:$J$38,0,Saisonpreise!$H$9:$H$38,"&lt;="&amp;C415,Saisonpreise!$I$9:$I$38,"&gt;="&amp;C415)+COUNTIFS(Saisonpreise!$K$9:$K$38,"OK",Saisonpreise!$C$9:$C$38,"Jährlich",Saisonpreise!$J$9:$J$38,1,Saisonpreise!$H$9:$H$38,"&lt;="&amp;C415)+COUNTIFS(Saisonpreise!$K$9:$K$38,"OK",Saisonpreise!$C$9:$C$38,"Jährlich",Saisonpreise!$J$9:$J$38,1,Saisonpreise!$I$9:$I$38,"&gt;="&amp;C415))</f>
        <v>1</v>
      </c>
      <c r="E415" s="3">
        <f>IF(A415="","",COUNTIFS(Saisonpreise!$K$9:$K$38,"OK",Saisonpreise!$C$9:$C$38,"Einmalig",Saisonpreise!$D$9:$D$38,"&lt;="&amp;A415,Saisonpreise!$E$9:$E$38,"&gt;="&amp;A415))</f>
        <v>0</v>
      </c>
      <c r="F415" s="10">
        <f>IF(A415="","",IF(E415&gt;1,"",IF(E415=1,SUMIFS(Saisonpreise!$F$9:$F$38,Saisonpreise!$K$9:$K$38,"OK",Saisonpreise!$C$9:$C$38,"Einmalig",Saisonpreise!$D$9:$D$38,"&lt;="&amp;A415,Saisonpreise!$E$9:$E$38,"&gt;="&amp;A415),IF(D415&gt;1,"",IF(D415=0,Start!$E$26,SUMIFS(Saisonpreise!$F$9:$F$38,Saisonpreise!$K$9:$K$38,"OK",Saisonpreise!$C$9:$C$38,"Jährlich",Saisonpreise!$J$9:$J$38,0,Saisonpreise!$H$9:$H$38,"&lt;="&amp;C415,Saisonpreise!$I$9:$I$38,"&gt;="&amp;C415)+SUMIFS(Saisonpreise!$F$9:$F$38,Saisonpreise!$K$9:$K$38,"OK",Saisonpreise!$C$9:$C$38,"Jährlich",Saisonpreise!$J$9:$J$38,1,Saisonpreise!$H$9:$H$38,"&lt;="&amp;C415)+SUMIFS(Saisonpreise!$F$9:$F$38,Saisonpreise!$K$9:$K$38,"OK",Saisonpreise!$C$9:$C$38,"Jährlich",Saisonpreise!$J$9:$J$38,1,Saisonpreise!$I$9:$I$38,"&gt;="&amp;C415))))))</f>
        <v>85</v>
      </c>
      <c r="G415" s="3" t="str">
        <f t="shared" si="26"/>
        <v>Jährliche Saison</v>
      </c>
      <c r="H415" s="3" t="str">
        <f t="shared" si="27"/>
        <v>OK</v>
      </c>
    </row>
    <row r="416" spans="1:8" ht="31" customHeight="1">
      <c r="A416" s="12">
        <f>IF(DATE(Start!$E$28,1,1)+ROW()-9&lt;DATE(Start!$E$28+3,1,1),DATE(Start!$E$28,1,1)+ROW()-9,"")</f>
        <v>46430</v>
      </c>
      <c r="B416" s="3" t="str">
        <f t="shared" si="24"/>
        <v>Fr</v>
      </c>
      <c r="C416" s="3">
        <f t="shared" si="25"/>
        <v>212</v>
      </c>
      <c r="D416" s="3">
        <f>IF(A416="","",COUNTIFS(Saisonpreise!$K$9:$K$38,"OK",Saisonpreise!$C$9:$C$38,"Jährlich",Saisonpreise!$J$9:$J$38,0,Saisonpreise!$H$9:$H$38,"&lt;="&amp;C416,Saisonpreise!$I$9:$I$38,"&gt;="&amp;C416)+COUNTIFS(Saisonpreise!$K$9:$K$38,"OK",Saisonpreise!$C$9:$C$38,"Jährlich",Saisonpreise!$J$9:$J$38,1,Saisonpreise!$H$9:$H$38,"&lt;="&amp;C416)+COUNTIFS(Saisonpreise!$K$9:$K$38,"OK",Saisonpreise!$C$9:$C$38,"Jährlich",Saisonpreise!$J$9:$J$38,1,Saisonpreise!$I$9:$I$38,"&gt;="&amp;C416))</f>
        <v>1</v>
      </c>
      <c r="E416" s="3">
        <f>IF(A416="","",COUNTIFS(Saisonpreise!$K$9:$K$38,"OK",Saisonpreise!$C$9:$C$38,"Einmalig",Saisonpreise!$D$9:$D$38,"&lt;="&amp;A416,Saisonpreise!$E$9:$E$38,"&gt;="&amp;A416))</f>
        <v>0</v>
      </c>
      <c r="F416" s="10">
        <f>IF(A416="","",IF(E416&gt;1,"",IF(E416=1,SUMIFS(Saisonpreise!$F$9:$F$38,Saisonpreise!$K$9:$K$38,"OK",Saisonpreise!$C$9:$C$38,"Einmalig",Saisonpreise!$D$9:$D$38,"&lt;="&amp;A416,Saisonpreise!$E$9:$E$38,"&gt;="&amp;A416),IF(D416&gt;1,"",IF(D416=0,Start!$E$26,SUMIFS(Saisonpreise!$F$9:$F$38,Saisonpreise!$K$9:$K$38,"OK",Saisonpreise!$C$9:$C$38,"Jährlich",Saisonpreise!$J$9:$J$38,0,Saisonpreise!$H$9:$H$38,"&lt;="&amp;C416,Saisonpreise!$I$9:$I$38,"&gt;="&amp;C416)+SUMIFS(Saisonpreise!$F$9:$F$38,Saisonpreise!$K$9:$K$38,"OK",Saisonpreise!$C$9:$C$38,"Jährlich",Saisonpreise!$J$9:$J$38,1,Saisonpreise!$H$9:$H$38,"&lt;="&amp;C416)+SUMIFS(Saisonpreise!$F$9:$F$38,Saisonpreise!$K$9:$K$38,"OK",Saisonpreise!$C$9:$C$38,"Jährlich",Saisonpreise!$J$9:$J$38,1,Saisonpreise!$I$9:$I$38,"&gt;="&amp;C416))))))</f>
        <v>85</v>
      </c>
      <c r="G416" s="3" t="str">
        <f t="shared" si="26"/>
        <v>Jährliche Saison</v>
      </c>
      <c r="H416" s="3" t="str">
        <f t="shared" si="27"/>
        <v>OK</v>
      </c>
    </row>
    <row r="417" spans="1:8" ht="31" customHeight="1">
      <c r="A417" s="12">
        <f>IF(DATE(Start!$E$28,1,1)+ROW()-9&lt;DATE(Start!$E$28+3,1,1),DATE(Start!$E$28,1,1)+ROW()-9,"")</f>
        <v>46431</v>
      </c>
      <c r="B417" s="3" t="str">
        <f t="shared" si="24"/>
        <v>Sa</v>
      </c>
      <c r="C417" s="3">
        <f t="shared" si="25"/>
        <v>213</v>
      </c>
      <c r="D417" s="3">
        <f>IF(A417="","",COUNTIFS(Saisonpreise!$K$9:$K$38,"OK",Saisonpreise!$C$9:$C$38,"Jährlich",Saisonpreise!$J$9:$J$38,0,Saisonpreise!$H$9:$H$38,"&lt;="&amp;C417,Saisonpreise!$I$9:$I$38,"&gt;="&amp;C417)+COUNTIFS(Saisonpreise!$K$9:$K$38,"OK",Saisonpreise!$C$9:$C$38,"Jährlich",Saisonpreise!$J$9:$J$38,1,Saisonpreise!$H$9:$H$38,"&lt;="&amp;C417)+COUNTIFS(Saisonpreise!$K$9:$K$38,"OK",Saisonpreise!$C$9:$C$38,"Jährlich",Saisonpreise!$J$9:$J$38,1,Saisonpreise!$I$9:$I$38,"&gt;="&amp;C417))</f>
        <v>1</v>
      </c>
      <c r="E417" s="3">
        <f>IF(A417="","",COUNTIFS(Saisonpreise!$K$9:$K$38,"OK",Saisonpreise!$C$9:$C$38,"Einmalig",Saisonpreise!$D$9:$D$38,"&lt;="&amp;A417,Saisonpreise!$E$9:$E$38,"&gt;="&amp;A417))</f>
        <v>0</v>
      </c>
      <c r="F417" s="10">
        <f>IF(A417="","",IF(E417&gt;1,"",IF(E417=1,SUMIFS(Saisonpreise!$F$9:$F$38,Saisonpreise!$K$9:$K$38,"OK",Saisonpreise!$C$9:$C$38,"Einmalig",Saisonpreise!$D$9:$D$38,"&lt;="&amp;A417,Saisonpreise!$E$9:$E$38,"&gt;="&amp;A417),IF(D417&gt;1,"",IF(D417=0,Start!$E$26,SUMIFS(Saisonpreise!$F$9:$F$38,Saisonpreise!$K$9:$K$38,"OK",Saisonpreise!$C$9:$C$38,"Jährlich",Saisonpreise!$J$9:$J$38,0,Saisonpreise!$H$9:$H$38,"&lt;="&amp;C417,Saisonpreise!$I$9:$I$38,"&gt;="&amp;C417)+SUMIFS(Saisonpreise!$F$9:$F$38,Saisonpreise!$K$9:$K$38,"OK",Saisonpreise!$C$9:$C$38,"Jährlich",Saisonpreise!$J$9:$J$38,1,Saisonpreise!$H$9:$H$38,"&lt;="&amp;C417)+SUMIFS(Saisonpreise!$F$9:$F$38,Saisonpreise!$K$9:$K$38,"OK",Saisonpreise!$C$9:$C$38,"Jährlich",Saisonpreise!$J$9:$J$38,1,Saisonpreise!$I$9:$I$38,"&gt;="&amp;C417))))))</f>
        <v>85</v>
      </c>
      <c r="G417" s="3" t="str">
        <f t="shared" si="26"/>
        <v>Jährliche Saison</v>
      </c>
      <c r="H417" s="3" t="str">
        <f t="shared" si="27"/>
        <v>OK</v>
      </c>
    </row>
    <row r="418" spans="1:8" ht="31" customHeight="1">
      <c r="A418" s="12">
        <f>IF(DATE(Start!$E$28,1,1)+ROW()-9&lt;DATE(Start!$E$28+3,1,1),DATE(Start!$E$28,1,1)+ROW()-9,"")</f>
        <v>46432</v>
      </c>
      <c r="B418" s="3" t="str">
        <f t="shared" si="24"/>
        <v>So</v>
      </c>
      <c r="C418" s="3">
        <f t="shared" si="25"/>
        <v>214</v>
      </c>
      <c r="D418" s="3">
        <f>IF(A418="","",COUNTIFS(Saisonpreise!$K$9:$K$38,"OK",Saisonpreise!$C$9:$C$38,"Jährlich",Saisonpreise!$J$9:$J$38,0,Saisonpreise!$H$9:$H$38,"&lt;="&amp;C418,Saisonpreise!$I$9:$I$38,"&gt;="&amp;C418)+COUNTIFS(Saisonpreise!$K$9:$K$38,"OK",Saisonpreise!$C$9:$C$38,"Jährlich",Saisonpreise!$J$9:$J$38,1,Saisonpreise!$H$9:$H$38,"&lt;="&amp;C418)+COUNTIFS(Saisonpreise!$K$9:$K$38,"OK",Saisonpreise!$C$9:$C$38,"Jährlich",Saisonpreise!$J$9:$J$38,1,Saisonpreise!$I$9:$I$38,"&gt;="&amp;C418))</f>
        <v>1</v>
      </c>
      <c r="E418" s="3">
        <f>IF(A418="","",COUNTIFS(Saisonpreise!$K$9:$K$38,"OK",Saisonpreise!$C$9:$C$38,"Einmalig",Saisonpreise!$D$9:$D$38,"&lt;="&amp;A418,Saisonpreise!$E$9:$E$38,"&gt;="&amp;A418))</f>
        <v>0</v>
      </c>
      <c r="F418" s="10">
        <f>IF(A418="","",IF(E418&gt;1,"",IF(E418=1,SUMIFS(Saisonpreise!$F$9:$F$38,Saisonpreise!$K$9:$K$38,"OK",Saisonpreise!$C$9:$C$38,"Einmalig",Saisonpreise!$D$9:$D$38,"&lt;="&amp;A418,Saisonpreise!$E$9:$E$38,"&gt;="&amp;A418),IF(D418&gt;1,"",IF(D418=0,Start!$E$26,SUMIFS(Saisonpreise!$F$9:$F$38,Saisonpreise!$K$9:$K$38,"OK",Saisonpreise!$C$9:$C$38,"Jährlich",Saisonpreise!$J$9:$J$38,0,Saisonpreise!$H$9:$H$38,"&lt;="&amp;C418,Saisonpreise!$I$9:$I$38,"&gt;="&amp;C418)+SUMIFS(Saisonpreise!$F$9:$F$38,Saisonpreise!$K$9:$K$38,"OK",Saisonpreise!$C$9:$C$38,"Jährlich",Saisonpreise!$J$9:$J$38,1,Saisonpreise!$H$9:$H$38,"&lt;="&amp;C418)+SUMIFS(Saisonpreise!$F$9:$F$38,Saisonpreise!$K$9:$K$38,"OK",Saisonpreise!$C$9:$C$38,"Jährlich",Saisonpreise!$J$9:$J$38,1,Saisonpreise!$I$9:$I$38,"&gt;="&amp;C418))))))</f>
        <v>85</v>
      </c>
      <c r="G418" s="3" t="str">
        <f t="shared" si="26"/>
        <v>Jährliche Saison</v>
      </c>
      <c r="H418" s="3" t="str">
        <f t="shared" si="27"/>
        <v>OK</v>
      </c>
    </row>
    <row r="419" spans="1:8" ht="31" customHeight="1">
      <c r="A419" s="12">
        <f>IF(DATE(Start!$E$28,1,1)+ROW()-9&lt;DATE(Start!$E$28+3,1,1),DATE(Start!$E$28,1,1)+ROW()-9,"")</f>
        <v>46433</v>
      </c>
      <c r="B419" s="3" t="str">
        <f t="shared" si="24"/>
        <v>Mo</v>
      </c>
      <c r="C419" s="3">
        <f t="shared" si="25"/>
        <v>215</v>
      </c>
      <c r="D419" s="3">
        <f>IF(A419="","",COUNTIFS(Saisonpreise!$K$9:$K$38,"OK",Saisonpreise!$C$9:$C$38,"Jährlich",Saisonpreise!$J$9:$J$38,0,Saisonpreise!$H$9:$H$38,"&lt;="&amp;C419,Saisonpreise!$I$9:$I$38,"&gt;="&amp;C419)+COUNTIFS(Saisonpreise!$K$9:$K$38,"OK",Saisonpreise!$C$9:$C$38,"Jährlich",Saisonpreise!$J$9:$J$38,1,Saisonpreise!$H$9:$H$38,"&lt;="&amp;C419)+COUNTIFS(Saisonpreise!$K$9:$K$38,"OK",Saisonpreise!$C$9:$C$38,"Jährlich",Saisonpreise!$J$9:$J$38,1,Saisonpreise!$I$9:$I$38,"&gt;="&amp;C419))</f>
        <v>1</v>
      </c>
      <c r="E419" s="3">
        <f>IF(A419="","",COUNTIFS(Saisonpreise!$K$9:$K$38,"OK",Saisonpreise!$C$9:$C$38,"Einmalig",Saisonpreise!$D$9:$D$38,"&lt;="&amp;A419,Saisonpreise!$E$9:$E$38,"&gt;="&amp;A419))</f>
        <v>0</v>
      </c>
      <c r="F419" s="10">
        <f>IF(A419="","",IF(E419&gt;1,"",IF(E419=1,SUMIFS(Saisonpreise!$F$9:$F$38,Saisonpreise!$K$9:$K$38,"OK",Saisonpreise!$C$9:$C$38,"Einmalig",Saisonpreise!$D$9:$D$38,"&lt;="&amp;A419,Saisonpreise!$E$9:$E$38,"&gt;="&amp;A419),IF(D419&gt;1,"",IF(D419=0,Start!$E$26,SUMIFS(Saisonpreise!$F$9:$F$38,Saisonpreise!$K$9:$K$38,"OK",Saisonpreise!$C$9:$C$38,"Jährlich",Saisonpreise!$J$9:$J$38,0,Saisonpreise!$H$9:$H$38,"&lt;="&amp;C419,Saisonpreise!$I$9:$I$38,"&gt;="&amp;C419)+SUMIFS(Saisonpreise!$F$9:$F$38,Saisonpreise!$K$9:$K$38,"OK",Saisonpreise!$C$9:$C$38,"Jährlich",Saisonpreise!$J$9:$J$38,1,Saisonpreise!$H$9:$H$38,"&lt;="&amp;C419)+SUMIFS(Saisonpreise!$F$9:$F$38,Saisonpreise!$K$9:$K$38,"OK",Saisonpreise!$C$9:$C$38,"Jährlich",Saisonpreise!$J$9:$J$38,1,Saisonpreise!$I$9:$I$38,"&gt;="&amp;C419))))))</f>
        <v>85</v>
      </c>
      <c r="G419" s="3" t="str">
        <f t="shared" si="26"/>
        <v>Jährliche Saison</v>
      </c>
      <c r="H419" s="3" t="str">
        <f t="shared" si="27"/>
        <v>OK</v>
      </c>
    </row>
    <row r="420" spans="1:8" ht="31" customHeight="1">
      <c r="A420" s="12">
        <f>IF(DATE(Start!$E$28,1,1)+ROW()-9&lt;DATE(Start!$E$28+3,1,1),DATE(Start!$E$28,1,1)+ROW()-9,"")</f>
        <v>46434</v>
      </c>
      <c r="B420" s="3" t="str">
        <f t="shared" si="24"/>
        <v>Di</v>
      </c>
      <c r="C420" s="3">
        <f t="shared" si="25"/>
        <v>216</v>
      </c>
      <c r="D420" s="3">
        <f>IF(A420="","",COUNTIFS(Saisonpreise!$K$9:$K$38,"OK",Saisonpreise!$C$9:$C$38,"Jährlich",Saisonpreise!$J$9:$J$38,0,Saisonpreise!$H$9:$H$38,"&lt;="&amp;C420,Saisonpreise!$I$9:$I$38,"&gt;="&amp;C420)+COUNTIFS(Saisonpreise!$K$9:$K$38,"OK",Saisonpreise!$C$9:$C$38,"Jährlich",Saisonpreise!$J$9:$J$38,1,Saisonpreise!$H$9:$H$38,"&lt;="&amp;C420)+COUNTIFS(Saisonpreise!$K$9:$K$38,"OK",Saisonpreise!$C$9:$C$38,"Jährlich",Saisonpreise!$J$9:$J$38,1,Saisonpreise!$I$9:$I$38,"&gt;="&amp;C420))</f>
        <v>1</v>
      </c>
      <c r="E420" s="3">
        <f>IF(A420="","",COUNTIFS(Saisonpreise!$K$9:$K$38,"OK",Saisonpreise!$C$9:$C$38,"Einmalig",Saisonpreise!$D$9:$D$38,"&lt;="&amp;A420,Saisonpreise!$E$9:$E$38,"&gt;="&amp;A420))</f>
        <v>0</v>
      </c>
      <c r="F420" s="10">
        <f>IF(A420="","",IF(E420&gt;1,"",IF(E420=1,SUMIFS(Saisonpreise!$F$9:$F$38,Saisonpreise!$K$9:$K$38,"OK",Saisonpreise!$C$9:$C$38,"Einmalig",Saisonpreise!$D$9:$D$38,"&lt;="&amp;A420,Saisonpreise!$E$9:$E$38,"&gt;="&amp;A420),IF(D420&gt;1,"",IF(D420=0,Start!$E$26,SUMIFS(Saisonpreise!$F$9:$F$38,Saisonpreise!$K$9:$K$38,"OK",Saisonpreise!$C$9:$C$38,"Jährlich",Saisonpreise!$J$9:$J$38,0,Saisonpreise!$H$9:$H$38,"&lt;="&amp;C420,Saisonpreise!$I$9:$I$38,"&gt;="&amp;C420)+SUMIFS(Saisonpreise!$F$9:$F$38,Saisonpreise!$K$9:$K$38,"OK",Saisonpreise!$C$9:$C$38,"Jährlich",Saisonpreise!$J$9:$J$38,1,Saisonpreise!$H$9:$H$38,"&lt;="&amp;C420)+SUMIFS(Saisonpreise!$F$9:$F$38,Saisonpreise!$K$9:$K$38,"OK",Saisonpreise!$C$9:$C$38,"Jährlich",Saisonpreise!$J$9:$J$38,1,Saisonpreise!$I$9:$I$38,"&gt;="&amp;C420))))))</f>
        <v>85</v>
      </c>
      <c r="G420" s="3" t="str">
        <f t="shared" si="26"/>
        <v>Jährliche Saison</v>
      </c>
      <c r="H420" s="3" t="str">
        <f t="shared" si="27"/>
        <v>OK</v>
      </c>
    </row>
    <row r="421" spans="1:8" ht="31" customHeight="1">
      <c r="A421" s="12">
        <f>IF(DATE(Start!$E$28,1,1)+ROW()-9&lt;DATE(Start!$E$28+3,1,1),DATE(Start!$E$28,1,1)+ROW()-9,"")</f>
        <v>46435</v>
      </c>
      <c r="B421" s="3" t="str">
        <f t="shared" si="24"/>
        <v>Mi</v>
      </c>
      <c r="C421" s="3">
        <f t="shared" si="25"/>
        <v>217</v>
      </c>
      <c r="D421" s="3">
        <f>IF(A421="","",COUNTIFS(Saisonpreise!$K$9:$K$38,"OK",Saisonpreise!$C$9:$C$38,"Jährlich",Saisonpreise!$J$9:$J$38,0,Saisonpreise!$H$9:$H$38,"&lt;="&amp;C421,Saisonpreise!$I$9:$I$38,"&gt;="&amp;C421)+COUNTIFS(Saisonpreise!$K$9:$K$38,"OK",Saisonpreise!$C$9:$C$38,"Jährlich",Saisonpreise!$J$9:$J$38,1,Saisonpreise!$H$9:$H$38,"&lt;="&amp;C421)+COUNTIFS(Saisonpreise!$K$9:$K$38,"OK",Saisonpreise!$C$9:$C$38,"Jährlich",Saisonpreise!$J$9:$J$38,1,Saisonpreise!$I$9:$I$38,"&gt;="&amp;C421))</f>
        <v>1</v>
      </c>
      <c r="E421" s="3">
        <f>IF(A421="","",COUNTIFS(Saisonpreise!$K$9:$K$38,"OK",Saisonpreise!$C$9:$C$38,"Einmalig",Saisonpreise!$D$9:$D$38,"&lt;="&amp;A421,Saisonpreise!$E$9:$E$38,"&gt;="&amp;A421))</f>
        <v>0</v>
      </c>
      <c r="F421" s="10">
        <f>IF(A421="","",IF(E421&gt;1,"",IF(E421=1,SUMIFS(Saisonpreise!$F$9:$F$38,Saisonpreise!$K$9:$K$38,"OK",Saisonpreise!$C$9:$C$38,"Einmalig",Saisonpreise!$D$9:$D$38,"&lt;="&amp;A421,Saisonpreise!$E$9:$E$38,"&gt;="&amp;A421),IF(D421&gt;1,"",IF(D421=0,Start!$E$26,SUMIFS(Saisonpreise!$F$9:$F$38,Saisonpreise!$K$9:$K$38,"OK",Saisonpreise!$C$9:$C$38,"Jährlich",Saisonpreise!$J$9:$J$38,0,Saisonpreise!$H$9:$H$38,"&lt;="&amp;C421,Saisonpreise!$I$9:$I$38,"&gt;="&amp;C421)+SUMIFS(Saisonpreise!$F$9:$F$38,Saisonpreise!$K$9:$K$38,"OK",Saisonpreise!$C$9:$C$38,"Jährlich",Saisonpreise!$J$9:$J$38,1,Saisonpreise!$H$9:$H$38,"&lt;="&amp;C421)+SUMIFS(Saisonpreise!$F$9:$F$38,Saisonpreise!$K$9:$K$38,"OK",Saisonpreise!$C$9:$C$38,"Jährlich",Saisonpreise!$J$9:$J$38,1,Saisonpreise!$I$9:$I$38,"&gt;="&amp;C421))))))</f>
        <v>85</v>
      </c>
      <c r="G421" s="3" t="str">
        <f t="shared" si="26"/>
        <v>Jährliche Saison</v>
      </c>
      <c r="H421" s="3" t="str">
        <f t="shared" si="27"/>
        <v>OK</v>
      </c>
    </row>
    <row r="422" spans="1:8" ht="31" customHeight="1">
      <c r="A422" s="12">
        <f>IF(DATE(Start!$E$28,1,1)+ROW()-9&lt;DATE(Start!$E$28+3,1,1),DATE(Start!$E$28,1,1)+ROW()-9,"")</f>
        <v>46436</v>
      </c>
      <c r="B422" s="3" t="str">
        <f t="shared" si="24"/>
        <v>Do</v>
      </c>
      <c r="C422" s="3">
        <f t="shared" si="25"/>
        <v>218</v>
      </c>
      <c r="D422" s="3">
        <f>IF(A422="","",COUNTIFS(Saisonpreise!$K$9:$K$38,"OK",Saisonpreise!$C$9:$C$38,"Jährlich",Saisonpreise!$J$9:$J$38,0,Saisonpreise!$H$9:$H$38,"&lt;="&amp;C422,Saisonpreise!$I$9:$I$38,"&gt;="&amp;C422)+COUNTIFS(Saisonpreise!$K$9:$K$38,"OK",Saisonpreise!$C$9:$C$38,"Jährlich",Saisonpreise!$J$9:$J$38,1,Saisonpreise!$H$9:$H$38,"&lt;="&amp;C422)+COUNTIFS(Saisonpreise!$K$9:$K$38,"OK",Saisonpreise!$C$9:$C$38,"Jährlich",Saisonpreise!$J$9:$J$38,1,Saisonpreise!$I$9:$I$38,"&gt;="&amp;C422))</f>
        <v>1</v>
      </c>
      <c r="E422" s="3">
        <f>IF(A422="","",COUNTIFS(Saisonpreise!$K$9:$K$38,"OK",Saisonpreise!$C$9:$C$38,"Einmalig",Saisonpreise!$D$9:$D$38,"&lt;="&amp;A422,Saisonpreise!$E$9:$E$38,"&gt;="&amp;A422))</f>
        <v>0</v>
      </c>
      <c r="F422" s="10">
        <f>IF(A422="","",IF(E422&gt;1,"",IF(E422=1,SUMIFS(Saisonpreise!$F$9:$F$38,Saisonpreise!$K$9:$K$38,"OK",Saisonpreise!$C$9:$C$38,"Einmalig",Saisonpreise!$D$9:$D$38,"&lt;="&amp;A422,Saisonpreise!$E$9:$E$38,"&gt;="&amp;A422),IF(D422&gt;1,"",IF(D422=0,Start!$E$26,SUMIFS(Saisonpreise!$F$9:$F$38,Saisonpreise!$K$9:$K$38,"OK",Saisonpreise!$C$9:$C$38,"Jährlich",Saisonpreise!$J$9:$J$38,0,Saisonpreise!$H$9:$H$38,"&lt;="&amp;C422,Saisonpreise!$I$9:$I$38,"&gt;="&amp;C422)+SUMIFS(Saisonpreise!$F$9:$F$38,Saisonpreise!$K$9:$K$38,"OK",Saisonpreise!$C$9:$C$38,"Jährlich",Saisonpreise!$J$9:$J$38,1,Saisonpreise!$H$9:$H$38,"&lt;="&amp;C422)+SUMIFS(Saisonpreise!$F$9:$F$38,Saisonpreise!$K$9:$K$38,"OK",Saisonpreise!$C$9:$C$38,"Jährlich",Saisonpreise!$J$9:$J$38,1,Saisonpreise!$I$9:$I$38,"&gt;="&amp;C422))))))</f>
        <v>85</v>
      </c>
      <c r="G422" s="3" t="str">
        <f t="shared" si="26"/>
        <v>Jährliche Saison</v>
      </c>
      <c r="H422" s="3" t="str">
        <f t="shared" si="27"/>
        <v>OK</v>
      </c>
    </row>
    <row r="423" spans="1:8" ht="31" customHeight="1">
      <c r="A423" s="12">
        <f>IF(DATE(Start!$E$28,1,1)+ROW()-9&lt;DATE(Start!$E$28+3,1,1),DATE(Start!$E$28,1,1)+ROW()-9,"")</f>
        <v>46437</v>
      </c>
      <c r="B423" s="3" t="str">
        <f t="shared" si="24"/>
        <v>Fr</v>
      </c>
      <c r="C423" s="3">
        <f t="shared" si="25"/>
        <v>219</v>
      </c>
      <c r="D423" s="3">
        <f>IF(A423="","",COUNTIFS(Saisonpreise!$K$9:$K$38,"OK",Saisonpreise!$C$9:$C$38,"Jährlich",Saisonpreise!$J$9:$J$38,0,Saisonpreise!$H$9:$H$38,"&lt;="&amp;C423,Saisonpreise!$I$9:$I$38,"&gt;="&amp;C423)+COUNTIFS(Saisonpreise!$K$9:$K$38,"OK",Saisonpreise!$C$9:$C$38,"Jährlich",Saisonpreise!$J$9:$J$38,1,Saisonpreise!$H$9:$H$38,"&lt;="&amp;C423)+COUNTIFS(Saisonpreise!$K$9:$K$38,"OK",Saisonpreise!$C$9:$C$38,"Jährlich",Saisonpreise!$J$9:$J$38,1,Saisonpreise!$I$9:$I$38,"&gt;="&amp;C423))</f>
        <v>1</v>
      </c>
      <c r="E423" s="3">
        <f>IF(A423="","",COUNTIFS(Saisonpreise!$K$9:$K$38,"OK",Saisonpreise!$C$9:$C$38,"Einmalig",Saisonpreise!$D$9:$D$38,"&lt;="&amp;A423,Saisonpreise!$E$9:$E$38,"&gt;="&amp;A423))</f>
        <v>0</v>
      </c>
      <c r="F423" s="10">
        <f>IF(A423="","",IF(E423&gt;1,"",IF(E423=1,SUMIFS(Saisonpreise!$F$9:$F$38,Saisonpreise!$K$9:$K$38,"OK",Saisonpreise!$C$9:$C$38,"Einmalig",Saisonpreise!$D$9:$D$38,"&lt;="&amp;A423,Saisonpreise!$E$9:$E$38,"&gt;="&amp;A423),IF(D423&gt;1,"",IF(D423=0,Start!$E$26,SUMIFS(Saisonpreise!$F$9:$F$38,Saisonpreise!$K$9:$K$38,"OK",Saisonpreise!$C$9:$C$38,"Jährlich",Saisonpreise!$J$9:$J$38,0,Saisonpreise!$H$9:$H$38,"&lt;="&amp;C423,Saisonpreise!$I$9:$I$38,"&gt;="&amp;C423)+SUMIFS(Saisonpreise!$F$9:$F$38,Saisonpreise!$K$9:$K$38,"OK",Saisonpreise!$C$9:$C$38,"Jährlich",Saisonpreise!$J$9:$J$38,1,Saisonpreise!$H$9:$H$38,"&lt;="&amp;C423)+SUMIFS(Saisonpreise!$F$9:$F$38,Saisonpreise!$K$9:$K$38,"OK",Saisonpreise!$C$9:$C$38,"Jährlich",Saisonpreise!$J$9:$J$38,1,Saisonpreise!$I$9:$I$38,"&gt;="&amp;C423))))))</f>
        <v>85</v>
      </c>
      <c r="G423" s="3" t="str">
        <f t="shared" si="26"/>
        <v>Jährliche Saison</v>
      </c>
      <c r="H423" s="3" t="str">
        <f t="shared" si="27"/>
        <v>OK</v>
      </c>
    </row>
    <row r="424" spans="1:8" ht="31" customHeight="1">
      <c r="A424" s="12">
        <f>IF(DATE(Start!$E$28,1,1)+ROW()-9&lt;DATE(Start!$E$28+3,1,1),DATE(Start!$E$28,1,1)+ROW()-9,"")</f>
        <v>46438</v>
      </c>
      <c r="B424" s="3" t="str">
        <f t="shared" si="24"/>
        <v>Sa</v>
      </c>
      <c r="C424" s="3">
        <f t="shared" si="25"/>
        <v>220</v>
      </c>
      <c r="D424" s="3">
        <f>IF(A424="","",COUNTIFS(Saisonpreise!$K$9:$K$38,"OK",Saisonpreise!$C$9:$C$38,"Jährlich",Saisonpreise!$J$9:$J$38,0,Saisonpreise!$H$9:$H$38,"&lt;="&amp;C424,Saisonpreise!$I$9:$I$38,"&gt;="&amp;C424)+COUNTIFS(Saisonpreise!$K$9:$K$38,"OK",Saisonpreise!$C$9:$C$38,"Jährlich",Saisonpreise!$J$9:$J$38,1,Saisonpreise!$H$9:$H$38,"&lt;="&amp;C424)+COUNTIFS(Saisonpreise!$K$9:$K$38,"OK",Saisonpreise!$C$9:$C$38,"Jährlich",Saisonpreise!$J$9:$J$38,1,Saisonpreise!$I$9:$I$38,"&gt;="&amp;C424))</f>
        <v>1</v>
      </c>
      <c r="E424" s="3">
        <f>IF(A424="","",COUNTIFS(Saisonpreise!$K$9:$K$38,"OK",Saisonpreise!$C$9:$C$38,"Einmalig",Saisonpreise!$D$9:$D$38,"&lt;="&amp;A424,Saisonpreise!$E$9:$E$38,"&gt;="&amp;A424))</f>
        <v>0</v>
      </c>
      <c r="F424" s="10">
        <f>IF(A424="","",IF(E424&gt;1,"",IF(E424=1,SUMIFS(Saisonpreise!$F$9:$F$38,Saisonpreise!$K$9:$K$38,"OK",Saisonpreise!$C$9:$C$38,"Einmalig",Saisonpreise!$D$9:$D$38,"&lt;="&amp;A424,Saisonpreise!$E$9:$E$38,"&gt;="&amp;A424),IF(D424&gt;1,"",IF(D424=0,Start!$E$26,SUMIFS(Saisonpreise!$F$9:$F$38,Saisonpreise!$K$9:$K$38,"OK",Saisonpreise!$C$9:$C$38,"Jährlich",Saisonpreise!$J$9:$J$38,0,Saisonpreise!$H$9:$H$38,"&lt;="&amp;C424,Saisonpreise!$I$9:$I$38,"&gt;="&amp;C424)+SUMIFS(Saisonpreise!$F$9:$F$38,Saisonpreise!$K$9:$K$38,"OK",Saisonpreise!$C$9:$C$38,"Jährlich",Saisonpreise!$J$9:$J$38,1,Saisonpreise!$H$9:$H$38,"&lt;="&amp;C424)+SUMIFS(Saisonpreise!$F$9:$F$38,Saisonpreise!$K$9:$K$38,"OK",Saisonpreise!$C$9:$C$38,"Jährlich",Saisonpreise!$J$9:$J$38,1,Saisonpreise!$I$9:$I$38,"&gt;="&amp;C424))))))</f>
        <v>85</v>
      </c>
      <c r="G424" s="3" t="str">
        <f t="shared" si="26"/>
        <v>Jährliche Saison</v>
      </c>
      <c r="H424" s="3" t="str">
        <f t="shared" si="27"/>
        <v>OK</v>
      </c>
    </row>
    <row r="425" spans="1:8" ht="31" customHeight="1">
      <c r="A425" s="12">
        <f>IF(DATE(Start!$E$28,1,1)+ROW()-9&lt;DATE(Start!$E$28+3,1,1),DATE(Start!$E$28,1,1)+ROW()-9,"")</f>
        <v>46439</v>
      </c>
      <c r="B425" s="3" t="str">
        <f t="shared" si="24"/>
        <v>So</v>
      </c>
      <c r="C425" s="3">
        <f t="shared" si="25"/>
        <v>221</v>
      </c>
      <c r="D425" s="3">
        <f>IF(A425="","",COUNTIFS(Saisonpreise!$K$9:$K$38,"OK",Saisonpreise!$C$9:$C$38,"Jährlich",Saisonpreise!$J$9:$J$38,0,Saisonpreise!$H$9:$H$38,"&lt;="&amp;C425,Saisonpreise!$I$9:$I$38,"&gt;="&amp;C425)+COUNTIFS(Saisonpreise!$K$9:$K$38,"OK",Saisonpreise!$C$9:$C$38,"Jährlich",Saisonpreise!$J$9:$J$38,1,Saisonpreise!$H$9:$H$38,"&lt;="&amp;C425)+COUNTIFS(Saisonpreise!$K$9:$K$38,"OK",Saisonpreise!$C$9:$C$38,"Jährlich",Saisonpreise!$J$9:$J$38,1,Saisonpreise!$I$9:$I$38,"&gt;="&amp;C425))</f>
        <v>1</v>
      </c>
      <c r="E425" s="3">
        <f>IF(A425="","",COUNTIFS(Saisonpreise!$K$9:$K$38,"OK",Saisonpreise!$C$9:$C$38,"Einmalig",Saisonpreise!$D$9:$D$38,"&lt;="&amp;A425,Saisonpreise!$E$9:$E$38,"&gt;="&amp;A425))</f>
        <v>0</v>
      </c>
      <c r="F425" s="10">
        <f>IF(A425="","",IF(E425&gt;1,"",IF(E425=1,SUMIFS(Saisonpreise!$F$9:$F$38,Saisonpreise!$K$9:$K$38,"OK",Saisonpreise!$C$9:$C$38,"Einmalig",Saisonpreise!$D$9:$D$38,"&lt;="&amp;A425,Saisonpreise!$E$9:$E$38,"&gt;="&amp;A425),IF(D425&gt;1,"",IF(D425=0,Start!$E$26,SUMIFS(Saisonpreise!$F$9:$F$38,Saisonpreise!$K$9:$K$38,"OK",Saisonpreise!$C$9:$C$38,"Jährlich",Saisonpreise!$J$9:$J$38,0,Saisonpreise!$H$9:$H$38,"&lt;="&amp;C425,Saisonpreise!$I$9:$I$38,"&gt;="&amp;C425)+SUMIFS(Saisonpreise!$F$9:$F$38,Saisonpreise!$K$9:$K$38,"OK",Saisonpreise!$C$9:$C$38,"Jährlich",Saisonpreise!$J$9:$J$38,1,Saisonpreise!$H$9:$H$38,"&lt;="&amp;C425)+SUMIFS(Saisonpreise!$F$9:$F$38,Saisonpreise!$K$9:$K$38,"OK",Saisonpreise!$C$9:$C$38,"Jährlich",Saisonpreise!$J$9:$J$38,1,Saisonpreise!$I$9:$I$38,"&gt;="&amp;C425))))))</f>
        <v>85</v>
      </c>
      <c r="G425" s="3" t="str">
        <f t="shared" si="26"/>
        <v>Jährliche Saison</v>
      </c>
      <c r="H425" s="3" t="str">
        <f t="shared" si="27"/>
        <v>OK</v>
      </c>
    </row>
    <row r="426" spans="1:8" ht="31" customHeight="1">
      <c r="A426" s="12">
        <f>IF(DATE(Start!$E$28,1,1)+ROW()-9&lt;DATE(Start!$E$28+3,1,1),DATE(Start!$E$28,1,1)+ROW()-9,"")</f>
        <v>46440</v>
      </c>
      <c r="B426" s="3" t="str">
        <f t="shared" si="24"/>
        <v>Mo</v>
      </c>
      <c r="C426" s="3">
        <f t="shared" si="25"/>
        <v>222</v>
      </c>
      <c r="D426" s="3">
        <f>IF(A426="","",COUNTIFS(Saisonpreise!$K$9:$K$38,"OK",Saisonpreise!$C$9:$C$38,"Jährlich",Saisonpreise!$J$9:$J$38,0,Saisonpreise!$H$9:$H$38,"&lt;="&amp;C426,Saisonpreise!$I$9:$I$38,"&gt;="&amp;C426)+COUNTIFS(Saisonpreise!$K$9:$K$38,"OK",Saisonpreise!$C$9:$C$38,"Jährlich",Saisonpreise!$J$9:$J$38,1,Saisonpreise!$H$9:$H$38,"&lt;="&amp;C426)+COUNTIFS(Saisonpreise!$K$9:$K$38,"OK",Saisonpreise!$C$9:$C$38,"Jährlich",Saisonpreise!$J$9:$J$38,1,Saisonpreise!$I$9:$I$38,"&gt;="&amp;C426))</f>
        <v>1</v>
      </c>
      <c r="E426" s="3">
        <f>IF(A426="","",COUNTIFS(Saisonpreise!$K$9:$K$38,"OK",Saisonpreise!$C$9:$C$38,"Einmalig",Saisonpreise!$D$9:$D$38,"&lt;="&amp;A426,Saisonpreise!$E$9:$E$38,"&gt;="&amp;A426))</f>
        <v>0</v>
      </c>
      <c r="F426" s="10">
        <f>IF(A426="","",IF(E426&gt;1,"",IF(E426=1,SUMIFS(Saisonpreise!$F$9:$F$38,Saisonpreise!$K$9:$K$38,"OK",Saisonpreise!$C$9:$C$38,"Einmalig",Saisonpreise!$D$9:$D$38,"&lt;="&amp;A426,Saisonpreise!$E$9:$E$38,"&gt;="&amp;A426),IF(D426&gt;1,"",IF(D426=0,Start!$E$26,SUMIFS(Saisonpreise!$F$9:$F$38,Saisonpreise!$K$9:$K$38,"OK",Saisonpreise!$C$9:$C$38,"Jährlich",Saisonpreise!$J$9:$J$38,0,Saisonpreise!$H$9:$H$38,"&lt;="&amp;C426,Saisonpreise!$I$9:$I$38,"&gt;="&amp;C426)+SUMIFS(Saisonpreise!$F$9:$F$38,Saisonpreise!$K$9:$K$38,"OK",Saisonpreise!$C$9:$C$38,"Jährlich",Saisonpreise!$J$9:$J$38,1,Saisonpreise!$H$9:$H$38,"&lt;="&amp;C426)+SUMIFS(Saisonpreise!$F$9:$F$38,Saisonpreise!$K$9:$K$38,"OK",Saisonpreise!$C$9:$C$38,"Jährlich",Saisonpreise!$J$9:$J$38,1,Saisonpreise!$I$9:$I$38,"&gt;="&amp;C426))))))</f>
        <v>85</v>
      </c>
      <c r="G426" s="3" t="str">
        <f t="shared" si="26"/>
        <v>Jährliche Saison</v>
      </c>
      <c r="H426" s="3" t="str">
        <f t="shared" si="27"/>
        <v>OK</v>
      </c>
    </row>
    <row r="427" spans="1:8" ht="31" customHeight="1">
      <c r="A427" s="12">
        <f>IF(DATE(Start!$E$28,1,1)+ROW()-9&lt;DATE(Start!$E$28+3,1,1),DATE(Start!$E$28,1,1)+ROW()-9,"")</f>
        <v>46441</v>
      </c>
      <c r="B427" s="3" t="str">
        <f t="shared" si="24"/>
        <v>Di</v>
      </c>
      <c r="C427" s="3">
        <f t="shared" si="25"/>
        <v>223</v>
      </c>
      <c r="D427" s="3">
        <f>IF(A427="","",COUNTIFS(Saisonpreise!$K$9:$K$38,"OK",Saisonpreise!$C$9:$C$38,"Jährlich",Saisonpreise!$J$9:$J$38,0,Saisonpreise!$H$9:$H$38,"&lt;="&amp;C427,Saisonpreise!$I$9:$I$38,"&gt;="&amp;C427)+COUNTIFS(Saisonpreise!$K$9:$K$38,"OK",Saisonpreise!$C$9:$C$38,"Jährlich",Saisonpreise!$J$9:$J$38,1,Saisonpreise!$H$9:$H$38,"&lt;="&amp;C427)+COUNTIFS(Saisonpreise!$K$9:$K$38,"OK",Saisonpreise!$C$9:$C$38,"Jährlich",Saisonpreise!$J$9:$J$38,1,Saisonpreise!$I$9:$I$38,"&gt;="&amp;C427))</f>
        <v>1</v>
      </c>
      <c r="E427" s="3">
        <f>IF(A427="","",COUNTIFS(Saisonpreise!$K$9:$K$38,"OK",Saisonpreise!$C$9:$C$38,"Einmalig",Saisonpreise!$D$9:$D$38,"&lt;="&amp;A427,Saisonpreise!$E$9:$E$38,"&gt;="&amp;A427))</f>
        <v>0</v>
      </c>
      <c r="F427" s="10">
        <f>IF(A427="","",IF(E427&gt;1,"",IF(E427=1,SUMIFS(Saisonpreise!$F$9:$F$38,Saisonpreise!$K$9:$K$38,"OK",Saisonpreise!$C$9:$C$38,"Einmalig",Saisonpreise!$D$9:$D$38,"&lt;="&amp;A427,Saisonpreise!$E$9:$E$38,"&gt;="&amp;A427),IF(D427&gt;1,"",IF(D427=0,Start!$E$26,SUMIFS(Saisonpreise!$F$9:$F$38,Saisonpreise!$K$9:$K$38,"OK",Saisonpreise!$C$9:$C$38,"Jährlich",Saisonpreise!$J$9:$J$38,0,Saisonpreise!$H$9:$H$38,"&lt;="&amp;C427,Saisonpreise!$I$9:$I$38,"&gt;="&amp;C427)+SUMIFS(Saisonpreise!$F$9:$F$38,Saisonpreise!$K$9:$K$38,"OK",Saisonpreise!$C$9:$C$38,"Jährlich",Saisonpreise!$J$9:$J$38,1,Saisonpreise!$H$9:$H$38,"&lt;="&amp;C427)+SUMIFS(Saisonpreise!$F$9:$F$38,Saisonpreise!$K$9:$K$38,"OK",Saisonpreise!$C$9:$C$38,"Jährlich",Saisonpreise!$J$9:$J$38,1,Saisonpreise!$I$9:$I$38,"&gt;="&amp;C427))))))</f>
        <v>85</v>
      </c>
      <c r="G427" s="3" t="str">
        <f t="shared" si="26"/>
        <v>Jährliche Saison</v>
      </c>
      <c r="H427" s="3" t="str">
        <f t="shared" si="27"/>
        <v>OK</v>
      </c>
    </row>
    <row r="428" spans="1:8" ht="31" customHeight="1">
      <c r="A428" s="12">
        <f>IF(DATE(Start!$E$28,1,1)+ROW()-9&lt;DATE(Start!$E$28+3,1,1),DATE(Start!$E$28,1,1)+ROW()-9,"")</f>
        <v>46442</v>
      </c>
      <c r="B428" s="3" t="str">
        <f t="shared" si="24"/>
        <v>Mi</v>
      </c>
      <c r="C428" s="3">
        <f t="shared" si="25"/>
        <v>224</v>
      </c>
      <c r="D428" s="3">
        <f>IF(A428="","",COUNTIFS(Saisonpreise!$K$9:$K$38,"OK",Saisonpreise!$C$9:$C$38,"Jährlich",Saisonpreise!$J$9:$J$38,0,Saisonpreise!$H$9:$H$38,"&lt;="&amp;C428,Saisonpreise!$I$9:$I$38,"&gt;="&amp;C428)+COUNTIFS(Saisonpreise!$K$9:$K$38,"OK",Saisonpreise!$C$9:$C$38,"Jährlich",Saisonpreise!$J$9:$J$38,1,Saisonpreise!$H$9:$H$38,"&lt;="&amp;C428)+COUNTIFS(Saisonpreise!$K$9:$K$38,"OK",Saisonpreise!$C$9:$C$38,"Jährlich",Saisonpreise!$J$9:$J$38,1,Saisonpreise!$I$9:$I$38,"&gt;="&amp;C428))</f>
        <v>1</v>
      </c>
      <c r="E428" s="3">
        <f>IF(A428="","",COUNTIFS(Saisonpreise!$K$9:$K$38,"OK",Saisonpreise!$C$9:$C$38,"Einmalig",Saisonpreise!$D$9:$D$38,"&lt;="&amp;A428,Saisonpreise!$E$9:$E$38,"&gt;="&amp;A428))</f>
        <v>0</v>
      </c>
      <c r="F428" s="10">
        <f>IF(A428="","",IF(E428&gt;1,"",IF(E428=1,SUMIFS(Saisonpreise!$F$9:$F$38,Saisonpreise!$K$9:$K$38,"OK",Saisonpreise!$C$9:$C$38,"Einmalig",Saisonpreise!$D$9:$D$38,"&lt;="&amp;A428,Saisonpreise!$E$9:$E$38,"&gt;="&amp;A428),IF(D428&gt;1,"",IF(D428=0,Start!$E$26,SUMIFS(Saisonpreise!$F$9:$F$38,Saisonpreise!$K$9:$K$38,"OK",Saisonpreise!$C$9:$C$38,"Jährlich",Saisonpreise!$J$9:$J$38,0,Saisonpreise!$H$9:$H$38,"&lt;="&amp;C428,Saisonpreise!$I$9:$I$38,"&gt;="&amp;C428)+SUMIFS(Saisonpreise!$F$9:$F$38,Saisonpreise!$K$9:$K$38,"OK",Saisonpreise!$C$9:$C$38,"Jährlich",Saisonpreise!$J$9:$J$38,1,Saisonpreise!$H$9:$H$38,"&lt;="&amp;C428)+SUMIFS(Saisonpreise!$F$9:$F$38,Saisonpreise!$K$9:$K$38,"OK",Saisonpreise!$C$9:$C$38,"Jährlich",Saisonpreise!$J$9:$J$38,1,Saisonpreise!$I$9:$I$38,"&gt;="&amp;C428))))))</f>
        <v>85</v>
      </c>
      <c r="G428" s="3" t="str">
        <f t="shared" si="26"/>
        <v>Jährliche Saison</v>
      </c>
      <c r="H428" s="3" t="str">
        <f t="shared" si="27"/>
        <v>OK</v>
      </c>
    </row>
    <row r="429" spans="1:8" ht="31" customHeight="1">
      <c r="A429" s="12">
        <f>IF(DATE(Start!$E$28,1,1)+ROW()-9&lt;DATE(Start!$E$28+3,1,1),DATE(Start!$E$28,1,1)+ROW()-9,"")</f>
        <v>46443</v>
      </c>
      <c r="B429" s="3" t="str">
        <f t="shared" si="24"/>
        <v>Do</v>
      </c>
      <c r="C429" s="3">
        <f t="shared" si="25"/>
        <v>225</v>
      </c>
      <c r="D429" s="3">
        <f>IF(A429="","",COUNTIFS(Saisonpreise!$K$9:$K$38,"OK",Saisonpreise!$C$9:$C$38,"Jährlich",Saisonpreise!$J$9:$J$38,0,Saisonpreise!$H$9:$H$38,"&lt;="&amp;C429,Saisonpreise!$I$9:$I$38,"&gt;="&amp;C429)+COUNTIFS(Saisonpreise!$K$9:$K$38,"OK",Saisonpreise!$C$9:$C$38,"Jährlich",Saisonpreise!$J$9:$J$38,1,Saisonpreise!$H$9:$H$38,"&lt;="&amp;C429)+COUNTIFS(Saisonpreise!$K$9:$K$38,"OK",Saisonpreise!$C$9:$C$38,"Jährlich",Saisonpreise!$J$9:$J$38,1,Saisonpreise!$I$9:$I$38,"&gt;="&amp;C429))</f>
        <v>1</v>
      </c>
      <c r="E429" s="3">
        <f>IF(A429="","",COUNTIFS(Saisonpreise!$K$9:$K$38,"OK",Saisonpreise!$C$9:$C$38,"Einmalig",Saisonpreise!$D$9:$D$38,"&lt;="&amp;A429,Saisonpreise!$E$9:$E$38,"&gt;="&amp;A429))</f>
        <v>0</v>
      </c>
      <c r="F429" s="10">
        <f>IF(A429="","",IF(E429&gt;1,"",IF(E429=1,SUMIFS(Saisonpreise!$F$9:$F$38,Saisonpreise!$K$9:$K$38,"OK",Saisonpreise!$C$9:$C$38,"Einmalig",Saisonpreise!$D$9:$D$38,"&lt;="&amp;A429,Saisonpreise!$E$9:$E$38,"&gt;="&amp;A429),IF(D429&gt;1,"",IF(D429=0,Start!$E$26,SUMIFS(Saisonpreise!$F$9:$F$38,Saisonpreise!$K$9:$K$38,"OK",Saisonpreise!$C$9:$C$38,"Jährlich",Saisonpreise!$J$9:$J$38,0,Saisonpreise!$H$9:$H$38,"&lt;="&amp;C429,Saisonpreise!$I$9:$I$38,"&gt;="&amp;C429)+SUMIFS(Saisonpreise!$F$9:$F$38,Saisonpreise!$K$9:$K$38,"OK",Saisonpreise!$C$9:$C$38,"Jährlich",Saisonpreise!$J$9:$J$38,1,Saisonpreise!$H$9:$H$38,"&lt;="&amp;C429)+SUMIFS(Saisonpreise!$F$9:$F$38,Saisonpreise!$K$9:$K$38,"OK",Saisonpreise!$C$9:$C$38,"Jährlich",Saisonpreise!$J$9:$J$38,1,Saisonpreise!$I$9:$I$38,"&gt;="&amp;C429))))))</f>
        <v>85</v>
      </c>
      <c r="G429" s="3" t="str">
        <f t="shared" si="26"/>
        <v>Jährliche Saison</v>
      </c>
      <c r="H429" s="3" t="str">
        <f t="shared" si="27"/>
        <v>OK</v>
      </c>
    </row>
    <row r="430" spans="1:8" ht="31" customHeight="1">
      <c r="A430" s="12">
        <f>IF(DATE(Start!$E$28,1,1)+ROW()-9&lt;DATE(Start!$E$28+3,1,1),DATE(Start!$E$28,1,1)+ROW()-9,"")</f>
        <v>46444</v>
      </c>
      <c r="B430" s="3" t="str">
        <f t="shared" si="24"/>
        <v>Fr</v>
      </c>
      <c r="C430" s="3">
        <f t="shared" si="25"/>
        <v>226</v>
      </c>
      <c r="D430" s="3">
        <f>IF(A430="","",COUNTIFS(Saisonpreise!$K$9:$K$38,"OK",Saisonpreise!$C$9:$C$38,"Jährlich",Saisonpreise!$J$9:$J$38,0,Saisonpreise!$H$9:$H$38,"&lt;="&amp;C430,Saisonpreise!$I$9:$I$38,"&gt;="&amp;C430)+COUNTIFS(Saisonpreise!$K$9:$K$38,"OK",Saisonpreise!$C$9:$C$38,"Jährlich",Saisonpreise!$J$9:$J$38,1,Saisonpreise!$H$9:$H$38,"&lt;="&amp;C430)+COUNTIFS(Saisonpreise!$K$9:$K$38,"OK",Saisonpreise!$C$9:$C$38,"Jährlich",Saisonpreise!$J$9:$J$38,1,Saisonpreise!$I$9:$I$38,"&gt;="&amp;C430))</f>
        <v>1</v>
      </c>
      <c r="E430" s="3">
        <f>IF(A430="","",COUNTIFS(Saisonpreise!$K$9:$K$38,"OK",Saisonpreise!$C$9:$C$38,"Einmalig",Saisonpreise!$D$9:$D$38,"&lt;="&amp;A430,Saisonpreise!$E$9:$E$38,"&gt;="&amp;A430))</f>
        <v>0</v>
      </c>
      <c r="F430" s="10">
        <f>IF(A430="","",IF(E430&gt;1,"",IF(E430=1,SUMIFS(Saisonpreise!$F$9:$F$38,Saisonpreise!$K$9:$K$38,"OK",Saisonpreise!$C$9:$C$38,"Einmalig",Saisonpreise!$D$9:$D$38,"&lt;="&amp;A430,Saisonpreise!$E$9:$E$38,"&gt;="&amp;A430),IF(D430&gt;1,"",IF(D430=0,Start!$E$26,SUMIFS(Saisonpreise!$F$9:$F$38,Saisonpreise!$K$9:$K$38,"OK",Saisonpreise!$C$9:$C$38,"Jährlich",Saisonpreise!$J$9:$J$38,0,Saisonpreise!$H$9:$H$38,"&lt;="&amp;C430,Saisonpreise!$I$9:$I$38,"&gt;="&amp;C430)+SUMIFS(Saisonpreise!$F$9:$F$38,Saisonpreise!$K$9:$K$38,"OK",Saisonpreise!$C$9:$C$38,"Jährlich",Saisonpreise!$J$9:$J$38,1,Saisonpreise!$H$9:$H$38,"&lt;="&amp;C430)+SUMIFS(Saisonpreise!$F$9:$F$38,Saisonpreise!$K$9:$K$38,"OK",Saisonpreise!$C$9:$C$38,"Jährlich",Saisonpreise!$J$9:$J$38,1,Saisonpreise!$I$9:$I$38,"&gt;="&amp;C430))))))</f>
        <v>85</v>
      </c>
      <c r="G430" s="3" t="str">
        <f t="shared" si="26"/>
        <v>Jährliche Saison</v>
      </c>
      <c r="H430" s="3" t="str">
        <f t="shared" si="27"/>
        <v>OK</v>
      </c>
    </row>
    <row r="431" spans="1:8" ht="31" customHeight="1">
      <c r="A431" s="12">
        <f>IF(DATE(Start!$E$28,1,1)+ROW()-9&lt;DATE(Start!$E$28+3,1,1),DATE(Start!$E$28,1,1)+ROW()-9,"")</f>
        <v>46445</v>
      </c>
      <c r="B431" s="3" t="str">
        <f t="shared" si="24"/>
        <v>Sa</v>
      </c>
      <c r="C431" s="3">
        <f t="shared" si="25"/>
        <v>227</v>
      </c>
      <c r="D431" s="3">
        <f>IF(A431="","",COUNTIFS(Saisonpreise!$K$9:$K$38,"OK",Saisonpreise!$C$9:$C$38,"Jährlich",Saisonpreise!$J$9:$J$38,0,Saisonpreise!$H$9:$H$38,"&lt;="&amp;C431,Saisonpreise!$I$9:$I$38,"&gt;="&amp;C431)+COUNTIFS(Saisonpreise!$K$9:$K$38,"OK",Saisonpreise!$C$9:$C$38,"Jährlich",Saisonpreise!$J$9:$J$38,1,Saisonpreise!$H$9:$H$38,"&lt;="&amp;C431)+COUNTIFS(Saisonpreise!$K$9:$K$38,"OK",Saisonpreise!$C$9:$C$38,"Jährlich",Saisonpreise!$J$9:$J$38,1,Saisonpreise!$I$9:$I$38,"&gt;="&amp;C431))</f>
        <v>1</v>
      </c>
      <c r="E431" s="3">
        <f>IF(A431="","",COUNTIFS(Saisonpreise!$K$9:$K$38,"OK",Saisonpreise!$C$9:$C$38,"Einmalig",Saisonpreise!$D$9:$D$38,"&lt;="&amp;A431,Saisonpreise!$E$9:$E$38,"&gt;="&amp;A431))</f>
        <v>0</v>
      </c>
      <c r="F431" s="10">
        <f>IF(A431="","",IF(E431&gt;1,"",IF(E431=1,SUMIFS(Saisonpreise!$F$9:$F$38,Saisonpreise!$K$9:$K$38,"OK",Saisonpreise!$C$9:$C$38,"Einmalig",Saisonpreise!$D$9:$D$38,"&lt;="&amp;A431,Saisonpreise!$E$9:$E$38,"&gt;="&amp;A431),IF(D431&gt;1,"",IF(D431=0,Start!$E$26,SUMIFS(Saisonpreise!$F$9:$F$38,Saisonpreise!$K$9:$K$38,"OK",Saisonpreise!$C$9:$C$38,"Jährlich",Saisonpreise!$J$9:$J$38,0,Saisonpreise!$H$9:$H$38,"&lt;="&amp;C431,Saisonpreise!$I$9:$I$38,"&gt;="&amp;C431)+SUMIFS(Saisonpreise!$F$9:$F$38,Saisonpreise!$K$9:$K$38,"OK",Saisonpreise!$C$9:$C$38,"Jährlich",Saisonpreise!$J$9:$J$38,1,Saisonpreise!$H$9:$H$38,"&lt;="&amp;C431)+SUMIFS(Saisonpreise!$F$9:$F$38,Saisonpreise!$K$9:$K$38,"OK",Saisonpreise!$C$9:$C$38,"Jährlich",Saisonpreise!$J$9:$J$38,1,Saisonpreise!$I$9:$I$38,"&gt;="&amp;C431))))))</f>
        <v>85</v>
      </c>
      <c r="G431" s="3" t="str">
        <f t="shared" si="26"/>
        <v>Jährliche Saison</v>
      </c>
      <c r="H431" s="3" t="str">
        <f t="shared" si="27"/>
        <v>OK</v>
      </c>
    </row>
    <row r="432" spans="1:8" ht="31" customHeight="1">
      <c r="A432" s="12">
        <f>IF(DATE(Start!$E$28,1,1)+ROW()-9&lt;DATE(Start!$E$28+3,1,1),DATE(Start!$E$28,1,1)+ROW()-9,"")</f>
        <v>46446</v>
      </c>
      <c r="B432" s="3" t="str">
        <f t="shared" si="24"/>
        <v>So</v>
      </c>
      <c r="C432" s="3">
        <f t="shared" si="25"/>
        <v>228</v>
      </c>
      <c r="D432" s="3">
        <f>IF(A432="","",COUNTIFS(Saisonpreise!$K$9:$K$38,"OK",Saisonpreise!$C$9:$C$38,"Jährlich",Saisonpreise!$J$9:$J$38,0,Saisonpreise!$H$9:$H$38,"&lt;="&amp;C432,Saisonpreise!$I$9:$I$38,"&gt;="&amp;C432)+COUNTIFS(Saisonpreise!$K$9:$K$38,"OK",Saisonpreise!$C$9:$C$38,"Jährlich",Saisonpreise!$J$9:$J$38,1,Saisonpreise!$H$9:$H$38,"&lt;="&amp;C432)+COUNTIFS(Saisonpreise!$K$9:$K$38,"OK",Saisonpreise!$C$9:$C$38,"Jährlich",Saisonpreise!$J$9:$J$38,1,Saisonpreise!$I$9:$I$38,"&gt;="&amp;C432))</f>
        <v>1</v>
      </c>
      <c r="E432" s="3">
        <f>IF(A432="","",COUNTIFS(Saisonpreise!$K$9:$K$38,"OK",Saisonpreise!$C$9:$C$38,"Einmalig",Saisonpreise!$D$9:$D$38,"&lt;="&amp;A432,Saisonpreise!$E$9:$E$38,"&gt;="&amp;A432))</f>
        <v>0</v>
      </c>
      <c r="F432" s="10">
        <f>IF(A432="","",IF(E432&gt;1,"",IF(E432=1,SUMIFS(Saisonpreise!$F$9:$F$38,Saisonpreise!$K$9:$K$38,"OK",Saisonpreise!$C$9:$C$38,"Einmalig",Saisonpreise!$D$9:$D$38,"&lt;="&amp;A432,Saisonpreise!$E$9:$E$38,"&gt;="&amp;A432),IF(D432&gt;1,"",IF(D432=0,Start!$E$26,SUMIFS(Saisonpreise!$F$9:$F$38,Saisonpreise!$K$9:$K$38,"OK",Saisonpreise!$C$9:$C$38,"Jährlich",Saisonpreise!$J$9:$J$38,0,Saisonpreise!$H$9:$H$38,"&lt;="&amp;C432,Saisonpreise!$I$9:$I$38,"&gt;="&amp;C432)+SUMIFS(Saisonpreise!$F$9:$F$38,Saisonpreise!$K$9:$K$38,"OK",Saisonpreise!$C$9:$C$38,"Jährlich",Saisonpreise!$J$9:$J$38,1,Saisonpreise!$H$9:$H$38,"&lt;="&amp;C432)+SUMIFS(Saisonpreise!$F$9:$F$38,Saisonpreise!$K$9:$K$38,"OK",Saisonpreise!$C$9:$C$38,"Jährlich",Saisonpreise!$J$9:$J$38,1,Saisonpreise!$I$9:$I$38,"&gt;="&amp;C432))))))</f>
        <v>85</v>
      </c>
      <c r="G432" s="3" t="str">
        <f t="shared" si="26"/>
        <v>Jährliche Saison</v>
      </c>
      <c r="H432" s="3" t="str">
        <f t="shared" si="27"/>
        <v>OK</v>
      </c>
    </row>
    <row r="433" spans="1:8" ht="31" customHeight="1">
      <c r="A433" s="12">
        <f>IF(DATE(Start!$E$28,1,1)+ROW()-9&lt;DATE(Start!$E$28+3,1,1),DATE(Start!$E$28,1,1)+ROW()-9,"")</f>
        <v>46447</v>
      </c>
      <c r="B433" s="3" t="str">
        <f t="shared" si="24"/>
        <v>Mo</v>
      </c>
      <c r="C433" s="3">
        <f t="shared" si="25"/>
        <v>301</v>
      </c>
      <c r="D433" s="3">
        <f>IF(A433="","",COUNTIFS(Saisonpreise!$K$9:$K$38,"OK",Saisonpreise!$C$9:$C$38,"Jährlich",Saisonpreise!$J$9:$J$38,0,Saisonpreise!$H$9:$H$38,"&lt;="&amp;C433,Saisonpreise!$I$9:$I$38,"&gt;="&amp;C433)+COUNTIFS(Saisonpreise!$K$9:$K$38,"OK",Saisonpreise!$C$9:$C$38,"Jährlich",Saisonpreise!$J$9:$J$38,1,Saisonpreise!$H$9:$H$38,"&lt;="&amp;C433)+COUNTIFS(Saisonpreise!$K$9:$K$38,"OK",Saisonpreise!$C$9:$C$38,"Jährlich",Saisonpreise!$J$9:$J$38,1,Saisonpreise!$I$9:$I$38,"&gt;="&amp;C433))</f>
        <v>1</v>
      </c>
      <c r="E433" s="3">
        <f>IF(A433="","",COUNTIFS(Saisonpreise!$K$9:$K$38,"OK",Saisonpreise!$C$9:$C$38,"Einmalig",Saisonpreise!$D$9:$D$38,"&lt;="&amp;A433,Saisonpreise!$E$9:$E$38,"&gt;="&amp;A433))</f>
        <v>0</v>
      </c>
      <c r="F433" s="10">
        <f>IF(A433="","",IF(E433&gt;1,"",IF(E433=1,SUMIFS(Saisonpreise!$F$9:$F$38,Saisonpreise!$K$9:$K$38,"OK",Saisonpreise!$C$9:$C$38,"Einmalig",Saisonpreise!$D$9:$D$38,"&lt;="&amp;A433,Saisonpreise!$E$9:$E$38,"&gt;="&amp;A433),IF(D433&gt;1,"",IF(D433=0,Start!$E$26,SUMIFS(Saisonpreise!$F$9:$F$38,Saisonpreise!$K$9:$K$38,"OK",Saisonpreise!$C$9:$C$38,"Jährlich",Saisonpreise!$J$9:$J$38,0,Saisonpreise!$H$9:$H$38,"&lt;="&amp;C433,Saisonpreise!$I$9:$I$38,"&gt;="&amp;C433)+SUMIFS(Saisonpreise!$F$9:$F$38,Saisonpreise!$K$9:$K$38,"OK",Saisonpreise!$C$9:$C$38,"Jährlich",Saisonpreise!$J$9:$J$38,1,Saisonpreise!$H$9:$H$38,"&lt;="&amp;C433)+SUMIFS(Saisonpreise!$F$9:$F$38,Saisonpreise!$K$9:$K$38,"OK",Saisonpreise!$C$9:$C$38,"Jährlich",Saisonpreise!$J$9:$J$38,1,Saisonpreise!$I$9:$I$38,"&gt;="&amp;C433))))))</f>
        <v>85</v>
      </c>
      <c r="G433" s="3" t="str">
        <f t="shared" si="26"/>
        <v>Jährliche Saison</v>
      </c>
      <c r="H433" s="3" t="str">
        <f t="shared" si="27"/>
        <v>OK</v>
      </c>
    </row>
    <row r="434" spans="1:8" ht="31" customHeight="1">
      <c r="A434" s="12">
        <f>IF(DATE(Start!$E$28,1,1)+ROW()-9&lt;DATE(Start!$E$28+3,1,1),DATE(Start!$E$28,1,1)+ROW()-9,"")</f>
        <v>46448</v>
      </c>
      <c r="B434" s="3" t="str">
        <f t="shared" si="24"/>
        <v>Di</v>
      </c>
      <c r="C434" s="3">
        <f t="shared" si="25"/>
        <v>302</v>
      </c>
      <c r="D434" s="3">
        <f>IF(A434="","",COUNTIFS(Saisonpreise!$K$9:$K$38,"OK",Saisonpreise!$C$9:$C$38,"Jährlich",Saisonpreise!$J$9:$J$38,0,Saisonpreise!$H$9:$H$38,"&lt;="&amp;C434,Saisonpreise!$I$9:$I$38,"&gt;="&amp;C434)+COUNTIFS(Saisonpreise!$K$9:$K$38,"OK",Saisonpreise!$C$9:$C$38,"Jährlich",Saisonpreise!$J$9:$J$38,1,Saisonpreise!$H$9:$H$38,"&lt;="&amp;C434)+COUNTIFS(Saisonpreise!$K$9:$K$38,"OK",Saisonpreise!$C$9:$C$38,"Jährlich",Saisonpreise!$J$9:$J$38,1,Saisonpreise!$I$9:$I$38,"&gt;="&amp;C434))</f>
        <v>1</v>
      </c>
      <c r="E434" s="3">
        <f>IF(A434="","",COUNTIFS(Saisonpreise!$K$9:$K$38,"OK",Saisonpreise!$C$9:$C$38,"Einmalig",Saisonpreise!$D$9:$D$38,"&lt;="&amp;A434,Saisonpreise!$E$9:$E$38,"&gt;="&amp;A434))</f>
        <v>0</v>
      </c>
      <c r="F434" s="10">
        <f>IF(A434="","",IF(E434&gt;1,"",IF(E434=1,SUMIFS(Saisonpreise!$F$9:$F$38,Saisonpreise!$K$9:$K$38,"OK",Saisonpreise!$C$9:$C$38,"Einmalig",Saisonpreise!$D$9:$D$38,"&lt;="&amp;A434,Saisonpreise!$E$9:$E$38,"&gt;="&amp;A434),IF(D434&gt;1,"",IF(D434=0,Start!$E$26,SUMIFS(Saisonpreise!$F$9:$F$38,Saisonpreise!$K$9:$K$38,"OK",Saisonpreise!$C$9:$C$38,"Jährlich",Saisonpreise!$J$9:$J$38,0,Saisonpreise!$H$9:$H$38,"&lt;="&amp;C434,Saisonpreise!$I$9:$I$38,"&gt;="&amp;C434)+SUMIFS(Saisonpreise!$F$9:$F$38,Saisonpreise!$K$9:$K$38,"OK",Saisonpreise!$C$9:$C$38,"Jährlich",Saisonpreise!$J$9:$J$38,1,Saisonpreise!$H$9:$H$38,"&lt;="&amp;C434)+SUMIFS(Saisonpreise!$F$9:$F$38,Saisonpreise!$K$9:$K$38,"OK",Saisonpreise!$C$9:$C$38,"Jährlich",Saisonpreise!$J$9:$J$38,1,Saisonpreise!$I$9:$I$38,"&gt;="&amp;C434))))))</f>
        <v>85</v>
      </c>
      <c r="G434" s="3" t="str">
        <f t="shared" si="26"/>
        <v>Jährliche Saison</v>
      </c>
      <c r="H434" s="3" t="str">
        <f t="shared" si="27"/>
        <v>OK</v>
      </c>
    </row>
    <row r="435" spans="1:8" ht="31" customHeight="1">
      <c r="A435" s="12">
        <f>IF(DATE(Start!$E$28,1,1)+ROW()-9&lt;DATE(Start!$E$28+3,1,1),DATE(Start!$E$28,1,1)+ROW()-9,"")</f>
        <v>46449</v>
      </c>
      <c r="B435" s="3" t="str">
        <f t="shared" si="24"/>
        <v>Mi</v>
      </c>
      <c r="C435" s="3">
        <f t="shared" si="25"/>
        <v>303</v>
      </c>
      <c r="D435" s="3">
        <f>IF(A435="","",COUNTIFS(Saisonpreise!$K$9:$K$38,"OK",Saisonpreise!$C$9:$C$38,"Jährlich",Saisonpreise!$J$9:$J$38,0,Saisonpreise!$H$9:$H$38,"&lt;="&amp;C435,Saisonpreise!$I$9:$I$38,"&gt;="&amp;C435)+COUNTIFS(Saisonpreise!$K$9:$K$38,"OK",Saisonpreise!$C$9:$C$38,"Jährlich",Saisonpreise!$J$9:$J$38,1,Saisonpreise!$H$9:$H$38,"&lt;="&amp;C435)+COUNTIFS(Saisonpreise!$K$9:$K$38,"OK",Saisonpreise!$C$9:$C$38,"Jährlich",Saisonpreise!$J$9:$J$38,1,Saisonpreise!$I$9:$I$38,"&gt;="&amp;C435))</f>
        <v>1</v>
      </c>
      <c r="E435" s="3">
        <f>IF(A435="","",COUNTIFS(Saisonpreise!$K$9:$K$38,"OK",Saisonpreise!$C$9:$C$38,"Einmalig",Saisonpreise!$D$9:$D$38,"&lt;="&amp;A435,Saisonpreise!$E$9:$E$38,"&gt;="&amp;A435))</f>
        <v>0</v>
      </c>
      <c r="F435" s="10">
        <f>IF(A435="","",IF(E435&gt;1,"",IF(E435=1,SUMIFS(Saisonpreise!$F$9:$F$38,Saisonpreise!$K$9:$K$38,"OK",Saisonpreise!$C$9:$C$38,"Einmalig",Saisonpreise!$D$9:$D$38,"&lt;="&amp;A435,Saisonpreise!$E$9:$E$38,"&gt;="&amp;A435),IF(D435&gt;1,"",IF(D435=0,Start!$E$26,SUMIFS(Saisonpreise!$F$9:$F$38,Saisonpreise!$K$9:$K$38,"OK",Saisonpreise!$C$9:$C$38,"Jährlich",Saisonpreise!$J$9:$J$38,0,Saisonpreise!$H$9:$H$38,"&lt;="&amp;C435,Saisonpreise!$I$9:$I$38,"&gt;="&amp;C435)+SUMIFS(Saisonpreise!$F$9:$F$38,Saisonpreise!$K$9:$K$38,"OK",Saisonpreise!$C$9:$C$38,"Jährlich",Saisonpreise!$J$9:$J$38,1,Saisonpreise!$H$9:$H$38,"&lt;="&amp;C435)+SUMIFS(Saisonpreise!$F$9:$F$38,Saisonpreise!$K$9:$K$38,"OK",Saisonpreise!$C$9:$C$38,"Jährlich",Saisonpreise!$J$9:$J$38,1,Saisonpreise!$I$9:$I$38,"&gt;="&amp;C435))))))</f>
        <v>85</v>
      </c>
      <c r="G435" s="3" t="str">
        <f t="shared" si="26"/>
        <v>Jährliche Saison</v>
      </c>
      <c r="H435" s="3" t="str">
        <f t="shared" si="27"/>
        <v>OK</v>
      </c>
    </row>
    <row r="436" spans="1:8" ht="31" customHeight="1">
      <c r="A436" s="12">
        <f>IF(DATE(Start!$E$28,1,1)+ROW()-9&lt;DATE(Start!$E$28+3,1,1),DATE(Start!$E$28,1,1)+ROW()-9,"")</f>
        <v>46450</v>
      </c>
      <c r="B436" s="3" t="str">
        <f t="shared" si="24"/>
        <v>Do</v>
      </c>
      <c r="C436" s="3">
        <f t="shared" si="25"/>
        <v>304</v>
      </c>
      <c r="D436" s="3">
        <f>IF(A436="","",COUNTIFS(Saisonpreise!$K$9:$K$38,"OK",Saisonpreise!$C$9:$C$38,"Jährlich",Saisonpreise!$J$9:$J$38,0,Saisonpreise!$H$9:$H$38,"&lt;="&amp;C436,Saisonpreise!$I$9:$I$38,"&gt;="&amp;C436)+COUNTIFS(Saisonpreise!$K$9:$K$38,"OK",Saisonpreise!$C$9:$C$38,"Jährlich",Saisonpreise!$J$9:$J$38,1,Saisonpreise!$H$9:$H$38,"&lt;="&amp;C436)+COUNTIFS(Saisonpreise!$K$9:$K$38,"OK",Saisonpreise!$C$9:$C$38,"Jährlich",Saisonpreise!$J$9:$J$38,1,Saisonpreise!$I$9:$I$38,"&gt;="&amp;C436))</f>
        <v>1</v>
      </c>
      <c r="E436" s="3">
        <f>IF(A436="","",COUNTIFS(Saisonpreise!$K$9:$K$38,"OK",Saisonpreise!$C$9:$C$38,"Einmalig",Saisonpreise!$D$9:$D$38,"&lt;="&amp;A436,Saisonpreise!$E$9:$E$38,"&gt;="&amp;A436))</f>
        <v>0</v>
      </c>
      <c r="F436" s="10">
        <f>IF(A436="","",IF(E436&gt;1,"",IF(E436=1,SUMIFS(Saisonpreise!$F$9:$F$38,Saisonpreise!$K$9:$K$38,"OK",Saisonpreise!$C$9:$C$38,"Einmalig",Saisonpreise!$D$9:$D$38,"&lt;="&amp;A436,Saisonpreise!$E$9:$E$38,"&gt;="&amp;A436),IF(D436&gt;1,"",IF(D436=0,Start!$E$26,SUMIFS(Saisonpreise!$F$9:$F$38,Saisonpreise!$K$9:$K$38,"OK",Saisonpreise!$C$9:$C$38,"Jährlich",Saisonpreise!$J$9:$J$38,0,Saisonpreise!$H$9:$H$38,"&lt;="&amp;C436,Saisonpreise!$I$9:$I$38,"&gt;="&amp;C436)+SUMIFS(Saisonpreise!$F$9:$F$38,Saisonpreise!$K$9:$K$38,"OK",Saisonpreise!$C$9:$C$38,"Jährlich",Saisonpreise!$J$9:$J$38,1,Saisonpreise!$H$9:$H$38,"&lt;="&amp;C436)+SUMIFS(Saisonpreise!$F$9:$F$38,Saisonpreise!$K$9:$K$38,"OK",Saisonpreise!$C$9:$C$38,"Jährlich",Saisonpreise!$J$9:$J$38,1,Saisonpreise!$I$9:$I$38,"&gt;="&amp;C436))))))</f>
        <v>85</v>
      </c>
      <c r="G436" s="3" t="str">
        <f t="shared" si="26"/>
        <v>Jährliche Saison</v>
      </c>
      <c r="H436" s="3" t="str">
        <f t="shared" si="27"/>
        <v>OK</v>
      </c>
    </row>
    <row r="437" spans="1:8" ht="31" customHeight="1">
      <c r="A437" s="12">
        <f>IF(DATE(Start!$E$28,1,1)+ROW()-9&lt;DATE(Start!$E$28+3,1,1),DATE(Start!$E$28,1,1)+ROW()-9,"")</f>
        <v>46451</v>
      </c>
      <c r="B437" s="3" t="str">
        <f t="shared" si="24"/>
        <v>Fr</v>
      </c>
      <c r="C437" s="3">
        <f t="shared" si="25"/>
        <v>305</v>
      </c>
      <c r="D437" s="3">
        <f>IF(A437="","",COUNTIFS(Saisonpreise!$K$9:$K$38,"OK",Saisonpreise!$C$9:$C$38,"Jährlich",Saisonpreise!$J$9:$J$38,0,Saisonpreise!$H$9:$H$38,"&lt;="&amp;C437,Saisonpreise!$I$9:$I$38,"&gt;="&amp;C437)+COUNTIFS(Saisonpreise!$K$9:$K$38,"OK",Saisonpreise!$C$9:$C$38,"Jährlich",Saisonpreise!$J$9:$J$38,1,Saisonpreise!$H$9:$H$38,"&lt;="&amp;C437)+COUNTIFS(Saisonpreise!$K$9:$K$38,"OK",Saisonpreise!$C$9:$C$38,"Jährlich",Saisonpreise!$J$9:$J$38,1,Saisonpreise!$I$9:$I$38,"&gt;="&amp;C437))</f>
        <v>1</v>
      </c>
      <c r="E437" s="3">
        <f>IF(A437="","",COUNTIFS(Saisonpreise!$K$9:$K$38,"OK",Saisonpreise!$C$9:$C$38,"Einmalig",Saisonpreise!$D$9:$D$38,"&lt;="&amp;A437,Saisonpreise!$E$9:$E$38,"&gt;="&amp;A437))</f>
        <v>0</v>
      </c>
      <c r="F437" s="10">
        <f>IF(A437="","",IF(E437&gt;1,"",IF(E437=1,SUMIFS(Saisonpreise!$F$9:$F$38,Saisonpreise!$K$9:$K$38,"OK",Saisonpreise!$C$9:$C$38,"Einmalig",Saisonpreise!$D$9:$D$38,"&lt;="&amp;A437,Saisonpreise!$E$9:$E$38,"&gt;="&amp;A437),IF(D437&gt;1,"",IF(D437=0,Start!$E$26,SUMIFS(Saisonpreise!$F$9:$F$38,Saisonpreise!$K$9:$K$38,"OK",Saisonpreise!$C$9:$C$38,"Jährlich",Saisonpreise!$J$9:$J$38,0,Saisonpreise!$H$9:$H$38,"&lt;="&amp;C437,Saisonpreise!$I$9:$I$38,"&gt;="&amp;C437)+SUMIFS(Saisonpreise!$F$9:$F$38,Saisonpreise!$K$9:$K$38,"OK",Saisonpreise!$C$9:$C$38,"Jährlich",Saisonpreise!$J$9:$J$38,1,Saisonpreise!$H$9:$H$38,"&lt;="&amp;C437)+SUMIFS(Saisonpreise!$F$9:$F$38,Saisonpreise!$K$9:$K$38,"OK",Saisonpreise!$C$9:$C$38,"Jährlich",Saisonpreise!$J$9:$J$38,1,Saisonpreise!$I$9:$I$38,"&gt;="&amp;C437))))))</f>
        <v>85</v>
      </c>
      <c r="G437" s="3" t="str">
        <f t="shared" si="26"/>
        <v>Jährliche Saison</v>
      </c>
      <c r="H437" s="3" t="str">
        <f t="shared" si="27"/>
        <v>OK</v>
      </c>
    </row>
    <row r="438" spans="1:8" ht="31" customHeight="1">
      <c r="A438" s="12">
        <f>IF(DATE(Start!$E$28,1,1)+ROW()-9&lt;DATE(Start!$E$28+3,1,1),DATE(Start!$E$28,1,1)+ROW()-9,"")</f>
        <v>46452</v>
      </c>
      <c r="B438" s="3" t="str">
        <f t="shared" si="24"/>
        <v>Sa</v>
      </c>
      <c r="C438" s="3">
        <f t="shared" si="25"/>
        <v>306</v>
      </c>
      <c r="D438" s="3">
        <f>IF(A438="","",COUNTIFS(Saisonpreise!$K$9:$K$38,"OK",Saisonpreise!$C$9:$C$38,"Jährlich",Saisonpreise!$J$9:$J$38,0,Saisonpreise!$H$9:$H$38,"&lt;="&amp;C438,Saisonpreise!$I$9:$I$38,"&gt;="&amp;C438)+COUNTIFS(Saisonpreise!$K$9:$K$38,"OK",Saisonpreise!$C$9:$C$38,"Jährlich",Saisonpreise!$J$9:$J$38,1,Saisonpreise!$H$9:$H$38,"&lt;="&amp;C438)+COUNTIFS(Saisonpreise!$K$9:$K$38,"OK",Saisonpreise!$C$9:$C$38,"Jährlich",Saisonpreise!$J$9:$J$38,1,Saisonpreise!$I$9:$I$38,"&gt;="&amp;C438))</f>
        <v>1</v>
      </c>
      <c r="E438" s="3">
        <f>IF(A438="","",COUNTIFS(Saisonpreise!$K$9:$K$38,"OK",Saisonpreise!$C$9:$C$38,"Einmalig",Saisonpreise!$D$9:$D$38,"&lt;="&amp;A438,Saisonpreise!$E$9:$E$38,"&gt;="&amp;A438))</f>
        <v>0</v>
      </c>
      <c r="F438" s="10">
        <f>IF(A438="","",IF(E438&gt;1,"",IF(E438=1,SUMIFS(Saisonpreise!$F$9:$F$38,Saisonpreise!$K$9:$K$38,"OK",Saisonpreise!$C$9:$C$38,"Einmalig",Saisonpreise!$D$9:$D$38,"&lt;="&amp;A438,Saisonpreise!$E$9:$E$38,"&gt;="&amp;A438),IF(D438&gt;1,"",IF(D438=0,Start!$E$26,SUMIFS(Saisonpreise!$F$9:$F$38,Saisonpreise!$K$9:$K$38,"OK",Saisonpreise!$C$9:$C$38,"Jährlich",Saisonpreise!$J$9:$J$38,0,Saisonpreise!$H$9:$H$38,"&lt;="&amp;C438,Saisonpreise!$I$9:$I$38,"&gt;="&amp;C438)+SUMIFS(Saisonpreise!$F$9:$F$38,Saisonpreise!$K$9:$K$38,"OK",Saisonpreise!$C$9:$C$38,"Jährlich",Saisonpreise!$J$9:$J$38,1,Saisonpreise!$H$9:$H$38,"&lt;="&amp;C438)+SUMIFS(Saisonpreise!$F$9:$F$38,Saisonpreise!$K$9:$K$38,"OK",Saisonpreise!$C$9:$C$38,"Jährlich",Saisonpreise!$J$9:$J$38,1,Saisonpreise!$I$9:$I$38,"&gt;="&amp;C438))))))</f>
        <v>85</v>
      </c>
      <c r="G438" s="3" t="str">
        <f t="shared" si="26"/>
        <v>Jährliche Saison</v>
      </c>
      <c r="H438" s="3" t="str">
        <f t="shared" si="27"/>
        <v>OK</v>
      </c>
    </row>
    <row r="439" spans="1:8" ht="31" customHeight="1">
      <c r="A439" s="12">
        <f>IF(DATE(Start!$E$28,1,1)+ROW()-9&lt;DATE(Start!$E$28+3,1,1),DATE(Start!$E$28,1,1)+ROW()-9,"")</f>
        <v>46453</v>
      </c>
      <c r="B439" s="3" t="str">
        <f t="shared" si="24"/>
        <v>So</v>
      </c>
      <c r="C439" s="3">
        <f t="shared" si="25"/>
        <v>307</v>
      </c>
      <c r="D439" s="3">
        <f>IF(A439="","",COUNTIFS(Saisonpreise!$K$9:$K$38,"OK",Saisonpreise!$C$9:$C$38,"Jährlich",Saisonpreise!$J$9:$J$38,0,Saisonpreise!$H$9:$H$38,"&lt;="&amp;C439,Saisonpreise!$I$9:$I$38,"&gt;="&amp;C439)+COUNTIFS(Saisonpreise!$K$9:$K$38,"OK",Saisonpreise!$C$9:$C$38,"Jährlich",Saisonpreise!$J$9:$J$38,1,Saisonpreise!$H$9:$H$38,"&lt;="&amp;C439)+COUNTIFS(Saisonpreise!$K$9:$K$38,"OK",Saisonpreise!$C$9:$C$38,"Jährlich",Saisonpreise!$J$9:$J$38,1,Saisonpreise!$I$9:$I$38,"&gt;="&amp;C439))</f>
        <v>1</v>
      </c>
      <c r="E439" s="3">
        <f>IF(A439="","",COUNTIFS(Saisonpreise!$K$9:$K$38,"OK",Saisonpreise!$C$9:$C$38,"Einmalig",Saisonpreise!$D$9:$D$38,"&lt;="&amp;A439,Saisonpreise!$E$9:$E$38,"&gt;="&amp;A439))</f>
        <v>0</v>
      </c>
      <c r="F439" s="10">
        <f>IF(A439="","",IF(E439&gt;1,"",IF(E439=1,SUMIFS(Saisonpreise!$F$9:$F$38,Saisonpreise!$K$9:$K$38,"OK",Saisonpreise!$C$9:$C$38,"Einmalig",Saisonpreise!$D$9:$D$38,"&lt;="&amp;A439,Saisonpreise!$E$9:$E$38,"&gt;="&amp;A439),IF(D439&gt;1,"",IF(D439=0,Start!$E$26,SUMIFS(Saisonpreise!$F$9:$F$38,Saisonpreise!$K$9:$K$38,"OK",Saisonpreise!$C$9:$C$38,"Jährlich",Saisonpreise!$J$9:$J$38,0,Saisonpreise!$H$9:$H$38,"&lt;="&amp;C439,Saisonpreise!$I$9:$I$38,"&gt;="&amp;C439)+SUMIFS(Saisonpreise!$F$9:$F$38,Saisonpreise!$K$9:$K$38,"OK",Saisonpreise!$C$9:$C$38,"Jährlich",Saisonpreise!$J$9:$J$38,1,Saisonpreise!$H$9:$H$38,"&lt;="&amp;C439)+SUMIFS(Saisonpreise!$F$9:$F$38,Saisonpreise!$K$9:$K$38,"OK",Saisonpreise!$C$9:$C$38,"Jährlich",Saisonpreise!$J$9:$J$38,1,Saisonpreise!$I$9:$I$38,"&gt;="&amp;C439))))))</f>
        <v>85</v>
      </c>
      <c r="G439" s="3" t="str">
        <f t="shared" si="26"/>
        <v>Jährliche Saison</v>
      </c>
      <c r="H439" s="3" t="str">
        <f t="shared" si="27"/>
        <v>OK</v>
      </c>
    </row>
    <row r="440" spans="1:8" ht="31" customHeight="1">
      <c r="A440" s="12">
        <f>IF(DATE(Start!$E$28,1,1)+ROW()-9&lt;DATE(Start!$E$28+3,1,1),DATE(Start!$E$28,1,1)+ROW()-9,"")</f>
        <v>46454</v>
      </c>
      <c r="B440" s="3" t="str">
        <f t="shared" si="24"/>
        <v>Mo</v>
      </c>
      <c r="C440" s="3">
        <f t="shared" si="25"/>
        <v>308</v>
      </c>
      <c r="D440" s="3">
        <f>IF(A440="","",COUNTIFS(Saisonpreise!$K$9:$K$38,"OK",Saisonpreise!$C$9:$C$38,"Jährlich",Saisonpreise!$J$9:$J$38,0,Saisonpreise!$H$9:$H$38,"&lt;="&amp;C440,Saisonpreise!$I$9:$I$38,"&gt;="&amp;C440)+COUNTIFS(Saisonpreise!$K$9:$K$38,"OK",Saisonpreise!$C$9:$C$38,"Jährlich",Saisonpreise!$J$9:$J$38,1,Saisonpreise!$H$9:$H$38,"&lt;="&amp;C440)+COUNTIFS(Saisonpreise!$K$9:$K$38,"OK",Saisonpreise!$C$9:$C$38,"Jährlich",Saisonpreise!$J$9:$J$38,1,Saisonpreise!$I$9:$I$38,"&gt;="&amp;C440))</f>
        <v>1</v>
      </c>
      <c r="E440" s="3">
        <f>IF(A440="","",COUNTIFS(Saisonpreise!$K$9:$K$38,"OK",Saisonpreise!$C$9:$C$38,"Einmalig",Saisonpreise!$D$9:$D$38,"&lt;="&amp;A440,Saisonpreise!$E$9:$E$38,"&gt;="&amp;A440))</f>
        <v>0</v>
      </c>
      <c r="F440" s="10">
        <f>IF(A440="","",IF(E440&gt;1,"",IF(E440=1,SUMIFS(Saisonpreise!$F$9:$F$38,Saisonpreise!$K$9:$K$38,"OK",Saisonpreise!$C$9:$C$38,"Einmalig",Saisonpreise!$D$9:$D$38,"&lt;="&amp;A440,Saisonpreise!$E$9:$E$38,"&gt;="&amp;A440),IF(D440&gt;1,"",IF(D440=0,Start!$E$26,SUMIFS(Saisonpreise!$F$9:$F$38,Saisonpreise!$K$9:$K$38,"OK",Saisonpreise!$C$9:$C$38,"Jährlich",Saisonpreise!$J$9:$J$38,0,Saisonpreise!$H$9:$H$38,"&lt;="&amp;C440,Saisonpreise!$I$9:$I$38,"&gt;="&amp;C440)+SUMIFS(Saisonpreise!$F$9:$F$38,Saisonpreise!$K$9:$K$38,"OK",Saisonpreise!$C$9:$C$38,"Jährlich",Saisonpreise!$J$9:$J$38,1,Saisonpreise!$H$9:$H$38,"&lt;="&amp;C440)+SUMIFS(Saisonpreise!$F$9:$F$38,Saisonpreise!$K$9:$K$38,"OK",Saisonpreise!$C$9:$C$38,"Jährlich",Saisonpreise!$J$9:$J$38,1,Saisonpreise!$I$9:$I$38,"&gt;="&amp;C440))))))</f>
        <v>85</v>
      </c>
      <c r="G440" s="3" t="str">
        <f t="shared" si="26"/>
        <v>Jährliche Saison</v>
      </c>
      <c r="H440" s="3" t="str">
        <f t="shared" si="27"/>
        <v>OK</v>
      </c>
    </row>
    <row r="441" spans="1:8" ht="31" customHeight="1">
      <c r="A441" s="12">
        <f>IF(DATE(Start!$E$28,1,1)+ROW()-9&lt;DATE(Start!$E$28+3,1,1),DATE(Start!$E$28,1,1)+ROW()-9,"")</f>
        <v>46455</v>
      </c>
      <c r="B441" s="3" t="str">
        <f t="shared" si="24"/>
        <v>Di</v>
      </c>
      <c r="C441" s="3">
        <f t="shared" si="25"/>
        <v>309</v>
      </c>
      <c r="D441" s="3">
        <f>IF(A441="","",COUNTIFS(Saisonpreise!$K$9:$K$38,"OK",Saisonpreise!$C$9:$C$38,"Jährlich",Saisonpreise!$J$9:$J$38,0,Saisonpreise!$H$9:$H$38,"&lt;="&amp;C441,Saisonpreise!$I$9:$I$38,"&gt;="&amp;C441)+COUNTIFS(Saisonpreise!$K$9:$K$38,"OK",Saisonpreise!$C$9:$C$38,"Jährlich",Saisonpreise!$J$9:$J$38,1,Saisonpreise!$H$9:$H$38,"&lt;="&amp;C441)+COUNTIFS(Saisonpreise!$K$9:$K$38,"OK",Saisonpreise!$C$9:$C$38,"Jährlich",Saisonpreise!$J$9:$J$38,1,Saisonpreise!$I$9:$I$38,"&gt;="&amp;C441))</f>
        <v>1</v>
      </c>
      <c r="E441" s="3">
        <f>IF(A441="","",COUNTIFS(Saisonpreise!$K$9:$K$38,"OK",Saisonpreise!$C$9:$C$38,"Einmalig",Saisonpreise!$D$9:$D$38,"&lt;="&amp;A441,Saisonpreise!$E$9:$E$38,"&gt;="&amp;A441))</f>
        <v>0</v>
      </c>
      <c r="F441" s="10">
        <f>IF(A441="","",IF(E441&gt;1,"",IF(E441=1,SUMIFS(Saisonpreise!$F$9:$F$38,Saisonpreise!$K$9:$K$38,"OK",Saisonpreise!$C$9:$C$38,"Einmalig",Saisonpreise!$D$9:$D$38,"&lt;="&amp;A441,Saisonpreise!$E$9:$E$38,"&gt;="&amp;A441),IF(D441&gt;1,"",IF(D441=0,Start!$E$26,SUMIFS(Saisonpreise!$F$9:$F$38,Saisonpreise!$K$9:$K$38,"OK",Saisonpreise!$C$9:$C$38,"Jährlich",Saisonpreise!$J$9:$J$38,0,Saisonpreise!$H$9:$H$38,"&lt;="&amp;C441,Saisonpreise!$I$9:$I$38,"&gt;="&amp;C441)+SUMIFS(Saisonpreise!$F$9:$F$38,Saisonpreise!$K$9:$K$38,"OK",Saisonpreise!$C$9:$C$38,"Jährlich",Saisonpreise!$J$9:$J$38,1,Saisonpreise!$H$9:$H$38,"&lt;="&amp;C441)+SUMIFS(Saisonpreise!$F$9:$F$38,Saisonpreise!$K$9:$K$38,"OK",Saisonpreise!$C$9:$C$38,"Jährlich",Saisonpreise!$J$9:$J$38,1,Saisonpreise!$I$9:$I$38,"&gt;="&amp;C441))))))</f>
        <v>85</v>
      </c>
      <c r="G441" s="3" t="str">
        <f t="shared" si="26"/>
        <v>Jährliche Saison</v>
      </c>
      <c r="H441" s="3" t="str">
        <f t="shared" si="27"/>
        <v>OK</v>
      </c>
    </row>
    <row r="442" spans="1:8" ht="31" customHeight="1">
      <c r="A442" s="12">
        <f>IF(DATE(Start!$E$28,1,1)+ROW()-9&lt;DATE(Start!$E$28+3,1,1),DATE(Start!$E$28,1,1)+ROW()-9,"")</f>
        <v>46456</v>
      </c>
      <c r="B442" s="3" t="str">
        <f t="shared" si="24"/>
        <v>Mi</v>
      </c>
      <c r="C442" s="3">
        <f t="shared" si="25"/>
        <v>310</v>
      </c>
      <c r="D442" s="3">
        <f>IF(A442="","",COUNTIFS(Saisonpreise!$K$9:$K$38,"OK",Saisonpreise!$C$9:$C$38,"Jährlich",Saisonpreise!$J$9:$J$38,0,Saisonpreise!$H$9:$H$38,"&lt;="&amp;C442,Saisonpreise!$I$9:$I$38,"&gt;="&amp;C442)+COUNTIFS(Saisonpreise!$K$9:$K$38,"OK",Saisonpreise!$C$9:$C$38,"Jährlich",Saisonpreise!$J$9:$J$38,1,Saisonpreise!$H$9:$H$38,"&lt;="&amp;C442)+COUNTIFS(Saisonpreise!$K$9:$K$38,"OK",Saisonpreise!$C$9:$C$38,"Jährlich",Saisonpreise!$J$9:$J$38,1,Saisonpreise!$I$9:$I$38,"&gt;="&amp;C442))</f>
        <v>1</v>
      </c>
      <c r="E442" s="3">
        <f>IF(A442="","",COUNTIFS(Saisonpreise!$K$9:$K$38,"OK",Saisonpreise!$C$9:$C$38,"Einmalig",Saisonpreise!$D$9:$D$38,"&lt;="&amp;A442,Saisonpreise!$E$9:$E$38,"&gt;="&amp;A442))</f>
        <v>0</v>
      </c>
      <c r="F442" s="10">
        <f>IF(A442="","",IF(E442&gt;1,"",IF(E442=1,SUMIFS(Saisonpreise!$F$9:$F$38,Saisonpreise!$K$9:$K$38,"OK",Saisonpreise!$C$9:$C$38,"Einmalig",Saisonpreise!$D$9:$D$38,"&lt;="&amp;A442,Saisonpreise!$E$9:$E$38,"&gt;="&amp;A442),IF(D442&gt;1,"",IF(D442=0,Start!$E$26,SUMIFS(Saisonpreise!$F$9:$F$38,Saisonpreise!$K$9:$K$38,"OK",Saisonpreise!$C$9:$C$38,"Jährlich",Saisonpreise!$J$9:$J$38,0,Saisonpreise!$H$9:$H$38,"&lt;="&amp;C442,Saisonpreise!$I$9:$I$38,"&gt;="&amp;C442)+SUMIFS(Saisonpreise!$F$9:$F$38,Saisonpreise!$K$9:$K$38,"OK",Saisonpreise!$C$9:$C$38,"Jährlich",Saisonpreise!$J$9:$J$38,1,Saisonpreise!$H$9:$H$38,"&lt;="&amp;C442)+SUMIFS(Saisonpreise!$F$9:$F$38,Saisonpreise!$K$9:$K$38,"OK",Saisonpreise!$C$9:$C$38,"Jährlich",Saisonpreise!$J$9:$J$38,1,Saisonpreise!$I$9:$I$38,"&gt;="&amp;C442))))))</f>
        <v>85</v>
      </c>
      <c r="G442" s="3" t="str">
        <f t="shared" si="26"/>
        <v>Jährliche Saison</v>
      </c>
      <c r="H442" s="3" t="str">
        <f t="shared" si="27"/>
        <v>OK</v>
      </c>
    </row>
    <row r="443" spans="1:8" ht="31" customHeight="1">
      <c r="A443" s="12">
        <f>IF(DATE(Start!$E$28,1,1)+ROW()-9&lt;DATE(Start!$E$28+3,1,1),DATE(Start!$E$28,1,1)+ROW()-9,"")</f>
        <v>46457</v>
      </c>
      <c r="B443" s="3" t="str">
        <f t="shared" si="24"/>
        <v>Do</v>
      </c>
      <c r="C443" s="3">
        <f t="shared" si="25"/>
        <v>311</v>
      </c>
      <c r="D443" s="3">
        <f>IF(A443="","",COUNTIFS(Saisonpreise!$K$9:$K$38,"OK",Saisonpreise!$C$9:$C$38,"Jährlich",Saisonpreise!$J$9:$J$38,0,Saisonpreise!$H$9:$H$38,"&lt;="&amp;C443,Saisonpreise!$I$9:$I$38,"&gt;="&amp;C443)+COUNTIFS(Saisonpreise!$K$9:$K$38,"OK",Saisonpreise!$C$9:$C$38,"Jährlich",Saisonpreise!$J$9:$J$38,1,Saisonpreise!$H$9:$H$38,"&lt;="&amp;C443)+COUNTIFS(Saisonpreise!$K$9:$K$38,"OK",Saisonpreise!$C$9:$C$38,"Jährlich",Saisonpreise!$J$9:$J$38,1,Saisonpreise!$I$9:$I$38,"&gt;="&amp;C443))</f>
        <v>1</v>
      </c>
      <c r="E443" s="3">
        <f>IF(A443="","",COUNTIFS(Saisonpreise!$K$9:$K$38,"OK",Saisonpreise!$C$9:$C$38,"Einmalig",Saisonpreise!$D$9:$D$38,"&lt;="&amp;A443,Saisonpreise!$E$9:$E$38,"&gt;="&amp;A443))</f>
        <v>0</v>
      </c>
      <c r="F443" s="10">
        <f>IF(A443="","",IF(E443&gt;1,"",IF(E443=1,SUMIFS(Saisonpreise!$F$9:$F$38,Saisonpreise!$K$9:$K$38,"OK",Saisonpreise!$C$9:$C$38,"Einmalig",Saisonpreise!$D$9:$D$38,"&lt;="&amp;A443,Saisonpreise!$E$9:$E$38,"&gt;="&amp;A443),IF(D443&gt;1,"",IF(D443=0,Start!$E$26,SUMIFS(Saisonpreise!$F$9:$F$38,Saisonpreise!$K$9:$K$38,"OK",Saisonpreise!$C$9:$C$38,"Jährlich",Saisonpreise!$J$9:$J$38,0,Saisonpreise!$H$9:$H$38,"&lt;="&amp;C443,Saisonpreise!$I$9:$I$38,"&gt;="&amp;C443)+SUMIFS(Saisonpreise!$F$9:$F$38,Saisonpreise!$K$9:$K$38,"OK",Saisonpreise!$C$9:$C$38,"Jährlich",Saisonpreise!$J$9:$J$38,1,Saisonpreise!$H$9:$H$38,"&lt;="&amp;C443)+SUMIFS(Saisonpreise!$F$9:$F$38,Saisonpreise!$K$9:$K$38,"OK",Saisonpreise!$C$9:$C$38,"Jährlich",Saisonpreise!$J$9:$J$38,1,Saisonpreise!$I$9:$I$38,"&gt;="&amp;C443))))))</f>
        <v>85</v>
      </c>
      <c r="G443" s="3" t="str">
        <f t="shared" si="26"/>
        <v>Jährliche Saison</v>
      </c>
      <c r="H443" s="3" t="str">
        <f t="shared" si="27"/>
        <v>OK</v>
      </c>
    </row>
    <row r="444" spans="1:8" ht="31" customHeight="1">
      <c r="A444" s="12">
        <f>IF(DATE(Start!$E$28,1,1)+ROW()-9&lt;DATE(Start!$E$28+3,1,1),DATE(Start!$E$28,1,1)+ROW()-9,"")</f>
        <v>46458</v>
      </c>
      <c r="B444" s="3" t="str">
        <f t="shared" si="24"/>
        <v>Fr</v>
      </c>
      <c r="C444" s="3">
        <f t="shared" si="25"/>
        <v>312</v>
      </c>
      <c r="D444" s="3">
        <f>IF(A444="","",COUNTIFS(Saisonpreise!$K$9:$K$38,"OK",Saisonpreise!$C$9:$C$38,"Jährlich",Saisonpreise!$J$9:$J$38,0,Saisonpreise!$H$9:$H$38,"&lt;="&amp;C444,Saisonpreise!$I$9:$I$38,"&gt;="&amp;C444)+COUNTIFS(Saisonpreise!$K$9:$K$38,"OK",Saisonpreise!$C$9:$C$38,"Jährlich",Saisonpreise!$J$9:$J$38,1,Saisonpreise!$H$9:$H$38,"&lt;="&amp;C444)+COUNTIFS(Saisonpreise!$K$9:$K$38,"OK",Saisonpreise!$C$9:$C$38,"Jährlich",Saisonpreise!$J$9:$J$38,1,Saisonpreise!$I$9:$I$38,"&gt;="&amp;C444))</f>
        <v>1</v>
      </c>
      <c r="E444" s="3">
        <f>IF(A444="","",COUNTIFS(Saisonpreise!$K$9:$K$38,"OK",Saisonpreise!$C$9:$C$38,"Einmalig",Saisonpreise!$D$9:$D$38,"&lt;="&amp;A444,Saisonpreise!$E$9:$E$38,"&gt;="&amp;A444))</f>
        <v>0</v>
      </c>
      <c r="F444" s="10">
        <f>IF(A444="","",IF(E444&gt;1,"",IF(E444=1,SUMIFS(Saisonpreise!$F$9:$F$38,Saisonpreise!$K$9:$K$38,"OK",Saisonpreise!$C$9:$C$38,"Einmalig",Saisonpreise!$D$9:$D$38,"&lt;="&amp;A444,Saisonpreise!$E$9:$E$38,"&gt;="&amp;A444),IF(D444&gt;1,"",IF(D444=0,Start!$E$26,SUMIFS(Saisonpreise!$F$9:$F$38,Saisonpreise!$K$9:$K$38,"OK",Saisonpreise!$C$9:$C$38,"Jährlich",Saisonpreise!$J$9:$J$38,0,Saisonpreise!$H$9:$H$38,"&lt;="&amp;C444,Saisonpreise!$I$9:$I$38,"&gt;="&amp;C444)+SUMIFS(Saisonpreise!$F$9:$F$38,Saisonpreise!$K$9:$K$38,"OK",Saisonpreise!$C$9:$C$38,"Jährlich",Saisonpreise!$J$9:$J$38,1,Saisonpreise!$H$9:$H$38,"&lt;="&amp;C444)+SUMIFS(Saisonpreise!$F$9:$F$38,Saisonpreise!$K$9:$K$38,"OK",Saisonpreise!$C$9:$C$38,"Jährlich",Saisonpreise!$J$9:$J$38,1,Saisonpreise!$I$9:$I$38,"&gt;="&amp;C444))))))</f>
        <v>85</v>
      </c>
      <c r="G444" s="3" t="str">
        <f t="shared" si="26"/>
        <v>Jährliche Saison</v>
      </c>
      <c r="H444" s="3" t="str">
        <f t="shared" si="27"/>
        <v>OK</v>
      </c>
    </row>
    <row r="445" spans="1:8" ht="31" customHeight="1">
      <c r="A445" s="12">
        <f>IF(DATE(Start!$E$28,1,1)+ROW()-9&lt;DATE(Start!$E$28+3,1,1),DATE(Start!$E$28,1,1)+ROW()-9,"")</f>
        <v>46459</v>
      </c>
      <c r="B445" s="3" t="str">
        <f t="shared" si="24"/>
        <v>Sa</v>
      </c>
      <c r="C445" s="3">
        <f t="shared" si="25"/>
        <v>313</v>
      </c>
      <c r="D445" s="3">
        <f>IF(A445="","",COUNTIFS(Saisonpreise!$K$9:$K$38,"OK",Saisonpreise!$C$9:$C$38,"Jährlich",Saisonpreise!$J$9:$J$38,0,Saisonpreise!$H$9:$H$38,"&lt;="&amp;C445,Saisonpreise!$I$9:$I$38,"&gt;="&amp;C445)+COUNTIFS(Saisonpreise!$K$9:$K$38,"OK",Saisonpreise!$C$9:$C$38,"Jährlich",Saisonpreise!$J$9:$J$38,1,Saisonpreise!$H$9:$H$38,"&lt;="&amp;C445)+COUNTIFS(Saisonpreise!$K$9:$K$38,"OK",Saisonpreise!$C$9:$C$38,"Jährlich",Saisonpreise!$J$9:$J$38,1,Saisonpreise!$I$9:$I$38,"&gt;="&amp;C445))</f>
        <v>1</v>
      </c>
      <c r="E445" s="3">
        <f>IF(A445="","",COUNTIFS(Saisonpreise!$K$9:$K$38,"OK",Saisonpreise!$C$9:$C$38,"Einmalig",Saisonpreise!$D$9:$D$38,"&lt;="&amp;A445,Saisonpreise!$E$9:$E$38,"&gt;="&amp;A445))</f>
        <v>0</v>
      </c>
      <c r="F445" s="10">
        <f>IF(A445="","",IF(E445&gt;1,"",IF(E445=1,SUMIFS(Saisonpreise!$F$9:$F$38,Saisonpreise!$K$9:$K$38,"OK",Saisonpreise!$C$9:$C$38,"Einmalig",Saisonpreise!$D$9:$D$38,"&lt;="&amp;A445,Saisonpreise!$E$9:$E$38,"&gt;="&amp;A445),IF(D445&gt;1,"",IF(D445=0,Start!$E$26,SUMIFS(Saisonpreise!$F$9:$F$38,Saisonpreise!$K$9:$K$38,"OK",Saisonpreise!$C$9:$C$38,"Jährlich",Saisonpreise!$J$9:$J$38,0,Saisonpreise!$H$9:$H$38,"&lt;="&amp;C445,Saisonpreise!$I$9:$I$38,"&gt;="&amp;C445)+SUMIFS(Saisonpreise!$F$9:$F$38,Saisonpreise!$K$9:$K$38,"OK",Saisonpreise!$C$9:$C$38,"Jährlich",Saisonpreise!$J$9:$J$38,1,Saisonpreise!$H$9:$H$38,"&lt;="&amp;C445)+SUMIFS(Saisonpreise!$F$9:$F$38,Saisonpreise!$K$9:$K$38,"OK",Saisonpreise!$C$9:$C$38,"Jährlich",Saisonpreise!$J$9:$J$38,1,Saisonpreise!$I$9:$I$38,"&gt;="&amp;C445))))))</f>
        <v>85</v>
      </c>
      <c r="G445" s="3" t="str">
        <f t="shared" si="26"/>
        <v>Jährliche Saison</v>
      </c>
      <c r="H445" s="3" t="str">
        <f t="shared" si="27"/>
        <v>OK</v>
      </c>
    </row>
    <row r="446" spans="1:8" ht="31" customHeight="1">
      <c r="A446" s="12">
        <f>IF(DATE(Start!$E$28,1,1)+ROW()-9&lt;DATE(Start!$E$28+3,1,1),DATE(Start!$E$28,1,1)+ROW()-9,"")</f>
        <v>46460</v>
      </c>
      <c r="B446" s="3" t="str">
        <f t="shared" si="24"/>
        <v>So</v>
      </c>
      <c r="C446" s="3">
        <f t="shared" si="25"/>
        <v>314</v>
      </c>
      <c r="D446" s="3">
        <f>IF(A446="","",COUNTIFS(Saisonpreise!$K$9:$K$38,"OK",Saisonpreise!$C$9:$C$38,"Jährlich",Saisonpreise!$J$9:$J$38,0,Saisonpreise!$H$9:$H$38,"&lt;="&amp;C446,Saisonpreise!$I$9:$I$38,"&gt;="&amp;C446)+COUNTIFS(Saisonpreise!$K$9:$K$38,"OK",Saisonpreise!$C$9:$C$38,"Jährlich",Saisonpreise!$J$9:$J$38,1,Saisonpreise!$H$9:$H$38,"&lt;="&amp;C446)+COUNTIFS(Saisonpreise!$K$9:$K$38,"OK",Saisonpreise!$C$9:$C$38,"Jährlich",Saisonpreise!$J$9:$J$38,1,Saisonpreise!$I$9:$I$38,"&gt;="&amp;C446))</f>
        <v>1</v>
      </c>
      <c r="E446" s="3">
        <f>IF(A446="","",COUNTIFS(Saisonpreise!$K$9:$K$38,"OK",Saisonpreise!$C$9:$C$38,"Einmalig",Saisonpreise!$D$9:$D$38,"&lt;="&amp;A446,Saisonpreise!$E$9:$E$38,"&gt;="&amp;A446))</f>
        <v>0</v>
      </c>
      <c r="F446" s="10">
        <f>IF(A446="","",IF(E446&gt;1,"",IF(E446=1,SUMIFS(Saisonpreise!$F$9:$F$38,Saisonpreise!$K$9:$K$38,"OK",Saisonpreise!$C$9:$C$38,"Einmalig",Saisonpreise!$D$9:$D$38,"&lt;="&amp;A446,Saisonpreise!$E$9:$E$38,"&gt;="&amp;A446),IF(D446&gt;1,"",IF(D446=0,Start!$E$26,SUMIFS(Saisonpreise!$F$9:$F$38,Saisonpreise!$K$9:$K$38,"OK",Saisonpreise!$C$9:$C$38,"Jährlich",Saisonpreise!$J$9:$J$38,0,Saisonpreise!$H$9:$H$38,"&lt;="&amp;C446,Saisonpreise!$I$9:$I$38,"&gt;="&amp;C446)+SUMIFS(Saisonpreise!$F$9:$F$38,Saisonpreise!$K$9:$K$38,"OK",Saisonpreise!$C$9:$C$38,"Jährlich",Saisonpreise!$J$9:$J$38,1,Saisonpreise!$H$9:$H$38,"&lt;="&amp;C446)+SUMIFS(Saisonpreise!$F$9:$F$38,Saisonpreise!$K$9:$K$38,"OK",Saisonpreise!$C$9:$C$38,"Jährlich",Saisonpreise!$J$9:$J$38,1,Saisonpreise!$I$9:$I$38,"&gt;="&amp;C446))))))</f>
        <v>85</v>
      </c>
      <c r="G446" s="3" t="str">
        <f t="shared" si="26"/>
        <v>Jährliche Saison</v>
      </c>
      <c r="H446" s="3" t="str">
        <f t="shared" si="27"/>
        <v>OK</v>
      </c>
    </row>
    <row r="447" spans="1:8" ht="31" customHeight="1">
      <c r="A447" s="12">
        <f>IF(DATE(Start!$E$28,1,1)+ROW()-9&lt;DATE(Start!$E$28+3,1,1),DATE(Start!$E$28,1,1)+ROW()-9,"")</f>
        <v>46461</v>
      </c>
      <c r="B447" s="3" t="str">
        <f t="shared" si="24"/>
        <v>Mo</v>
      </c>
      <c r="C447" s="3">
        <f t="shared" si="25"/>
        <v>315</v>
      </c>
      <c r="D447" s="3">
        <f>IF(A447="","",COUNTIFS(Saisonpreise!$K$9:$K$38,"OK",Saisonpreise!$C$9:$C$38,"Jährlich",Saisonpreise!$J$9:$J$38,0,Saisonpreise!$H$9:$H$38,"&lt;="&amp;C447,Saisonpreise!$I$9:$I$38,"&gt;="&amp;C447)+COUNTIFS(Saisonpreise!$K$9:$K$38,"OK",Saisonpreise!$C$9:$C$38,"Jährlich",Saisonpreise!$J$9:$J$38,1,Saisonpreise!$H$9:$H$38,"&lt;="&amp;C447)+COUNTIFS(Saisonpreise!$K$9:$K$38,"OK",Saisonpreise!$C$9:$C$38,"Jährlich",Saisonpreise!$J$9:$J$38,1,Saisonpreise!$I$9:$I$38,"&gt;="&amp;C447))</f>
        <v>1</v>
      </c>
      <c r="E447" s="3">
        <f>IF(A447="","",COUNTIFS(Saisonpreise!$K$9:$K$38,"OK",Saisonpreise!$C$9:$C$38,"Einmalig",Saisonpreise!$D$9:$D$38,"&lt;="&amp;A447,Saisonpreise!$E$9:$E$38,"&gt;="&amp;A447))</f>
        <v>0</v>
      </c>
      <c r="F447" s="10">
        <f>IF(A447="","",IF(E447&gt;1,"",IF(E447=1,SUMIFS(Saisonpreise!$F$9:$F$38,Saisonpreise!$K$9:$K$38,"OK",Saisonpreise!$C$9:$C$38,"Einmalig",Saisonpreise!$D$9:$D$38,"&lt;="&amp;A447,Saisonpreise!$E$9:$E$38,"&gt;="&amp;A447),IF(D447&gt;1,"",IF(D447=0,Start!$E$26,SUMIFS(Saisonpreise!$F$9:$F$38,Saisonpreise!$K$9:$K$38,"OK",Saisonpreise!$C$9:$C$38,"Jährlich",Saisonpreise!$J$9:$J$38,0,Saisonpreise!$H$9:$H$38,"&lt;="&amp;C447,Saisonpreise!$I$9:$I$38,"&gt;="&amp;C447)+SUMIFS(Saisonpreise!$F$9:$F$38,Saisonpreise!$K$9:$K$38,"OK",Saisonpreise!$C$9:$C$38,"Jährlich",Saisonpreise!$J$9:$J$38,1,Saisonpreise!$H$9:$H$38,"&lt;="&amp;C447)+SUMIFS(Saisonpreise!$F$9:$F$38,Saisonpreise!$K$9:$K$38,"OK",Saisonpreise!$C$9:$C$38,"Jährlich",Saisonpreise!$J$9:$J$38,1,Saisonpreise!$I$9:$I$38,"&gt;="&amp;C447))))))</f>
        <v>85</v>
      </c>
      <c r="G447" s="3" t="str">
        <f t="shared" si="26"/>
        <v>Jährliche Saison</v>
      </c>
      <c r="H447" s="3" t="str">
        <f t="shared" si="27"/>
        <v>OK</v>
      </c>
    </row>
    <row r="448" spans="1:8" ht="31" customHeight="1">
      <c r="A448" s="12">
        <f>IF(DATE(Start!$E$28,1,1)+ROW()-9&lt;DATE(Start!$E$28+3,1,1),DATE(Start!$E$28,1,1)+ROW()-9,"")</f>
        <v>46462</v>
      </c>
      <c r="B448" s="3" t="str">
        <f t="shared" si="24"/>
        <v>Di</v>
      </c>
      <c r="C448" s="3">
        <f t="shared" si="25"/>
        <v>316</v>
      </c>
      <c r="D448" s="3">
        <f>IF(A448="","",COUNTIFS(Saisonpreise!$K$9:$K$38,"OK",Saisonpreise!$C$9:$C$38,"Jährlich",Saisonpreise!$J$9:$J$38,0,Saisonpreise!$H$9:$H$38,"&lt;="&amp;C448,Saisonpreise!$I$9:$I$38,"&gt;="&amp;C448)+COUNTIFS(Saisonpreise!$K$9:$K$38,"OK",Saisonpreise!$C$9:$C$38,"Jährlich",Saisonpreise!$J$9:$J$38,1,Saisonpreise!$H$9:$H$38,"&lt;="&amp;C448)+COUNTIFS(Saisonpreise!$K$9:$K$38,"OK",Saisonpreise!$C$9:$C$38,"Jährlich",Saisonpreise!$J$9:$J$38,1,Saisonpreise!$I$9:$I$38,"&gt;="&amp;C448))</f>
        <v>1</v>
      </c>
      <c r="E448" s="3">
        <f>IF(A448="","",COUNTIFS(Saisonpreise!$K$9:$K$38,"OK",Saisonpreise!$C$9:$C$38,"Einmalig",Saisonpreise!$D$9:$D$38,"&lt;="&amp;A448,Saisonpreise!$E$9:$E$38,"&gt;="&amp;A448))</f>
        <v>0</v>
      </c>
      <c r="F448" s="10">
        <f>IF(A448="","",IF(E448&gt;1,"",IF(E448=1,SUMIFS(Saisonpreise!$F$9:$F$38,Saisonpreise!$K$9:$K$38,"OK",Saisonpreise!$C$9:$C$38,"Einmalig",Saisonpreise!$D$9:$D$38,"&lt;="&amp;A448,Saisonpreise!$E$9:$E$38,"&gt;="&amp;A448),IF(D448&gt;1,"",IF(D448=0,Start!$E$26,SUMIFS(Saisonpreise!$F$9:$F$38,Saisonpreise!$K$9:$K$38,"OK",Saisonpreise!$C$9:$C$38,"Jährlich",Saisonpreise!$J$9:$J$38,0,Saisonpreise!$H$9:$H$38,"&lt;="&amp;C448,Saisonpreise!$I$9:$I$38,"&gt;="&amp;C448)+SUMIFS(Saisonpreise!$F$9:$F$38,Saisonpreise!$K$9:$K$38,"OK",Saisonpreise!$C$9:$C$38,"Jährlich",Saisonpreise!$J$9:$J$38,1,Saisonpreise!$H$9:$H$38,"&lt;="&amp;C448)+SUMIFS(Saisonpreise!$F$9:$F$38,Saisonpreise!$K$9:$K$38,"OK",Saisonpreise!$C$9:$C$38,"Jährlich",Saisonpreise!$J$9:$J$38,1,Saisonpreise!$I$9:$I$38,"&gt;="&amp;C448))))))</f>
        <v>85</v>
      </c>
      <c r="G448" s="3" t="str">
        <f t="shared" si="26"/>
        <v>Jährliche Saison</v>
      </c>
      <c r="H448" s="3" t="str">
        <f t="shared" si="27"/>
        <v>OK</v>
      </c>
    </row>
    <row r="449" spans="1:8" ht="31" customHeight="1">
      <c r="A449" s="12">
        <f>IF(DATE(Start!$E$28,1,1)+ROW()-9&lt;DATE(Start!$E$28+3,1,1),DATE(Start!$E$28,1,1)+ROW()-9,"")</f>
        <v>46463</v>
      </c>
      <c r="B449" s="3" t="str">
        <f t="shared" si="24"/>
        <v>Mi</v>
      </c>
      <c r="C449" s="3">
        <f t="shared" si="25"/>
        <v>317</v>
      </c>
      <c r="D449" s="3">
        <f>IF(A449="","",COUNTIFS(Saisonpreise!$K$9:$K$38,"OK",Saisonpreise!$C$9:$C$38,"Jährlich",Saisonpreise!$J$9:$J$38,0,Saisonpreise!$H$9:$H$38,"&lt;="&amp;C449,Saisonpreise!$I$9:$I$38,"&gt;="&amp;C449)+COUNTIFS(Saisonpreise!$K$9:$K$38,"OK",Saisonpreise!$C$9:$C$38,"Jährlich",Saisonpreise!$J$9:$J$38,1,Saisonpreise!$H$9:$H$38,"&lt;="&amp;C449)+COUNTIFS(Saisonpreise!$K$9:$K$38,"OK",Saisonpreise!$C$9:$C$38,"Jährlich",Saisonpreise!$J$9:$J$38,1,Saisonpreise!$I$9:$I$38,"&gt;="&amp;C449))</f>
        <v>1</v>
      </c>
      <c r="E449" s="3">
        <f>IF(A449="","",COUNTIFS(Saisonpreise!$K$9:$K$38,"OK",Saisonpreise!$C$9:$C$38,"Einmalig",Saisonpreise!$D$9:$D$38,"&lt;="&amp;A449,Saisonpreise!$E$9:$E$38,"&gt;="&amp;A449))</f>
        <v>0</v>
      </c>
      <c r="F449" s="10">
        <f>IF(A449="","",IF(E449&gt;1,"",IF(E449=1,SUMIFS(Saisonpreise!$F$9:$F$38,Saisonpreise!$K$9:$K$38,"OK",Saisonpreise!$C$9:$C$38,"Einmalig",Saisonpreise!$D$9:$D$38,"&lt;="&amp;A449,Saisonpreise!$E$9:$E$38,"&gt;="&amp;A449),IF(D449&gt;1,"",IF(D449=0,Start!$E$26,SUMIFS(Saisonpreise!$F$9:$F$38,Saisonpreise!$K$9:$K$38,"OK",Saisonpreise!$C$9:$C$38,"Jährlich",Saisonpreise!$J$9:$J$38,0,Saisonpreise!$H$9:$H$38,"&lt;="&amp;C449,Saisonpreise!$I$9:$I$38,"&gt;="&amp;C449)+SUMIFS(Saisonpreise!$F$9:$F$38,Saisonpreise!$K$9:$K$38,"OK",Saisonpreise!$C$9:$C$38,"Jährlich",Saisonpreise!$J$9:$J$38,1,Saisonpreise!$H$9:$H$38,"&lt;="&amp;C449)+SUMIFS(Saisonpreise!$F$9:$F$38,Saisonpreise!$K$9:$K$38,"OK",Saisonpreise!$C$9:$C$38,"Jährlich",Saisonpreise!$J$9:$J$38,1,Saisonpreise!$I$9:$I$38,"&gt;="&amp;C449))))))</f>
        <v>85</v>
      </c>
      <c r="G449" s="3" t="str">
        <f t="shared" si="26"/>
        <v>Jährliche Saison</v>
      </c>
      <c r="H449" s="3" t="str">
        <f t="shared" si="27"/>
        <v>OK</v>
      </c>
    </row>
    <row r="450" spans="1:8" ht="31" customHeight="1">
      <c r="A450" s="12">
        <f>IF(DATE(Start!$E$28,1,1)+ROW()-9&lt;DATE(Start!$E$28+3,1,1),DATE(Start!$E$28,1,1)+ROW()-9,"")</f>
        <v>46464</v>
      </c>
      <c r="B450" s="3" t="str">
        <f t="shared" si="24"/>
        <v>Do</v>
      </c>
      <c r="C450" s="3">
        <f t="shared" si="25"/>
        <v>318</v>
      </c>
      <c r="D450" s="3">
        <f>IF(A450="","",COUNTIFS(Saisonpreise!$K$9:$K$38,"OK",Saisonpreise!$C$9:$C$38,"Jährlich",Saisonpreise!$J$9:$J$38,0,Saisonpreise!$H$9:$H$38,"&lt;="&amp;C450,Saisonpreise!$I$9:$I$38,"&gt;="&amp;C450)+COUNTIFS(Saisonpreise!$K$9:$K$38,"OK",Saisonpreise!$C$9:$C$38,"Jährlich",Saisonpreise!$J$9:$J$38,1,Saisonpreise!$H$9:$H$38,"&lt;="&amp;C450)+COUNTIFS(Saisonpreise!$K$9:$K$38,"OK",Saisonpreise!$C$9:$C$38,"Jährlich",Saisonpreise!$J$9:$J$38,1,Saisonpreise!$I$9:$I$38,"&gt;="&amp;C450))</f>
        <v>1</v>
      </c>
      <c r="E450" s="3">
        <f>IF(A450="","",COUNTIFS(Saisonpreise!$K$9:$K$38,"OK",Saisonpreise!$C$9:$C$38,"Einmalig",Saisonpreise!$D$9:$D$38,"&lt;="&amp;A450,Saisonpreise!$E$9:$E$38,"&gt;="&amp;A450))</f>
        <v>0</v>
      </c>
      <c r="F450" s="10">
        <f>IF(A450="","",IF(E450&gt;1,"",IF(E450=1,SUMIFS(Saisonpreise!$F$9:$F$38,Saisonpreise!$K$9:$K$38,"OK",Saisonpreise!$C$9:$C$38,"Einmalig",Saisonpreise!$D$9:$D$38,"&lt;="&amp;A450,Saisonpreise!$E$9:$E$38,"&gt;="&amp;A450),IF(D450&gt;1,"",IF(D450=0,Start!$E$26,SUMIFS(Saisonpreise!$F$9:$F$38,Saisonpreise!$K$9:$K$38,"OK",Saisonpreise!$C$9:$C$38,"Jährlich",Saisonpreise!$J$9:$J$38,0,Saisonpreise!$H$9:$H$38,"&lt;="&amp;C450,Saisonpreise!$I$9:$I$38,"&gt;="&amp;C450)+SUMIFS(Saisonpreise!$F$9:$F$38,Saisonpreise!$K$9:$K$38,"OK",Saisonpreise!$C$9:$C$38,"Jährlich",Saisonpreise!$J$9:$J$38,1,Saisonpreise!$H$9:$H$38,"&lt;="&amp;C450)+SUMIFS(Saisonpreise!$F$9:$F$38,Saisonpreise!$K$9:$K$38,"OK",Saisonpreise!$C$9:$C$38,"Jährlich",Saisonpreise!$J$9:$J$38,1,Saisonpreise!$I$9:$I$38,"&gt;="&amp;C450))))))</f>
        <v>85</v>
      </c>
      <c r="G450" s="3" t="str">
        <f t="shared" si="26"/>
        <v>Jährliche Saison</v>
      </c>
      <c r="H450" s="3" t="str">
        <f t="shared" si="27"/>
        <v>OK</v>
      </c>
    </row>
    <row r="451" spans="1:8" ht="31" customHeight="1">
      <c r="A451" s="12">
        <f>IF(DATE(Start!$E$28,1,1)+ROW()-9&lt;DATE(Start!$E$28+3,1,1),DATE(Start!$E$28,1,1)+ROW()-9,"")</f>
        <v>46465</v>
      </c>
      <c r="B451" s="3" t="str">
        <f t="shared" si="24"/>
        <v>Fr</v>
      </c>
      <c r="C451" s="3">
        <f t="shared" si="25"/>
        <v>319</v>
      </c>
      <c r="D451" s="3">
        <f>IF(A451="","",COUNTIFS(Saisonpreise!$K$9:$K$38,"OK",Saisonpreise!$C$9:$C$38,"Jährlich",Saisonpreise!$J$9:$J$38,0,Saisonpreise!$H$9:$H$38,"&lt;="&amp;C451,Saisonpreise!$I$9:$I$38,"&gt;="&amp;C451)+COUNTIFS(Saisonpreise!$K$9:$K$38,"OK",Saisonpreise!$C$9:$C$38,"Jährlich",Saisonpreise!$J$9:$J$38,1,Saisonpreise!$H$9:$H$38,"&lt;="&amp;C451)+COUNTIFS(Saisonpreise!$K$9:$K$38,"OK",Saisonpreise!$C$9:$C$38,"Jährlich",Saisonpreise!$J$9:$J$38,1,Saisonpreise!$I$9:$I$38,"&gt;="&amp;C451))</f>
        <v>1</v>
      </c>
      <c r="E451" s="3">
        <f>IF(A451="","",COUNTIFS(Saisonpreise!$K$9:$K$38,"OK",Saisonpreise!$C$9:$C$38,"Einmalig",Saisonpreise!$D$9:$D$38,"&lt;="&amp;A451,Saisonpreise!$E$9:$E$38,"&gt;="&amp;A451))</f>
        <v>0</v>
      </c>
      <c r="F451" s="10">
        <f>IF(A451="","",IF(E451&gt;1,"",IF(E451=1,SUMIFS(Saisonpreise!$F$9:$F$38,Saisonpreise!$K$9:$K$38,"OK",Saisonpreise!$C$9:$C$38,"Einmalig",Saisonpreise!$D$9:$D$38,"&lt;="&amp;A451,Saisonpreise!$E$9:$E$38,"&gt;="&amp;A451),IF(D451&gt;1,"",IF(D451=0,Start!$E$26,SUMIFS(Saisonpreise!$F$9:$F$38,Saisonpreise!$K$9:$K$38,"OK",Saisonpreise!$C$9:$C$38,"Jährlich",Saisonpreise!$J$9:$J$38,0,Saisonpreise!$H$9:$H$38,"&lt;="&amp;C451,Saisonpreise!$I$9:$I$38,"&gt;="&amp;C451)+SUMIFS(Saisonpreise!$F$9:$F$38,Saisonpreise!$K$9:$K$38,"OK",Saisonpreise!$C$9:$C$38,"Jährlich",Saisonpreise!$J$9:$J$38,1,Saisonpreise!$H$9:$H$38,"&lt;="&amp;C451)+SUMIFS(Saisonpreise!$F$9:$F$38,Saisonpreise!$K$9:$K$38,"OK",Saisonpreise!$C$9:$C$38,"Jährlich",Saisonpreise!$J$9:$J$38,1,Saisonpreise!$I$9:$I$38,"&gt;="&amp;C451))))))</f>
        <v>85</v>
      </c>
      <c r="G451" s="3" t="str">
        <f t="shared" si="26"/>
        <v>Jährliche Saison</v>
      </c>
      <c r="H451" s="3" t="str">
        <f t="shared" si="27"/>
        <v>OK</v>
      </c>
    </row>
    <row r="452" spans="1:8" ht="31" customHeight="1">
      <c r="A452" s="12">
        <f>IF(DATE(Start!$E$28,1,1)+ROW()-9&lt;DATE(Start!$E$28+3,1,1),DATE(Start!$E$28,1,1)+ROW()-9,"")</f>
        <v>46466</v>
      </c>
      <c r="B452" s="3" t="str">
        <f t="shared" si="24"/>
        <v>Sa</v>
      </c>
      <c r="C452" s="3">
        <f t="shared" si="25"/>
        <v>320</v>
      </c>
      <c r="D452" s="3">
        <f>IF(A452="","",COUNTIFS(Saisonpreise!$K$9:$K$38,"OK",Saisonpreise!$C$9:$C$38,"Jährlich",Saisonpreise!$J$9:$J$38,0,Saisonpreise!$H$9:$H$38,"&lt;="&amp;C452,Saisonpreise!$I$9:$I$38,"&gt;="&amp;C452)+COUNTIFS(Saisonpreise!$K$9:$K$38,"OK",Saisonpreise!$C$9:$C$38,"Jährlich",Saisonpreise!$J$9:$J$38,1,Saisonpreise!$H$9:$H$38,"&lt;="&amp;C452)+COUNTIFS(Saisonpreise!$K$9:$K$38,"OK",Saisonpreise!$C$9:$C$38,"Jährlich",Saisonpreise!$J$9:$J$38,1,Saisonpreise!$I$9:$I$38,"&gt;="&amp;C452))</f>
        <v>1</v>
      </c>
      <c r="E452" s="3">
        <f>IF(A452="","",COUNTIFS(Saisonpreise!$K$9:$K$38,"OK",Saisonpreise!$C$9:$C$38,"Einmalig",Saisonpreise!$D$9:$D$38,"&lt;="&amp;A452,Saisonpreise!$E$9:$E$38,"&gt;="&amp;A452))</f>
        <v>0</v>
      </c>
      <c r="F452" s="10">
        <f>IF(A452="","",IF(E452&gt;1,"",IF(E452=1,SUMIFS(Saisonpreise!$F$9:$F$38,Saisonpreise!$K$9:$K$38,"OK",Saisonpreise!$C$9:$C$38,"Einmalig",Saisonpreise!$D$9:$D$38,"&lt;="&amp;A452,Saisonpreise!$E$9:$E$38,"&gt;="&amp;A452),IF(D452&gt;1,"",IF(D452=0,Start!$E$26,SUMIFS(Saisonpreise!$F$9:$F$38,Saisonpreise!$K$9:$K$38,"OK",Saisonpreise!$C$9:$C$38,"Jährlich",Saisonpreise!$J$9:$J$38,0,Saisonpreise!$H$9:$H$38,"&lt;="&amp;C452,Saisonpreise!$I$9:$I$38,"&gt;="&amp;C452)+SUMIFS(Saisonpreise!$F$9:$F$38,Saisonpreise!$K$9:$K$38,"OK",Saisonpreise!$C$9:$C$38,"Jährlich",Saisonpreise!$J$9:$J$38,1,Saisonpreise!$H$9:$H$38,"&lt;="&amp;C452)+SUMIFS(Saisonpreise!$F$9:$F$38,Saisonpreise!$K$9:$K$38,"OK",Saisonpreise!$C$9:$C$38,"Jährlich",Saisonpreise!$J$9:$J$38,1,Saisonpreise!$I$9:$I$38,"&gt;="&amp;C452))))))</f>
        <v>85</v>
      </c>
      <c r="G452" s="3" t="str">
        <f t="shared" si="26"/>
        <v>Jährliche Saison</v>
      </c>
      <c r="H452" s="3" t="str">
        <f t="shared" si="27"/>
        <v>OK</v>
      </c>
    </row>
    <row r="453" spans="1:8" ht="31" customHeight="1">
      <c r="A453" s="12">
        <f>IF(DATE(Start!$E$28,1,1)+ROW()-9&lt;DATE(Start!$E$28+3,1,1),DATE(Start!$E$28,1,1)+ROW()-9,"")</f>
        <v>46467</v>
      </c>
      <c r="B453" s="3" t="str">
        <f t="shared" si="24"/>
        <v>So</v>
      </c>
      <c r="C453" s="3">
        <f t="shared" si="25"/>
        <v>321</v>
      </c>
      <c r="D453" s="3">
        <f>IF(A453="","",COUNTIFS(Saisonpreise!$K$9:$K$38,"OK",Saisonpreise!$C$9:$C$38,"Jährlich",Saisonpreise!$J$9:$J$38,0,Saisonpreise!$H$9:$H$38,"&lt;="&amp;C453,Saisonpreise!$I$9:$I$38,"&gt;="&amp;C453)+COUNTIFS(Saisonpreise!$K$9:$K$38,"OK",Saisonpreise!$C$9:$C$38,"Jährlich",Saisonpreise!$J$9:$J$38,1,Saisonpreise!$H$9:$H$38,"&lt;="&amp;C453)+COUNTIFS(Saisonpreise!$K$9:$K$38,"OK",Saisonpreise!$C$9:$C$38,"Jährlich",Saisonpreise!$J$9:$J$38,1,Saisonpreise!$I$9:$I$38,"&gt;="&amp;C453))</f>
        <v>1</v>
      </c>
      <c r="E453" s="3">
        <f>IF(A453="","",COUNTIFS(Saisonpreise!$K$9:$K$38,"OK",Saisonpreise!$C$9:$C$38,"Einmalig",Saisonpreise!$D$9:$D$38,"&lt;="&amp;A453,Saisonpreise!$E$9:$E$38,"&gt;="&amp;A453))</f>
        <v>0</v>
      </c>
      <c r="F453" s="10">
        <f>IF(A453="","",IF(E453&gt;1,"",IF(E453=1,SUMIFS(Saisonpreise!$F$9:$F$38,Saisonpreise!$K$9:$K$38,"OK",Saisonpreise!$C$9:$C$38,"Einmalig",Saisonpreise!$D$9:$D$38,"&lt;="&amp;A453,Saisonpreise!$E$9:$E$38,"&gt;="&amp;A453),IF(D453&gt;1,"",IF(D453=0,Start!$E$26,SUMIFS(Saisonpreise!$F$9:$F$38,Saisonpreise!$K$9:$K$38,"OK",Saisonpreise!$C$9:$C$38,"Jährlich",Saisonpreise!$J$9:$J$38,0,Saisonpreise!$H$9:$H$38,"&lt;="&amp;C453,Saisonpreise!$I$9:$I$38,"&gt;="&amp;C453)+SUMIFS(Saisonpreise!$F$9:$F$38,Saisonpreise!$K$9:$K$38,"OK",Saisonpreise!$C$9:$C$38,"Jährlich",Saisonpreise!$J$9:$J$38,1,Saisonpreise!$H$9:$H$38,"&lt;="&amp;C453)+SUMIFS(Saisonpreise!$F$9:$F$38,Saisonpreise!$K$9:$K$38,"OK",Saisonpreise!$C$9:$C$38,"Jährlich",Saisonpreise!$J$9:$J$38,1,Saisonpreise!$I$9:$I$38,"&gt;="&amp;C453))))))</f>
        <v>85</v>
      </c>
      <c r="G453" s="3" t="str">
        <f t="shared" si="26"/>
        <v>Jährliche Saison</v>
      </c>
      <c r="H453" s="3" t="str">
        <f t="shared" si="27"/>
        <v>OK</v>
      </c>
    </row>
    <row r="454" spans="1:8" ht="31" customHeight="1">
      <c r="A454" s="12">
        <f>IF(DATE(Start!$E$28,1,1)+ROW()-9&lt;DATE(Start!$E$28+3,1,1),DATE(Start!$E$28,1,1)+ROW()-9,"")</f>
        <v>46468</v>
      </c>
      <c r="B454" s="3" t="str">
        <f t="shared" si="24"/>
        <v>Mo</v>
      </c>
      <c r="C454" s="3">
        <f t="shared" si="25"/>
        <v>322</v>
      </c>
      <c r="D454" s="3">
        <f>IF(A454="","",COUNTIFS(Saisonpreise!$K$9:$K$38,"OK",Saisonpreise!$C$9:$C$38,"Jährlich",Saisonpreise!$J$9:$J$38,0,Saisonpreise!$H$9:$H$38,"&lt;="&amp;C454,Saisonpreise!$I$9:$I$38,"&gt;="&amp;C454)+COUNTIFS(Saisonpreise!$K$9:$K$38,"OK",Saisonpreise!$C$9:$C$38,"Jährlich",Saisonpreise!$J$9:$J$38,1,Saisonpreise!$H$9:$H$38,"&lt;="&amp;C454)+COUNTIFS(Saisonpreise!$K$9:$K$38,"OK",Saisonpreise!$C$9:$C$38,"Jährlich",Saisonpreise!$J$9:$J$38,1,Saisonpreise!$I$9:$I$38,"&gt;="&amp;C454))</f>
        <v>1</v>
      </c>
      <c r="E454" s="3">
        <f>IF(A454="","",COUNTIFS(Saisonpreise!$K$9:$K$38,"OK",Saisonpreise!$C$9:$C$38,"Einmalig",Saisonpreise!$D$9:$D$38,"&lt;="&amp;A454,Saisonpreise!$E$9:$E$38,"&gt;="&amp;A454))</f>
        <v>0</v>
      </c>
      <c r="F454" s="10">
        <f>IF(A454="","",IF(E454&gt;1,"",IF(E454=1,SUMIFS(Saisonpreise!$F$9:$F$38,Saisonpreise!$K$9:$K$38,"OK",Saisonpreise!$C$9:$C$38,"Einmalig",Saisonpreise!$D$9:$D$38,"&lt;="&amp;A454,Saisonpreise!$E$9:$E$38,"&gt;="&amp;A454),IF(D454&gt;1,"",IF(D454=0,Start!$E$26,SUMIFS(Saisonpreise!$F$9:$F$38,Saisonpreise!$K$9:$K$38,"OK",Saisonpreise!$C$9:$C$38,"Jährlich",Saisonpreise!$J$9:$J$38,0,Saisonpreise!$H$9:$H$38,"&lt;="&amp;C454,Saisonpreise!$I$9:$I$38,"&gt;="&amp;C454)+SUMIFS(Saisonpreise!$F$9:$F$38,Saisonpreise!$K$9:$K$38,"OK",Saisonpreise!$C$9:$C$38,"Jährlich",Saisonpreise!$J$9:$J$38,1,Saisonpreise!$H$9:$H$38,"&lt;="&amp;C454)+SUMIFS(Saisonpreise!$F$9:$F$38,Saisonpreise!$K$9:$K$38,"OK",Saisonpreise!$C$9:$C$38,"Jährlich",Saisonpreise!$J$9:$J$38,1,Saisonpreise!$I$9:$I$38,"&gt;="&amp;C454))))))</f>
        <v>85</v>
      </c>
      <c r="G454" s="3" t="str">
        <f t="shared" si="26"/>
        <v>Jährliche Saison</v>
      </c>
      <c r="H454" s="3" t="str">
        <f t="shared" si="27"/>
        <v>OK</v>
      </c>
    </row>
    <row r="455" spans="1:8" ht="31" customHeight="1">
      <c r="A455" s="12">
        <f>IF(DATE(Start!$E$28,1,1)+ROW()-9&lt;DATE(Start!$E$28+3,1,1),DATE(Start!$E$28,1,1)+ROW()-9,"")</f>
        <v>46469</v>
      </c>
      <c r="B455" s="3" t="str">
        <f t="shared" si="24"/>
        <v>Di</v>
      </c>
      <c r="C455" s="3">
        <f t="shared" si="25"/>
        <v>323</v>
      </c>
      <c r="D455" s="3">
        <f>IF(A455="","",COUNTIFS(Saisonpreise!$K$9:$K$38,"OK",Saisonpreise!$C$9:$C$38,"Jährlich",Saisonpreise!$J$9:$J$38,0,Saisonpreise!$H$9:$H$38,"&lt;="&amp;C455,Saisonpreise!$I$9:$I$38,"&gt;="&amp;C455)+COUNTIFS(Saisonpreise!$K$9:$K$38,"OK",Saisonpreise!$C$9:$C$38,"Jährlich",Saisonpreise!$J$9:$J$38,1,Saisonpreise!$H$9:$H$38,"&lt;="&amp;C455)+COUNTIFS(Saisonpreise!$K$9:$K$38,"OK",Saisonpreise!$C$9:$C$38,"Jährlich",Saisonpreise!$J$9:$J$38,1,Saisonpreise!$I$9:$I$38,"&gt;="&amp;C455))</f>
        <v>1</v>
      </c>
      <c r="E455" s="3">
        <f>IF(A455="","",COUNTIFS(Saisonpreise!$K$9:$K$38,"OK",Saisonpreise!$C$9:$C$38,"Einmalig",Saisonpreise!$D$9:$D$38,"&lt;="&amp;A455,Saisonpreise!$E$9:$E$38,"&gt;="&amp;A455))</f>
        <v>0</v>
      </c>
      <c r="F455" s="10">
        <f>IF(A455="","",IF(E455&gt;1,"",IF(E455=1,SUMIFS(Saisonpreise!$F$9:$F$38,Saisonpreise!$K$9:$K$38,"OK",Saisonpreise!$C$9:$C$38,"Einmalig",Saisonpreise!$D$9:$D$38,"&lt;="&amp;A455,Saisonpreise!$E$9:$E$38,"&gt;="&amp;A455),IF(D455&gt;1,"",IF(D455=0,Start!$E$26,SUMIFS(Saisonpreise!$F$9:$F$38,Saisonpreise!$K$9:$K$38,"OK",Saisonpreise!$C$9:$C$38,"Jährlich",Saisonpreise!$J$9:$J$38,0,Saisonpreise!$H$9:$H$38,"&lt;="&amp;C455,Saisonpreise!$I$9:$I$38,"&gt;="&amp;C455)+SUMIFS(Saisonpreise!$F$9:$F$38,Saisonpreise!$K$9:$K$38,"OK",Saisonpreise!$C$9:$C$38,"Jährlich",Saisonpreise!$J$9:$J$38,1,Saisonpreise!$H$9:$H$38,"&lt;="&amp;C455)+SUMIFS(Saisonpreise!$F$9:$F$38,Saisonpreise!$K$9:$K$38,"OK",Saisonpreise!$C$9:$C$38,"Jährlich",Saisonpreise!$J$9:$J$38,1,Saisonpreise!$I$9:$I$38,"&gt;="&amp;C455))))))</f>
        <v>85</v>
      </c>
      <c r="G455" s="3" t="str">
        <f t="shared" si="26"/>
        <v>Jährliche Saison</v>
      </c>
      <c r="H455" s="3" t="str">
        <f t="shared" si="27"/>
        <v>OK</v>
      </c>
    </row>
    <row r="456" spans="1:8" ht="31" customHeight="1">
      <c r="A456" s="12">
        <f>IF(DATE(Start!$E$28,1,1)+ROW()-9&lt;DATE(Start!$E$28+3,1,1),DATE(Start!$E$28,1,1)+ROW()-9,"")</f>
        <v>46470</v>
      </c>
      <c r="B456" s="3" t="str">
        <f t="shared" si="24"/>
        <v>Mi</v>
      </c>
      <c r="C456" s="3">
        <f t="shared" si="25"/>
        <v>324</v>
      </c>
      <c r="D456" s="3">
        <f>IF(A456="","",COUNTIFS(Saisonpreise!$K$9:$K$38,"OK",Saisonpreise!$C$9:$C$38,"Jährlich",Saisonpreise!$J$9:$J$38,0,Saisonpreise!$H$9:$H$38,"&lt;="&amp;C456,Saisonpreise!$I$9:$I$38,"&gt;="&amp;C456)+COUNTIFS(Saisonpreise!$K$9:$K$38,"OK",Saisonpreise!$C$9:$C$38,"Jährlich",Saisonpreise!$J$9:$J$38,1,Saisonpreise!$H$9:$H$38,"&lt;="&amp;C456)+COUNTIFS(Saisonpreise!$K$9:$K$38,"OK",Saisonpreise!$C$9:$C$38,"Jährlich",Saisonpreise!$J$9:$J$38,1,Saisonpreise!$I$9:$I$38,"&gt;="&amp;C456))</f>
        <v>1</v>
      </c>
      <c r="E456" s="3">
        <f>IF(A456="","",COUNTIFS(Saisonpreise!$K$9:$K$38,"OK",Saisonpreise!$C$9:$C$38,"Einmalig",Saisonpreise!$D$9:$D$38,"&lt;="&amp;A456,Saisonpreise!$E$9:$E$38,"&gt;="&amp;A456))</f>
        <v>0</v>
      </c>
      <c r="F456" s="10">
        <f>IF(A456="","",IF(E456&gt;1,"",IF(E456=1,SUMIFS(Saisonpreise!$F$9:$F$38,Saisonpreise!$K$9:$K$38,"OK",Saisonpreise!$C$9:$C$38,"Einmalig",Saisonpreise!$D$9:$D$38,"&lt;="&amp;A456,Saisonpreise!$E$9:$E$38,"&gt;="&amp;A456),IF(D456&gt;1,"",IF(D456=0,Start!$E$26,SUMIFS(Saisonpreise!$F$9:$F$38,Saisonpreise!$K$9:$K$38,"OK",Saisonpreise!$C$9:$C$38,"Jährlich",Saisonpreise!$J$9:$J$38,0,Saisonpreise!$H$9:$H$38,"&lt;="&amp;C456,Saisonpreise!$I$9:$I$38,"&gt;="&amp;C456)+SUMIFS(Saisonpreise!$F$9:$F$38,Saisonpreise!$K$9:$K$38,"OK",Saisonpreise!$C$9:$C$38,"Jährlich",Saisonpreise!$J$9:$J$38,1,Saisonpreise!$H$9:$H$38,"&lt;="&amp;C456)+SUMIFS(Saisonpreise!$F$9:$F$38,Saisonpreise!$K$9:$K$38,"OK",Saisonpreise!$C$9:$C$38,"Jährlich",Saisonpreise!$J$9:$J$38,1,Saisonpreise!$I$9:$I$38,"&gt;="&amp;C456))))))</f>
        <v>85</v>
      </c>
      <c r="G456" s="3" t="str">
        <f t="shared" si="26"/>
        <v>Jährliche Saison</v>
      </c>
      <c r="H456" s="3" t="str">
        <f t="shared" si="27"/>
        <v>OK</v>
      </c>
    </row>
    <row r="457" spans="1:8" ht="31" customHeight="1">
      <c r="A457" s="12">
        <f>IF(DATE(Start!$E$28,1,1)+ROW()-9&lt;DATE(Start!$E$28+3,1,1),DATE(Start!$E$28,1,1)+ROW()-9,"")</f>
        <v>46471</v>
      </c>
      <c r="B457" s="3" t="str">
        <f t="shared" ref="B457:B520" si="28">IF(A457="","",CHOOSE(WEEKDAY(A457,2),"Mo","Di","Mi","Do","Fr","Sa","So"))</f>
        <v>Do</v>
      </c>
      <c r="C457" s="3">
        <f t="shared" ref="C457:C520" si="29">IF(A457="","",MONTH(A457)*100+DAY(A457))</f>
        <v>325</v>
      </c>
      <c r="D457" s="3">
        <f>IF(A457="","",COUNTIFS(Saisonpreise!$K$9:$K$38,"OK",Saisonpreise!$C$9:$C$38,"Jährlich",Saisonpreise!$J$9:$J$38,0,Saisonpreise!$H$9:$H$38,"&lt;="&amp;C457,Saisonpreise!$I$9:$I$38,"&gt;="&amp;C457)+COUNTIFS(Saisonpreise!$K$9:$K$38,"OK",Saisonpreise!$C$9:$C$38,"Jährlich",Saisonpreise!$J$9:$J$38,1,Saisonpreise!$H$9:$H$38,"&lt;="&amp;C457)+COUNTIFS(Saisonpreise!$K$9:$K$38,"OK",Saisonpreise!$C$9:$C$38,"Jährlich",Saisonpreise!$J$9:$J$38,1,Saisonpreise!$I$9:$I$38,"&gt;="&amp;C457))</f>
        <v>1</v>
      </c>
      <c r="E457" s="3">
        <f>IF(A457="","",COUNTIFS(Saisonpreise!$K$9:$K$38,"OK",Saisonpreise!$C$9:$C$38,"Einmalig",Saisonpreise!$D$9:$D$38,"&lt;="&amp;A457,Saisonpreise!$E$9:$E$38,"&gt;="&amp;A457))</f>
        <v>0</v>
      </c>
      <c r="F457" s="10">
        <f>IF(A457="","",IF(E457&gt;1,"",IF(E457=1,SUMIFS(Saisonpreise!$F$9:$F$38,Saisonpreise!$K$9:$K$38,"OK",Saisonpreise!$C$9:$C$38,"Einmalig",Saisonpreise!$D$9:$D$38,"&lt;="&amp;A457,Saisonpreise!$E$9:$E$38,"&gt;="&amp;A457),IF(D457&gt;1,"",IF(D457=0,Start!$E$26,SUMIFS(Saisonpreise!$F$9:$F$38,Saisonpreise!$K$9:$K$38,"OK",Saisonpreise!$C$9:$C$38,"Jährlich",Saisonpreise!$J$9:$J$38,0,Saisonpreise!$H$9:$H$38,"&lt;="&amp;C457,Saisonpreise!$I$9:$I$38,"&gt;="&amp;C457)+SUMIFS(Saisonpreise!$F$9:$F$38,Saisonpreise!$K$9:$K$38,"OK",Saisonpreise!$C$9:$C$38,"Jährlich",Saisonpreise!$J$9:$J$38,1,Saisonpreise!$H$9:$H$38,"&lt;="&amp;C457)+SUMIFS(Saisonpreise!$F$9:$F$38,Saisonpreise!$K$9:$K$38,"OK",Saisonpreise!$C$9:$C$38,"Jährlich",Saisonpreise!$J$9:$J$38,1,Saisonpreise!$I$9:$I$38,"&gt;="&amp;C457))))))</f>
        <v>85</v>
      </c>
      <c r="G457" s="3" t="str">
        <f t="shared" ref="G457:G520" si="30">IF(A457="","",IF(OR(E457&gt;1,AND(E457=0,D457&gt;1)),"Preiskonflikt",IF(E457=1,"Einmalige Saison",IF(D457=1,"Jährliche Saison","Basispreis"))))</f>
        <v>Jährliche Saison</v>
      </c>
      <c r="H457" s="3" t="str">
        <f t="shared" ref="H457:H520" si="31">IF(A457="","",IF(G457="Preiskonflikt","Konflikt","OK"))</f>
        <v>OK</v>
      </c>
    </row>
    <row r="458" spans="1:8" ht="31" customHeight="1">
      <c r="A458" s="12">
        <f>IF(DATE(Start!$E$28,1,1)+ROW()-9&lt;DATE(Start!$E$28+3,1,1),DATE(Start!$E$28,1,1)+ROW()-9,"")</f>
        <v>46472</v>
      </c>
      <c r="B458" s="3" t="str">
        <f t="shared" si="28"/>
        <v>Fr</v>
      </c>
      <c r="C458" s="3">
        <f t="shared" si="29"/>
        <v>326</v>
      </c>
      <c r="D458" s="3">
        <f>IF(A458="","",COUNTIFS(Saisonpreise!$K$9:$K$38,"OK",Saisonpreise!$C$9:$C$38,"Jährlich",Saisonpreise!$J$9:$J$38,0,Saisonpreise!$H$9:$H$38,"&lt;="&amp;C458,Saisonpreise!$I$9:$I$38,"&gt;="&amp;C458)+COUNTIFS(Saisonpreise!$K$9:$K$38,"OK",Saisonpreise!$C$9:$C$38,"Jährlich",Saisonpreise!$J$9:$J$38,1,Saisonpreise!$H$9:$H$38,"&lt;="&amp;C458)+COUNTIFS(Saisonpreise!$K$9:$K$38,"OK",Saisonpreise!$C$9:$C$38,"Jährlich",Saisonpreise!$J$9:$J$38,1,Saisonpreise!$I$9:$I$38,"&gt;="&amp;C458))</f>
        <v>1</v>
      </c>
      <c r="E458" s="3">
        <f>IF(A458="","",COUNTIFS(Saisonpreise!$K$9:$K$38,"OK",Saisonpreise!$C$9:$C$38,"Einmalig",Saisonpreise!$D$9:$D$38,"&lt;="&amp;A458,Saisonpreise!$E$9:$E$38,"&gt;="&amp;A458))</f>
        <v>0</v>
      </c>
      <c r="F458" s="10">
        <f>IF(A458="","",IF(E458&gt;1,"",IF(E458=1,SUMIFS(Saisonpreise!$F$9:$F$38,Saisonpreise!$K$9:$K$38,"OK",Saisonpreise!$C$9:$C$38,"Einmalig",Saisonpreise!$D$9:$D$38,"&lt;="&amp;A458,Saisonpreise!$E$9:$E$38,"&gt;="&amp;A458),IF(D458&gt;1,"",IF(D458=0,Start!$E$26,SUMIFS(Saisonpreise!$F$9:$F$38,Saisonpreise!$K$9:$K$38,"OK",Saisonpreise!$C$9:$C$38,"Jährlich",Saisonpreise!$J$9:$J$38,0,Saisonpreise!$H$9:$H$38,"&lt;="&amp;C458,Saisonpreise!$I$9:$I$38,"&gt;="&amp;C458)+SUMIFS(Saisonpreise!$F$9:$F$38,Saisonpreise!$K$9:$K$38,"OK",Saisonpreise!$C$9:$C$38,"Jährlich",Saisonpreise!$J$9:$J$38,1,Saisonpreise!$H$9:$H$38,"&lt;="&amp;C458)+SUMIFS(Saisonpreise!$F$9:$F$38,Saisonpreise!$K$9:$K$38,"OK",Saisonpreise!$C$9:$C$38,"Jährlich",Saisonpreise!$J$9:$J$38,1,Saisonpreise!$I$9:$I$38,"&gt;="&amp;C458))))))</f>
        <v>85</v>
      </c>
      <c r="G458" s="3" t="str">
        <f t="shared" si="30"/>
        <v>Jährliche Saison</v>
      </c>
      <c r="H458" s="3" t="str">
        <f t="shared" si="31"/>
        <v>OK</v>
      </c>
    </row>
    <row r="459" spans="1:8" ht="31" customHeight="1">
      <c r="A459" s="12">
        <f>IF(DATE(Start!$E$28,1,1)+ROW()-9&lt;DATE(Start!$E$28+3,1,1),DATE(Start!$E$28,1,1)+ROW()-9,"")</f>
        <v>46473</v>
      </c>
      <c r="B459" s="3" t="str">
        <f t="shared" si="28"/>
        <v>Sa</v>
      </c>
      <c r="C459" s="3">
        <f t="shared" si="29"/>
        <v>327</v>
      </c>
      <c r="D459" s="3">
        <f>IF(A459="","",COUNTIFS(Saisonpreise!$K$9:$K$38,"OK",Saisonpreise!$C$9:$C$38,"Jährlich",Saisonpreise!$J$9:$J$38,0,Saisonpreise!$H$9:$H$38,"&lt;="&amp;C459,Saisonpreise!$I$9:$I$38,"&gt;="&amp;C459)+COUNTIFS(Saisonpreise!$K$9:$K$38,"OK",Saisonpreise!$C$9:$C$38,"Jährlich",Saisonpreise!$J$9:$J$38,1,Saisonpreise!$H$9:$H$38,"&lt;="&amp;C459)+COUNTIFS(Saisonpreise!$K$9:$K$38,"OK",Saisonpreise!$C$9:$C$38,"Jährlich",Saisonpreise!$J$9:$J$38,1,Saisonpreise!$I$9:$I$38,"&gt;="&amp;C459))</f>
        <v>1</v>
      </c>
      <c r="E459" s="3">
        <f>IF(A459="","",COUNTIFS(Saisonpreise!$K$9:$K$38,"OK",Saisonpreise!$C$9:$C$38,"Einmalig",Saisonpreise!$D$9:$D$38,"&lt;="&amp;A459,Saisonpreise!$E$9:$E$38,"&gt;="&amp;A459))</f>
        <v>0</v>
      </c>
      <c r="F459" s="10">
        <f>IF(A459="","",IF(E459&gt;1,"",IF(E459=1,SUMIFS(Saisonpreise!$F$9:$F$38,Saisonpreise!$K$9:$K$38,"OK",Saisonpreise!$C$9:$C$38,"Einmalig",Saisonpreise!$D$9:$D$38,"&lt;="&amp;A459,Saisonpreise!$E$9:$E$38,"&gt;="&amp;A459),IF(D459&gt;1,"",IF(D459=0,Start!$E$26,SUMIFS(Saisonpreise!$F$9:$F$38,Saisonpreise!$K$9:$K$38,"OK",Saisonpreise!$C$9:$C$38,"Jährlich",Saisonpreise!$J$9:$J$38,0,Saisonpreise!$H$9:$H$38,"&lt;="&amp;C459,Saisonpreise!$I$9:$I$38,"&gt;="&amp;C459)+SUMIFS(Saisonpreise!$F$9:$F$38,Saisonpreise!$K$9:$K$38,"OK",Saisonpreise!$C$9:$C$38,"Jährlich",Saisonpreise!$J$9:$J$38,1,Saisonpreise!$H$9:$H$38,"&lt;="&amp;C459)+SUMIFS(Saisonpreise!$F$9:$F$38,Saisonpreise!$K$9:$K$38,"OK",Saisonpreise!$C$9:$C$38,"Jährlich",Saisonpreise!$J$9:$J$38,1,Saisonpreise!$I$9:$I$38,"&gt;="&amp;C459))))))</f>
        <v>85</v>
      </c>
      <c r="G459" s="3" t="str">
        <f t="shared" si="30"/>
        <v>Jährliche Saison</v>
      </c>
      <c r="H459" s="3" t="str">
        <f t="shared" si="31"/>
        <v>OK</v>
      </c>
    </row>
    <row r="460" spans="1:8" ht="31" customHeight="1">
      <c r="A460" s="12">
        <f>IF(DATE(Start!$E$28,1,1)+ROW()-9&lt;DATE(Start!$E$28+3,1,1),DATE(Start!$E$28,1,1)+ROW()-9,"")</f>
        <v>46474</v>
      </c>
      <c r="B460" s="3" t="str">
        <f t="shared" si="28"/>
        <v>So</v>
      </c>
      <c r="C460" s="3">
        <f t="shared" si="29"/>
        <v>328</v>
      </c>
      <c r="D460" s="3">
        <f>IF(A460="","",COUNTIFS(Saisonpreise!$K$9:$K$38,"OK",Saisonpreise!$C$9:$C$38,"Jährlich",Saisonpreise!$J$9:$J$38,0,Saisonpreise!$H$9:$H$38,"&lt;="&amp;C460,Saisonpreise!$I$9:$I$38,"&gt;="&amp;C460)+COUNTIFS(Saisonpreise!$K$9:$K$38,"OK",Saisonpreise!$C$9:$C$38,"Jährlich",Saisonpreise!$J$9:$J$38,1,Saisonpreise!$H$9:$H$38,"&lt;="&amp;C460)+COUNTIFS(Saisonpreise!$K$9:$K$38,"OK",Saisonpreise!$C$9:$C$38,"Jährlich",Saisonpreise!$J$9:$J$38,1,Saisonpreise!$I$9:$I$38,"&gt;="&amp;C460))</f>
        <v>1</v>
      </c>
      <c r="E460" s="3">
        <f>IF(A460="","",COUNTIFS(Saisonpreise!$K$9:$K$38,"OK",Saisonpreise!$C$9:$C$38,"Einmalig",Saisonpreise!$D$9:$D$38,"&lt;="&amp;A460,Saisonpreise!$E$9:$E$38,"&gt;="&amp;A460))</f>
        <v>0</v>
      </c>
      <c r="F460" s="10">
        <f>IF(A460="","",IF(E460&gt;1,"",IF(E460=1,SUMIFS(Saisonpreise!$F$9:$F$38,Saisonpreise!$K$9:$K$38,"OK",Saisonpreise!$C$9:$C$38,"Einmalig",Saisonpreise!$D$9:$D$38,"&lt;="&amp;A460,Saisonpreise!$E$9:$E$38,"&gt;="&amp;A460),IF(D460&gt;1,"",IF(D460=0,Start!$E$26,SUMIFS(Saisonpreise!$F$9:$F$38,Saisonpreise!$K$9:$K$38,"OK",Saisonpreise!$C$9:$C$38,"Jährlich",Saisonpreise!$J$9:$J$38,0,Saisonpreise!$H$9:$H$38,"&lt;="&amp;C460,Saisonpreise!$I$9:$I$38,"&gt;="&amp;C460)+SUMIFS(Saisonpreise!$F$9:$F$38,Saisonpreise!$K$9:$K$38,"OK",Saisonpreise!$C$9:$C$38,"Jährlich",Saisonpreise!$J$9:$J$38,1,Saisonpreise!$H$9:$H$38,"&lt;="&amp;C460)+SUMIFS(Saisonpreise!$F$9:$F$38,Saisonpreise!$K$9:$K$38,"OK",Saisonpreise!$C$9:$C$38,"Jährlich",Saisonpreise!$J$9:$J$38,1,Saisonpreise!$I$9:$I$38,"&gt;="&amp;C460))))))</f>
        <v>85</v>
      </c>
      <c r="G460" s="3" t="str">
        <f t="shared" si="30"/>
        <v>Jährliche Saison</v>
      </c>
      <c r="H460" s="3" t="str">
        <f t="shared" si="31"/>
        <v>OK</v>
      </c>
    </row>
    <row r="461" spans="1:8" ht="31" customHeight="1">
      <c r="A461" s="12">
        <f>IF(DATE(Start!$E$28,1,1)+ROW()-9&lt;DATE(Start!$E$28+3,1,1),DATE(Start!$E$28,1,1)+ROW()-9,"")</f>
        <v>46475</v>
      </c>
      <c r="B461" s="3" t="str">
        <f t="shared" si="28"/>
        <v>Mo</v>
      </c>
      <c r="C461" s="3">
        <f t="shared" si="29"/>
        <v>329</v>
      </c>
      <c r="D461" s="3">
        <f>IF(A461="","",COUNTIFS(Saisonpreise!$K$9:$K$38,"OK",Saisonpreise!$C$9:$C$38,"Jährlich",Saisonpreise!$J$9:$J$38,0,Saisonpreise!$H$9:$H$38,"&lt;="&amp;C461,Saisonpreise!$I$9:$I$38,"&gt;="&amp;C461)+COUNTIFS(Saisonpreise!$K$9:$K$38,"OK",Saisonpreise!$C$9:$C$38,"Jährlich",Saisonpreise!$J$9:$J$38,1,Saisonpreise!$H$9:$H$38,"&lt;="&amp;C461)+COUNTIFS(Saisonpreise!$K$9:$K$38,"OK",Saisonpreise!$C$9:$C$38,"Jährlich",Saisonpreise!$J$9:$J$38,1,Saisonpreise!$I$9:$I$38,"&gt;="&amp;C461))</f>
        <v>1</v>
      </c>
      <c r="E461" s="3">
        <f>IF(A461="","",COUNTIFS(Saisonpreise!$K$9:$K$38,"OK",Saisonpreise!$C$9:$C$38,"Einmalig",Saisonpreise!$D$9:$D$38,"&lt;="&amp;A461,Saisonpreise!$E$9:$E$38,"&gt;="&amp;A461))</f>
        <v>0</v>
      </c>
      <c r="F461" s="10">
        <f>IF(A461="","",IF(E461&gt;1,"",IF(E461=1,SUMIFS(Saisonpreise!$F$9:$F$38,Saisonpreise!$K$9:$K$38,"OK",Saisonpreise!$C$9:$C$38,"Einmalig",Saisonpreise!$D$9:$D$38,"&lt;="&amp;A461,Saisonpreise!$E$9:$E$38,"&gt;="&amp;A461),IF(D461&gt;1,"",IF(D461=0,Start!$E$26,SUMIFS(Saisonpreise!$F$9:$F$38,Saisonpreise!$K$9:$K$38,"OK",Saisonpreise!$C$9:$C$38,"Jährlich",Saisonpreise!$J$9:$J$38,0,Saisonpreise!$H$9:$H$38,"&lt;="&amp;C461,Saisonpreise!$I$9:$I$38,"&gt;="&amp;C461)+SUMIFS(Saisonpreise!$F$9:$F$38,Saisonpreise!$K$9:$K$38,"OK",Saisonpreise!$C$9:$C$38,"Jährlich",Saisonpreise!$J$9:$J$38,1,Saisonpreise!$H$9:$H$38,"&lt;="&amp;C461)+SUMIFS(Saisonpreise!$F$9:$F$38,Saisonpreise!$K$9:$K$38,"OK",Saisonpreise!$C$9:$C$38,"Jährlich",Saisonpreise!$J$9:$J$38,1,Saisonpreise!$I$9:$I$38,"&gt;="&amp;C461))))))</f>
        <v>85</v>
      </c>
      <c r="G461" s="3" t="str">
        <f t="shared" si="30"/>
        <v>Jährliche Saison</v>
      </c>
      <c r="H461" s="3" t="str">
        <f t="shared" si="31"/>
        <v>OK</v>
      </c>
    </row>
    <row r="462" spans="1:8" ht="31" customHeight="1">
      <c r="A462" s="12">
        <f>IF(DATE(Start!$E$28,1,1)+ROW()-9&lt;DATE(Start!$E$28+3,1,1),DATE(Start!$E$28,1,1)+ROW()-9,"")</f>
        <v>46476</v>
      </c>
      <c r="B462" s="3" t="str">
        <f t="shared" si="28"/>
        <v>Di</v>
      </c>
      <c r="C462" s="3">
        <f t="shared" si="29"/>
        <v>330</v>
      </c>
      <c r="D462" s="3">
        <f>IF(A462="","",COUNTIFS(Saisonpreise!$K$9:$K$38,"OK",Saisonpreise!$C$9:$C$38,"Jährlich",Saisonpreise!$J$9:$J$38,0,Saisonpreise!$H$9:$H$38,"&lt;="&amp;C462,Saisonpreise!$I$9:$I$38,"&gt;="&amp;C462)+COUNTIFS(Saisonpreise!$K$9:$K$38,"OK",Saisonpreise!$C$9:$C$38,"Jährlich",Saisonpreise!$J$9:$J$38,1,Saisonpreise!$H$9:$H$38,"&lt;="&amp;C462)+COUNTIFS(Saisonpreise!$K$9:$K$38,"OK",Saisonpreise!$C$9:$C$38,"Jährlich",Saisonpreise!$J$9:$J$38,1,Saisonpreise!$I$9:$I$38,"&gt;="&amp;C462))</f>
        <v>1</v>
      </c>
      <c r="E462" s="3">
        <f>IF(A462="","",COUNTIFS(Saisonpreise!$K$9:$K$38,"OK",Saisonpreise!$C$9:$C$38,"Einmalig",Saisonpreise!$D$9:$D$38,"&lt;="&amp;A462,Saisonpreise!$E$9:$E$38,"&gt;="&amp;A462))</f>
        <v>0</v>
      </c>
      <c r="F462" s="10">
        <f>IF(A462="","",IF(E462&gt;1,"",IF(E462=1,SUMIFS(Saisonpreise!$F$9:$F$38,Saisonpreise!$K$9:$K$38,"OK",Saisonpreise!$C$9:$C$38,"Einmalig",Saisonpreise!$D$9:$D$38,"&lt;="&amp;A462,Saisonpreise!$E$9:$E$38,"&gt;="&amp;A462),IF(D462&gt;1,"",IF(D462=0,Start!$E$26,SUMIFS(Saisonpreise!$F$9:$F$38,Saisonpreise!$K$9:$K$38,"OK",Saisonpreise!$C$9:$C$38,"Jährlich",Saisonpreise!$J$9:$J$38,0,Saisonpreise!$H$9:$H$38,"&lt;="&amp;C462,Saisonpreise!$I$9:$I$38,"&gt;="&amp;C462)+SUMIFS(Saisonpreise!$F$9:$F$38,Saisonpreise!$K$9:$K$38,"OK",Saisonpreise!$C$9:$C$38,"Jährlich",Saisonpreise!$J$9:$J$38,1,Saisonpreise!$H$9:$H$38,"&lt;="&amp;C462)+SUMIFS(Saisonpreise!$F$9:$F$38,Saisonpreise!$K$9:$K$38,"OK",Saisonpreise!$C$9:$C$38,"Jährlich",Saisonpreise!$J$9:$J$38,1,Saisonpreise!$I$9:$I$38,"&gt;="&amp;C462))))))</f>
        <v>85</v>
      </c>
      <c r="G462" s="3" t="str">
        <f t="shared" si="30"/>
        <v>Jährliche Saison</v>
      </c>
      <c r="H462" s="3" t="str">
        <f t="shared" si="31"/>
        <v>OK</v>
      </c>
    </row>
    <row r="463" spans="1:8" ht="31" customHeight="1">
      <c r="A463" s="12">
        <f>IF(DATE(Start!$E$28,1,1)+ROW()-9&lt;DATE(Start!$E$28+3,1,1),DATE(Start!$E$28,1,1)+ROW()-9,"")</f>
        <v>46477</v>
      </c>
      <c r="B463" s="3" t="str">
        <f t="shared" si="28"/>
        <v>Mi</v>
      </c>
      <c r="C463" s="3">
        <f t="shared" si="29"/>
        <v>331</v>
      </c>
      <c r="D463" s="3">
        <f>IF(A463="","",COUNTIFS(Saisonpreise!$K$9:$K$38,"OK",Saisonpreise!$C$9:$C$38,"Jährlich",Saisonpreise!$J$9:$J$38,0,Saisonpreise!$H$9:$H$38,"&lt;="&amp;C463,Saisonpreise!$I$9:$I$38,"&gt;="&amp;C463)+COUNTIFS(Saisonpreise!$K$9:$K$38,"OK",Saisonpreise!$C$9:$C$38,"Jährlich",Saisonpreise!$J$9:$J$38,1,Saisonpreise!$H$9:$H$38,"&lt;="&amp;C463)+COUNTIFS(Saisonpreise!$K$9:$K$38,"OK",Saisonpreise!$C$9:$C$38,"Jährlich",Saisonpreise!$J$9:$J$38,1,Saisonpreise!$I$9:$I$38,"&gt;="&amp;C463))</f>
        <v>1</v>
      </c>
      <c r="E463" s="3">
        <f>IF(A463="","",COUNTIFS(Saisonpreise!$K$9:$K$38,"OK",Saisonpreise!$C$9:$C$38,"Einmalig",Saisonpreise!$D$9:$D$38,"&lt;="&amp;A463,Saisonpreise!$E$9:$E$38,"&gt;="&amp;A463))</f>
        <v>0</v>
      </c>
      <c r="F463" s="10">
        <f>IF(A463="","",IF(E463&gt;1,"",IF(E463=1,SUMIFS(Saisonpreise!$F$9:$F$38,Saisonpreise!$K$9:$K$38,"OK",Saisonpreise!$C$9:$C$38,"Einmalig",Saisonpreise!$D$9:$D$38,"&lt;="&amp;A463,Saisonpreise!$E$9:$E$38,"&gt;="&amp;A463),IF(D463&gt;1,"",IF(D463=0,Start!$E$26,SUMIFS(Saisonpreise!$F$9:$F$38,Saisonpreise!$K$9:$K$38,"OK",Saisonpreise!$C$9:$C$38,"Jährlich",Saisonpreise!$J$9:$J$38,0,Saisonpreise!$H$9:$H$38,"&lt;="&amp;C463,Saisonpreise!$I$9:$I$38,"&gt;="&amp;C463)+SUMIFS(Saisonpreise!$F$9:$F$38,Saisonpreise!$K$9:$K$38,"OK",Saisonpreise!$C$9:$C$38,"Jährlich",Saisonpreise!$J$9:$J$38,1,Saisonpreise!$H$9:$H$38,"&lt;="&amp;C463)+SUMIFS(Saisonpreise!$F$9:$F$38,Saisonpreise!$K$9:$K$38,"OK",Saisonpreise!$C$9:$C$38,"Jährlich",Saisonpreise!$J$9:$J$38,1,Saisonpreise!$I$9:$I$38,"&gt;="&amp;C463))))))</f>
        <v>85</v>
      </c>
      <c r="G463" s="3" t="str">
        <f t="shared" si="30"/>
        <v>Jährliche Saison</v>
      </c>
      <c r="H463" s="3" t="str">
        <f t="shared" si="31"/>
        <v>OK</v>
      </c>
    </row>
    <row r="464" spans="1:8" ht="31" customHeight="1">
      <c r="A464" s="12">
        <f>IF(DATE(Start!$E$28,1,1)+ROW()-9&lt;DATE(Start!$E$28+3,1,1),DATE(Start!$E$28,1,1)+ROW()-9,"")</f>
        <v>46478</v>
      </c>
      <c r="B464" s="3" t="str">
        <f t="shared" si="28"/>
        <v>Do</v>
      </c>
      <c r="C464" s="3">
        <f t="shared" si="29"/>
        <v>401</v>
      </c>
      <c r="D464" s="3">
        <f>IF(A464="","",COUNTIFS(Saisonpreise!$K$9:$K$38,"OK",Saisonpreise!$C$9:$C$38,"Jährlich",Saisonpreise!$J$9:$J$38,0,Saisonpreise!$H$9:$H$38,"&lt;="&amp;C464,Saisonpreise!$I$9:$I$38,"&gt;="&amp;C464)+COUNTIFS(Saisonpreise!$K$9:$K$38,"OK",Saisonpreise!$C$9:$C$38,"Jährlich",Saisonpreise!$J$9:$J$38,1,Saisonpreise!$H$9:$H$38,"&lt;="&amp;C464)+COUNTIFS(Saisonpreise!$K$9:$K$38,"OK",Saisonpreise!$C$9:$C$38,"Jährlich",Saisonpreise!$J$9:$J$38,1,Saisonpreise!$I$9:$I$38,"&gt;="&amp;C464))</f>
        <v>1</v>
      </c>
      <c r="E464" s="3">
        <f>IF(A464="","",COUNTIFS(Saisonpreise!$K$9:$K$38,"OK",Saisonpreise!$C$9:$C$38,"Einmalig",Saisonpreise!$D$9:$D$38,"&lt;="&amp;A464,Saisonpreise!$E$9:$E$38,"&gt;="&amp;A464))</f>
        <v>0</v>
      </c>
      <c r="F464" s="10">
        <f>IF(A464="","",IF(E464&gt;1,"",IF(E464=1,SUMIFS(Saisonpreise!$F$9:$F$38,Saisonpreise!$K$9:$K$38,"OK",Saisonpreise!$C$9:$C$38,"Einmalig",Saisonpreise!$D$9:$D$38,"&lt;="&amp;A464,Saisonpreise!$E$9:$E$38,"&gt;="&amp;A464),IF(D464&gt;1,"",IF(D464=0,Start!$E$26,SUMIFS(Saisonpreise!$F$9:$F$38,Saisonpreise!$K$9:$K$38,"OK",Saisonpreise!$C$9:$C$38,"Jährlich",Saisonpreise!$J$9:$J$38,0,Saisonpreise!$H$9:$H$38,"&lt;="&amp;C464,Saisonpreise!$I$9:$I$38,"&gt;="&amp;C464)+SUMIFS(Saisonpreise!$F$9:$F$38,Saisonpreise!$K$9:$K$38,"OK",Saisonpreise!$C$9:$C$38,"Jährlich",Saisonpreise!$J$9:$J$38,1,Saisonpreise!$H$9:$H$38,"&lt;="&amp;C464)+SUMIFS(Saisonpreise!$F$9:$F$38,Saisonpreise!$K$9:$K$38,"OK",Saisonpreise!$C$9:$C$38,"Jährlich",Saisonpreise!$J$9:$J$38,1,Saisonpreise!$I$9:$I$38,"&gt;="&amp;C464))))))</f>
        <v>105</v>
      </c>
      <c r="G464" s="3" t="str">
        <f t="shared" si="30"/>
        <v>Jährliche Saison</v>
      </c>
      <c r="H464" s="3" t="str">
        <f t="shared" si="31"/>
        <v>OK</v>
      </c>
    </row>
    <row r="465" spans="1:8" ht="31" customHeight="1">
      <c r="A465" s="12">
        <f>IF(DATE(Start!$E$28,1,1)+ROW()-9&lt;DATE(Start!$E$28+3,1,1),DATE(Start!$E$28,1,1)+ROW()-9,"")</f>
        <v>46479</v>
      </c>
      <c r="B465" s="3" t="str">
        <f t="shared" si="28"/>
        <v>Fr</v>
      </c>
      <c r="C465" s="3">
        <f t="shared" si="29"/>
        <v>402</v>
      </c>
      <c r="D465" s="3">
        <f>IF(A465="","",COUNTIFS(Saisonpreise!$K$9:$K$38,"OK",Saisonpreise!$C$9:$C$38,"Jährlich",Saisonpreise!$J$9:$J$38,0,Saisonpreise!$H$9:$H$38,"&lt;="&amp;C465,Saisonpreise!$I$9:$I$38,"&gt;="&amp;C465)+COUNTIFS(Saisonpreise!$K$9:$K$38,"OK",Saisonpreise!$C$9:$C$38,"Jährlich",Saisonpreise!$J$9:$J$38,1,Saisonpreise!$H$9:$H$38,"&lt;="&amp;C465)+COUNTIFS(Saisonpreise!$K$9:$K$38,"OK",Saisonpreise!$C$9:$C$38,"Jährlich",Saisonpreise!$J$9:$J$38,1,Saisonpreise!$I$9:$I$38,"&gt;="&amp;C465))</f>
        <v>1</v>
      </c>
      <c r="E465" s="3">
        <f>IF(A465="","",COUNTIFS(Saisonpreise!$K$9:$K$38,"OK",Saisonpreise!$C$9:$C$38,"Einmalig",Saisonpreise!$D$9:$D$38,"&lt;="&amp;A465,Saisonpreise!$E$9:$E$38,"&gt;="&amp;A465))</f>
        <v>0</v>
      </c>
      <c r="F465" s="10">
        <f>IF(A465="","",IF(E465&gt;1,"",IF(E465=1,SUMIFS(Saisonpreise!$F$9:$F$38,Saisonpreise!$K$9:$K$38,"OK",Saisonpreise!$C$9:$C$38,"Einmalig",Saisonpreise!$D$9:$D$38,"&lt;="&amp;A465,Saisonpreise!$E$9:$E$38,"&gt;="&amp;A465),IF(D465&gt;1,"",IF(D465=0,Start!$E$26,SUMIFS(Saisonpreise!$F$9:$F$38,Saisonpreise!$K$9:$K$38,"OK",Saisonpreise!$C$9:$C$38,"Jährlich",Saisonpreise!$J$9:$J$38,0,Saisonpreise!$H$9:$H$38,"&lt;="&amp;C465,Saisonpreise!$I$9:$I$38,"&gt;="&amp;C465)+SUMIFS(Saisonpreise!$F$9:$F$38,Saisonpreise!$K$9:$K$38,"OK",Saisonpreise!$C$9:$C$38,"Jährlich",Saisonpreise!$J$9:$J$38,1,Saisonpreise!$H$9:$H$38,"&lt;="&amp;C465)+SUMIFS(Saisonpreise!$F$9:$F$38,Saisonpreise!$K$9:$K$38,"OK",Saisonpreise!$C$9:$C$38,"Jährlich",Saisonpreise!$J$9:$J$38,1,Saisonpreise!$I$9:$I$38,"&gt;="&amp;C465))))))</f>
        <v>105</v>
      </c>
      <c r="G465" s="3" t="str">
        <f t="shared" si="30"/>
        <v>Jährliche Saison</v>
      </c>
      <c r="H465" s="3" t="str">
        <f t="shared" si="31"/>
        <v>OK</v>
      </c>
    </row>
    <row r="466" spans="1:8" ht="31" customHeight="1">
      <c r="A466" s="12">
        <f>IF(DATE(Start!$E$28,1,1)+ROW()-9&lt;DATE(Start!$E$28+3,1,1),DATE(Start!$E$28,1,1)+ROW()-9,"")</f>
        <v>46480</v>
      </c>
      <c r="B466" s="3" t="str">
        <f t="shared" si="28"/>
        <v>Sa</v>
      </c>
      <c r="C466" s="3">
        <f t="shared" si="29"/>
        <v>403</v>
      </c>
      <c r="D466" s="3">
        <f>IF(A466="","",COUNTIFS(Saisonpreise!$K$9:$K$38,"OK",Saisonpreise!$C$9:$C$38,"Jährlich",Saisonpreise!$J$9:$J$38,0,Saisonpreise!$H$9:$H$38,"&lt;="&amp;C466,Saisonpreise!$I$9:$I$38,"&gt;="&amp;C466)+COUNTIFS(Saisonpreise!$K$9:$K$38,"OK",Saisonpreise!$C$9:$C$38,"Jährlich",Saisonpreise!$J$9:$J$38,1,Saisonpreise!$H$9:$H$38,"&lt;="&amp;C466)+COUNTIFS(Saisonpreise!$K$9:$K$38,"OK",Saisonpreise!$C$9:$C$38,"Jährlich",Saisonpreise!$J$9:$J$38,1,Saisonpreise!$I$9:$I$38,"&gt;="&amp;C466))</f>
        <v>1</v>
      </c>
      <c r="E466" s="3">
        <f>IF(A466="","",COUNTIFS(Saisonpreise!$K$9:$K$38,"OK",Saisonpreise!$C$9:$C$38,"Einmalig",Saisonpreise!$D$9:$D$38,"&lt;="&amp;A466,Saisonpreise!$E$9:$E$38,"&gt;="&amp;A466))</f>
        <v>0</v>
      </c>
      <c r="F466" s="10">
        <f>IF(A466="","",IF(E466&gt;1,"",IF(E466=1,SUMIFS(Saisonpreise!$F$9:$F$38,Saisonpreise!$K$9:$K$38,"OK",Saisonpreise!$C$9:$C$38,"Einmalig",Saisonpreise!$D$9:$D$38,"&lt;="&amp;A466,Saisonpreise!$E$9:$E$38,"&gt;="&amp;A466),IF(D466&gt;1,"",IF(D466=0,Start!$E$26,SUMIFS(Saisonpreise!$F$9:$F$38,Saisonpreise!$K$9:$K$38,"OK",Saisonpreise!$C$9:$C$38,"Jährlich",Saisonpreise!$J$9:$J$38,0,Saisonpreise!$H$9:$H$38,"&lt;="&amp;C466,Saisonpreise!$I$9:$I$38,"&gt;="&amp;C466)+SUMIFS(Saisonpreise!$F$9:$F$38,Saisonpreise!$K$9:$K$38,"OK",Saisonpreise!$C$9:$C$38,"Jährlich",Saisonpreise!$J$9:$J$38,1,Saisonpreise!$H$9:$H$38,"&lt;="&amp;C466)+SUMIFS(Saisonpreise!$F$9:$F$38,Saisonpreise!$K$9:$K$38,"OK",Saisonpreise!$C$9:$C$38,"Jährlich",Saisonpreise!$J$9:$J$38,1,Saisonpreise!$I$9:$I$38,"&gt;="&amp;C466))))))</f>
        <v>105</v>
      </c>
      <c r="G466" s="3" t="str">
        <f t="shared" si="30"/>
        <v>Jährliche Saison</v>
      </c>
      <c r="H466" s="3" t="str">
        <f t="shared" si="31"/>
        <v>OK</v>
      </c>
    </row>
    <row r="467" spans="1:8" ht="31" customHeight="1">
      <c r="A467" s="12">
        <f>IF(DATE(Start!$E$28,1,1)+ROW()-9&lt;DATE(Start!$E$28+3,1,1),DATE(Start!$E$28,1,1)+ROW()-9,"")</f>
        <v>46481</v>
      </c>
      <c r="B467" s="3" t="str">
        <f t="shared" si="28"/>
        <v>So</v>
      </c>
      <c r="C467" s="3">
        <f t="shared" si="29"/>
        <v>404</v>
      </c>
      <c r="D467" s="3">
        <f>IF(A467="","",COUNTIFS(Saisonpreise!$K$9:$K$38,"OK",Saisonpreise!$C$9:$C$38,"Jährlich",Saisonpreise!$J$9:$J$38,0,Saisonpreise!$H$9:$H$38,"&lt;="&amp;C467,Saisonpreise!$I$9:$I$38,"&gt;="&amp;C467)+COUNTIFS(Saisonpreise!$K$9:$K$38,"OK",Saisonpreise!$C$9:$C$38,"Jährlich",Saisonpreise!$J$9:$J$38,1,Saisonpreise!$H$9:$H$38,"&lt;="&amp;C467)+COUNTIFS(Saisonpreise!$K$9:$K$38,"OK",Saisonpreise!$C$9:$C$38,"Jährlich",Saisonpreise!$J$9:$J$38,1,Saisonpreise!$I$9:$I$38,"&gt;="&amp;C467))</f>
        <v>1</v>
      </c>
      <c r="E467" s="3">
        <f>IF(A467="","",COUNTIFS(Saisonpreise!$K$9:$K$38,"OK",Saisonpreise!$C$9:$C$38,"Einmalig",Saisonpreise!$D$9:$D$38,"&lt;="&amp;A467,Saisonpreise!$E$9:$E$38,"&gt;="&amp;A467))</f>
        <v>0</v>
      </c>
      <c r="F467" s="10">
        <f>IF(A467="","",IF(E467&gt;1,"",IF(E467=1,SUMIFS(Saisonpreise!$F$9:$F$38,Saisonpreise!$K$9:$K$38,"OK",Saisonpreise!$C$9:$C$38,"Einmalig",Saisonpreise!$D$9:$D$38,"&lt;="&amp;A467,Saisonpreise!$E$9:$E$38,"&gt;="&amp;A467),IF(D467&gt;1,"",IF(D467=0,Start!$E$26,SUMIFS(Saisonpreise!$F$9:$F$38,Saisonpreise!$K$9:$K$38,"OK",Saisonpreise!$C$9:$C$38,"Jährlich",Saisonpreise!$J$9:$J$38,0,Saisonpreise!$H$9:$H$38,"&lt;="&amp;C467,Saisonpreise!$I$9:$I$38,"&gt;="&amp;C467)+SUMIFS(Saisonpreise!$F$9:$F$38,Saisonpreise!$K$9:$K$38,"OK",Saisonpreise!$C$9:$C$38,"Jährlich",Saisonpreise!$J$9:$J$38,1,Saisonpreise!$H$9:$H$38,"&lt;="&amp;C467)+SUMIFS(Saisonpreise!$F$9:$F$38,Saisonpreise!$K$9:$K$38,"OK",Saisonpreise!$C$9:$C$38,"Jährlich",Saisonpreise!$J$9:$J$38,1,Saisonpreise!$I$9:$I$38,"&gt;="&amp;C467))))))</f>
        <v>105</v>
      </c>
      <c r="G467" s="3" t="str">
        <f t="shared" si="30"/>
        <v>Jährliche Saison</v>
      </c>
      <c r="H467" s="3" t="str">
        <f t="shared" si="31"/>
        <v>OK</v>
      </c>
    </row>
    <row r="468" spans="1:8" ht="31" customHeight="1">
      <c r="A468" s="12">
        <f>IF(DATE(Start!$E$28,1,1)+ROW()-9&lt;DATE(Start!$E$28+3,1,1),DATE(Start!$E$28,1,1)+ROW()-9,"")</f>
        <v>46482</v>
      </c>
      <c r="B468" s="3" t="str">
        <f t="shared" si="28"/>
        <v>Mo</v>
      </c>
      <c r="C468" s="3">
        <f t="shared" si="29"/>
        <v>405</v>
      </c>
      <c r="D468" s="3">
        <f>IF(A468="","",COUNTIFS(Saisonpreise!$K$9:$K$38,"OK",Saisonpreise!$C$9:$C$38,"Jährlich",Saisonpreise!$J$9:$J$38,0,Saisonpreise!$H$9:$H$38,"&lt;="&amp;C468,Saisonpreise!$I$9:$I$38,"&gt;="&amp;C468)+COUNTIFS(Saisonpreise!$K$9:$K$38,"OK",Saisonpreise!$C$9:$C$38,"Jährlich",Saisonpreise!$J$9:$J$38,1,Saisonpreise!$H$9:$H$38,"&lt;="&amp;C468)+COUNTIFS(Saisonpreise!$K$9:$K$38,"OK",Saisonpreise!$C$9:$C$38,"Jährlich",Saisonpreise!$J$9:$J$38,1,Saisonpreise!$I$9:$I$38,"&gt;="&amp;C468))</f>
        <v>1</v>
      </c>
      <c r="E468" s="3">
        <f>IF(A468="","",COUNTIFS(Saisonpreise!$K$9:$K$38,"OK",Saisonpreise!$C$9:$C$38,"Einmalig",Saisonpreise!$D$9:$D$38,"&lt;="&amp;A468,Saisonpreise!$E$9:$E$38,"&gt;="&amp;A468))</f>
        <v>0</v>
      </c>
      <c r="F468" s="10">
        <f>IF(A468="","",IF(E468&gt;1,"",IF(E468=1,SUMIFS(Saisonpreise!$F$9:$F$38,Saisonpreise!$K$9:$K$38,"OK",Saisonpreise!$C$9:$C$38,"Einmalig",Saisonpreise!$D$9:$D$38,"&lt;="&amp;A468,Saisonpreise!$E$9:$E$38,"&gt;="&amp;A468),IF(D468&gt;1,"",IF(D468=0,Start!$E$26,SUMIFS(Saisonpreise!$F$9:$F$38,Saisonpreise!$K$9:$K$38,"OK",Saisonpreise!$C$9:$C$38,"Jährlich",Saisonpreise!$J$9:$J$38,0,Saisonpreise!$H$9:$H$38,"&lt;="&amp;C468,Saisonpreise!$I$9:$I$38,"&gt;="&amp;C468)+SUMIFS(Saisonpreise!$F$9:$F$38,Saisonpreise!$K$9:$K$38,"OK",Saisonpreise!$C$9:$C$38,"Jährlich",Saisonpreise!$J$9:$J$38,1,Saisonpreise!$H$9:$H$38,"&lt;="&amp;C468)+SUMIFS(Saisonpreise!$F$9:$F$38,Saisonpreise!$K$9:$K$38,"OK",Saisonpreise!$C$9:$C$38,"Jährlich",Saisonpreise!$J$9:$J$38,1,Saisonpreise!$I$9:$I$38,"&gt;="&amp;C468))))))</f>
        <v>105</v>
      </c>
      <c r="G468" s="3" t="str">
        <f t="shared" si="30"/>
        <v>Jährliche Saison</v>
      </c>
      <c r="H468" s="3" t="str">
        <f t="shared" si="31"/>
        <v>OK</v>
      </c>
    </row>
    <row r="469" spans="1:8" ht="31" customHeight="1">
      <c r="A469" s="12">
        <f>IF(DATE(Start!$E$28,1,1)+ROW()-9&lt;DATE(Start!$E$28+3,1,1),DATE(Start!$E$28,1,1)+ROW()-9,"")</f>
        <v>46483</v>
      </c>
      <c r="B469" s="3" t="str">
        <f t="shared" si="28"/>
        <v>Di</v>
      </c>
      <c r="C469" s="3">
        <f t="shared" si="29"/>
        <v>406</v>
      </c>
      <c r="D469" s="3">
        <f>IF(A469="","",COUNTIFS(Saisonpreise!$K$9:$K$38,"OK",Saisonpreise!$C$9:$C$38,"Jährlich",Saisonpreise!$J$9:$J$38,0,Saisonpreise!$H$9:$H$38,"&lt;="&amp;C469,Saisonpreise!$I$9:$I$38,"&gt;="&amp;C469)+COUNTIFS(Saisonpreise!$K$9:$K$38,"OK",Saisonpreise!$C$9:$C$38,"Jährlich",Saisonpreise!$J$9:$J$38,1,Saisonpreise!$H$9:$H$38,"&lt;="&amp;C469)+COUNTIFS(Saisonpreise!$K$9:$K$38,"OK",Saisonpreise!$C$9:$C$38,"Jährlich",Saisonpreise!$J$9:$J$38,1,Saisonpreise!$I$9:$I$38,"&gt;="&amp;C469))</f>
        <v>1</v>
      </c>
      <c r="E469" s="3">
        <f>IF(A469="","",COUNTIFS(Saisonpreise!$K$9:$K$38,"OK",Saisonpreise!$C$9:$C$38,"Einmalig",Saisonpreise!$D$9:$D$38,"&lt;="&amp;A469,Saisonpreise!$E$9:$E$38,"&gt;="&amp;A469))</f>
        <v>0</v>
      </c>
      <c r="F469" s="10">
        <f>IF(A469="","",IF(E469&gt;1,"",IF(E469=1,SUMIFS(Saisonpreise!$F$9:$F$38,Saisonpreise!$K$9:$K$38,"OK",Saisonpreise!$C$9:$C$38,"Einmalig",Saisonpreise!$D$9:$D$38,"&lt;="&amp;A469,Saisonpreise!$E$9:$E$38,"&gt;="&amp;A469),IF(D469&gt;1,"",IF(D469=0,Start!$E$26,SUMIFS(Saisonpreise!$F$9:$F$38,Saisonpreise!$K$9:$K$38,"OK",Saisonpreise!$C$9:$C$38,"Jährlich",Saisonpreise!$J$9:$J$38,0,Saisonpreise!$H$9:$H$38,"&lt;="&amp;C469,Saisonpreise!$I$9:$I$38,"&gt;="&amp;C469)+SUMIFS(Saisonpreise!$F$9:$F$38,Saisonpreise!$K$9:$K$38,"OK",Saisonpreise!$C$9:$C$38,"Jährlich",Saisonpreise!$J$9:$J$38,1,Saisonpreise!$H$9:$H$38,"&lt;="&amp;C469)+SUMIFS(Saisonpreise!$F$9:$F$38,Saisonpreise!$K$9:$K$38,"OK",Saisonpreise!$C$9:$C$38,"Jährlich",Saisonpreise!$J$9:$J$38,1,Saisonpreise!$I$9:$I$38,"&gt;="&amp;C469))))))</f>
        <v>105</v>
      </c>
      <c r="G469" s="3" t="str">
        <f t="shared" si="30"/>
        <v>Jährliche Saison</v>
      </c>
      <c r="H469" s="3" t="str">
        <f t="shared" si="31"/>
        <v>OK</v>
      </c>
    </row>
    <row r="470" spans="1:8" ht="31" customHeight="1">
      <c r="A470" s="12">
        <f>IF(DATE(Start!$E$28,1,1)+ROW()-9&lt;DATE(Start!$E$28+3,1,1),DATE(Start!$E$28,1,1)+ROW()-9,"")</f>
        <v>46484</v>
      </c>
      <c r="B470" s="3" t="str">
        <f t="shared" si="28"/>
        <v>Mi</v>
      </c>
      <c r="C470" s="3">
        <f t="shared" si="29"/>
        <v>407</v>
      </c>
      <c r="D470" s="3">
        <f>IF(A470="","",COUNTIFS(Saisonpreise!$K$9:$K$38,"OK",Saisonpreise!$C$9:$C$38,"Jährlich",Saisonpreise!$J$9:$J$38,0,Saisonpreise!$H$9:$H$38,"&lt;="&amp;C470,Saisonpreise!$I$9:$I$38,"&gt;="&amp;C470)+COUNTIFS(Saisonpreise!$K$9:$K$38,"OK",Saisonpreise!$C$9:$C$38,"Jährlich",Saisonpreise!$J$9:$J$38,1,Saisonpreise!$H$9:$H$38,"&lt;="&amp;C470)+COUNTIFS(Saisonpreise!$K$9:$K$38,"OK",Saisonpreise!$C$9:$C$38,"Jährlich",Saisonpreise!$J$9:$J$38,1,Saisonpreise!$I$9:$I$38,"&gt;="&amp;C470))</f>
        <v>1</v>
      </c>
      <c r="E470" s="3">
        <f>IF(A470="","",COUNTIFS(Saisonpreise!$K$9:$K$38,"OK",Saisonpreise!$C$9:$C$38,"Einmalig",Saisonpreise!$D$9:$D$38,"&lt;="&amp;A470,Saisonpreise!$E$9:$E$38,"&gt;="&amp;A470))</f>
        <v>0</v>
      </c>
      <c r="F470" s="10">
        <f>IF(A470="","",IF(E470&gt;1,"",IF(E470=1,SUMIFS(Saisonpreise!$F$9:$F$38,Saisonpreise!$K$9:$K$38,"OK",Saisonpreise!$C$9:$C$38,"Einmalig",Saisonpreise!$D$9:$D$38,"&lt;="&amp;A470,Saisonpreise!$E$9:$E$38,"&gt;="&amp;A470),IF(D470&gt;1,"",IF(D470=0,Start!$E$26,SUMIFS(Saisonpreise!$F$9:$F$38,Saisonpreise!$K$9:$K$38,"OK",Saisonpreise!$C$9:$C$38,"Jährlich",Saisonpreise!$J$9:$J$38,0,Saisonpreise!$H$9:$H$38,"&lt;="&amp;C470,Saisonpreise!$I$9:$I$38,"&gt;="&amp;C470)+SUMIFS(Saisonpreise!$F$9:$F$38,Saisonpreise!$K$9:$K$38,"OK",Saisonpreise!$C$9:$C$38,"Jährlich",Saisonpreise!$J$9:$J$38,1,Saisonpreise!$H$9:$H$38,"&lt;="&amp;C470)+SUMIFS(Saisonpreise!$F$9:$F$38,Saisonpreise!$K$9:$K$38,"OK",Saisonpreise!$C$9:$C$38,"Jährlich",Saisonpreise!$J$9:$J$38,1,Saisonpreise!$I$9:$I$38,"&gt;="&amp;C470))))))</f>
        <v>105</v>
      </c>
      <c r="G470" s="3" t="str">
        <f t="shared" si="30"/>
        <v>Jährliche Saison</v>
      </c>
      <c r="H470" s="3" t="str">
        <f t="shared" si="31"/>
        <v>OK</v>
      </c>
    </row>
    <row r="471" spans="1:8" ht="31" customHeight="1">
      <c r="A471" s="12">
        <f>IF(DATE(Start!$E$28,1,1)+ROW()-9&lt;DATE(Start!$E$28+3,1,1),DATE(Start!$E$28,1,1)+ROW()-9,"")</f>
        <v>46485</v>
      </c>
      <c r="B471" s="3" t="str">
        <f t="shared" si="28"/>
        <v>Do</v>
      </c>
      <c r="C471" s="3">
        <f t="shared" si="29"/>
        <v>408</v>
      </c>
      <c r="D471" s="3">
        <f>IF(A471="","",COUNTIFS(Saisonpreise!$K$9:$K$38,"OK",Saisonpreise!$C$9:$C$38,"Jährlich",Saisonpreise!$J$9:$J$38,0,Saisonpreise!$H$9:$H$38,"&lt;="&amp;C471,Saisonpreise!$I$9:$I$38,"&gt;="&amp;C471)+COUNTIFS(Saisonpreise!$K$9:$K$38,"OK",Saisonpreise!$C$9:$C$38,"Jährlich",Saisonpreise!$J$9:$J$38,1,Saisonpreise!$H$9:$H$38,"&lt;="&amp;C471)+COUNTIFS(Saisonpreise!$K$9:$K$38,"OK",Saisonpreise!$C$9:$C$38,"Jährlich",Saisonpreise!$J$9:$J$38,1,Saisonpreise!$I$9:$I$38,"&gt;="&amp;C471))</f>
        <v>1</v>
      </c>
      <c r="E471" s="3">
        <f>IF(A471="","",COUNTIFS(Saisonpreise!$K$9:$K$38,"OK",Saisonpreise!$C$9:$C$38,"Einmalig",Saisonpreise!$D$9:$D$38,"&lt;="&amp;A471,Saisonpreise!$E$9:$E$38,"&gt;="&amp;A471))</f>
        <v>0</v>
      </c>
      <c r="F471" s="10">
        <f>IF(A471="","",IF(E471&gt;1,"",IF(E471=1,SUMIFS(Saisonpreise!$F$9:$F$38,Saisonpreise!$K$9:$K$38,"OK",Saisonpreise!$C$9:$C$38,"Einmalig",Saisonpreise!$D$9:$D$38,"&lt;="&amp;A471,Saisonpreise!$E$9:$E$38,"&gt;="&amp;A471),IF(D471&gt;1,"",IF(D471=0,Start!$E$26,SUMIFS(Saisonpreise!$F$9:$F$38,Saisonpreise!$K$9:$K$38,"OK",Saisonpreise!$C$9:$C$38,"Jährlich",Saisonpreise!$J$9:$J$38,0,Saisonpreise!$H$9:$H$38,"&lt;="&amp;C471,Saisonpreise!$I$9:$I$38,"&gt;="&amp;C471)+SUMIFS(Saisonpreise!$F$9:$F$38,Saisonpreise!$K$9:$K$38,"OK",Saisonpreise!$C$9:$C$38,"Jährlich",Saisonpreise!$J$9:$J$38,1,Saisonpreise!$H$9:$H$38,"&lt;="&amp;C471)+SUMIFS(Saisonpreise!$F$9:$F$38,Saisonpreise!$K$9:$K$38,"OK",Saisonpreise!$C$9:$C$38,"Jährlich",Saisonpreise!$J$9:$J$38,1,Saisonpreise!$I$9:$I$38,"&gt;="&amp;C471))))))</f>
        <v>105</v>
      </c>
      <c r="G471" s="3" t="str">
        <f t="shared" si="30"/>
        <v>Jährliche Saison</v>
      </c>
      <c r="H471" s="3" t="str">
        <f t="shared" si="31"/>
        <v>OK</v>
      </c>
    </row>
    <row r="472" spans="1:8" ht="31" customHeight="1">
      <c r="A472" s="12">
        <f>IF(DATE(Start!$E$28,1,1)+ROW()-9&lt;DATE(Start!$E$28+3,1,1),DATE(Start!$E$28,1,1)+ROW()-9,"")</f>
        <v>46486</v>
      </c>
      <c r="B472" s="3" t="str">
        <f t="shared" si="28"/>
        <v>Fr</v>
      </c>
      <c r="C472" s="3">
        <f t="shared" si="29"/>
        <v>409</v>
      </c>
      <c r="D472" s="3">
        <f>IF(A472="","",COUNTIFS(Saisonpreise!$K$9:$K$38,"OK",Saisonpreise!$C$9:$C$38,"Jährlich",Saisonpreise!$J$9:$J$38,0,Saisonpreise!$H$9:$H$38,"&lt;="&amp;C472,Saisonpreise!$I$9:$I$38,"&gt;="&amp;C472)+COUNTIFS(Saisonpreise!$K$9:$K$38,"OK",Saisonpreise!$C$9:$C$38,"Jährlich",Saisonpreise!$J$9:$J$38,1,Saisonpreise!$H$9:$H$38,"&lt;="&amp;C472)+COUNTIFS(Saisonpreise!$K$9:$K$38,"OK",Saisonpreise!$C$9:$C$38,"Jährlich",Saisonpreise!$J$9:$J$38,1,Saisonpreise!$I$9:$I$38,"&gt;="&amp;C472))</f>
        <v>1</v>
      </c>
      <c r="E472" s="3">
        <f>IF(A472="","",COUNTIFS(Saisonpreise!$K$9:$K$38,"OK",Saisonpreise!$C$9:$C$38,"Einmalig",Saisonpreise!$D$9:$D$38,"&lt;="&amp;A472,Saisonpreise!$E$9:$E$38,"&gt;="&amp;A472))</f>
        <v>0</v>
      </c>
      <c r="F472" s="10">
        <f>IF(A472="","",IF(E472&gt;1,"",IF(E472=1,SUMIFS(Saisonpreise!$F$9:$F$38,Saisonpreise!$K$9:$K$38,"OK",Saisonpreise!$C$9:$C$38,"Einmalig",Saisonpreise!$D$9:$D$38,"&lt;="&amp;A472,Saisonpreise!$E$9:$E$38,"&gt;="&amp;A472),IF(D472&gt;1,"",IF(D472=0,Start!$E$26,SUMIFS(Saisonpreise!$F$9:$F$38,Saisonpreise!$K$9:$K$38,"OK",Saisonpreise!$C$9:$C$38,"Jährlich",Saisonpreise!$J$9:$J$38,0,Saisonpreise!$H$9:$H$38,"&lt;="&amp;C472,Saisonpreise!$I$9:$I$38,"&gt;="&amp;C472)+SUMIFS(Saisonpreise!$F$9:$F$38,Saisonpreise!$K$9:$K$38,"OK",Saisonpreise!$C$9:$C$38,"Jährlich",Saisonpreise!$J$9:$J$38,1,Saisonpreise!$H$9:$H$38,"&lt;="&amp;C472)+SUMIFS(Saisonpreise!$F$9:$F$38,Saisonpreise!$K$9:$K$38,"OK",Saisonpreise!$C$9:$C$38,"Jährlich",Saisonpreise!$J$9:$J$38,1,Saisonpreise!$I$9:$I$38,"&gt;="&amp;C472))))))</f>
        <v>105</v>
      </c>
      <c r="G472" s="3" t="str">
        <f t="shared" si="30"/>
        <v>Jährliche Saison</v>
      </c>
      <c r="H472" s="3" t="str">
        <f t="shared" si="31"/>
        <v>OK</v>
      </c>
    </row>
    <row r="473" spans="1:8" ht="31" customHeight="1">
      <c r="A473" s="12">
        <f>IF(DATE(Start!$E$28,1,1)+ROW()-9&lt;DATE(Start!$E$28+3,1,1),DATE(Start!$E$28,1,1)+ROW()-9,"")</f>
        <v>46487</v>
      </c>
      <c r="B473" s="3" t="str">
        <f t="shared" si="28"/>
        <v>Sa</v>
      </c>
      <c r="C473" s="3">
        <f t="shared" si="29"/>
        <v>410</v>
      </c>
      <c r="D473" s="3">
        <f>IF(A473="","",COUNTIFS(Saisonpreise!$K$9:$K$38,"OK",Saisonpreise!$C$9:$C$38,"Jährlich",Saisonpreise!$J$9:$J$38,0,Saisonpreise!$H$9:$H$38,"&lt;="&amp;C473,Saisonpreise!$I$9:$I$38,"&gt;="&amp;C473)+COUNTIFS(Saisonpreise!$K$9:$K$38,"OK",Saisonpreise!$C$9:$C$38,"Jährlich",Saisonpreise!$J$9:$J$38,1,Saisonpreise!$H$9:$H$38,"&lt;="&amp;C473)+COUNTIFS(Saisonpreise!$K$9:$K$38,"OK",Saisonpreise!$C$9:$C$38,"Jährlich",Saisonpreise!$J$9:$J$38,1,Saisonpreise!$I$9:$I$38,"&gt;="&amp;C473))</f>
        <v>1</v>
      </c>
      <c r="E473" s="3">
        <f>IF(A473="","",COUNTIFS(Saisonpreise!$K$9:$K$38,"OK",Saisonpreise!$C$9:$C$38,"Einmalig",Saisonpreise!$D$9:$D$38,"&lt;="&amp;A473,Saisonpreise!$E$9:$E$38,"&gt;="&amp;A473))</f>
        <v>0</v>
      </c>
      <c r="F473" s="10">
        <f>IF(A473="","",IF(E473&gt;1,"",IF(E473=1,SUMIFS(Saisonpreise!$F$9:$F$38,Saisonpreise!$K$9:$K$38,"OK",Saisonpreise!$C$9:$C$38,"Einmalig",Saisonpreise!$D$9:$D$38,"&lt;="&amp;A473,Saisonpreise!$E$9:$E$38,"&gt;="&amp;A473),IF(D473&gt;1,"",IF(D473=0,Start!$E$26,SUMIFS(Saisonpreise!$F$9:$F$38,Saisonpreise!$K$9:$K$38,"OK",Saisonpreise!$C$9:$C$38,"Jährlich",Saisonpreise!$J$9:$J$38,0,Saisonpreise!$H$9:$H$38,"&lt;="&amp;C473,Saisonpreise!$I$9:$I$38,"&gt;="&amp;C473)+SUMIFS(Saisonpreise!$F$9:$F$38,Saisonpreise!$K$9:$K$38,"OK",Saisonpreise!$C$9:$C$38,"Jährlich",Saisonpreise!$J$9:$J$38,1,Saisonpreise!$H$9:$H$38,"&lt;="&amp;C473)+SUMIFS(Saisonpreise!$F$9:$F$38,Saisonpreise!$K$9:$K$38,"OK",Saisonpreise!$C$9:$C$38,"Jährlich",Saisonpreise!$J$9:$J$38,1,Saisonpreise!$I$9:$I$38,"&gt;="&amp;C473))))))</f>
        <v>105</v>
      </c>
      <c r="G473" s="3" t="str">
        <f t="shared" si="30"/>
        <v>Jährliche Saison</v>
      </c>
      <c r="H473" s="3" t="str">
        <f t="shared" si="31"/>
        <v>OK</v>
      </c>
    </row>
    <row r="474" spans="1:8" ht="31" customHeight="1">
      <c r="A474" s="12">
        <f>IF(DATE(Start!$E$28,1,1)+ROW()-9&lt;DATE(Start!$E$28+3,1,1),DATE(Start!$E$28,1,1)+ROW()-9,"")</f>
        <v>46488</v>
      </c>
      <c r="B474" s="3" t="str">
        <f t="shared" si="28"/>
        <v>So</v>
      </c>
      <c r="C474" s="3">
        <f t="shared" si="29"/>
        <v>411</v>
      </c>
      <c r="D474" s="3">
        <f>IF(A474="","",COUNTIFS(Saisonpreise!$K$9:$K$38,"OK",Saisonpreise!$C$9:$C$38,"Jährlich",Saisonpreise!$J$9:$J$38,0,Saisonpreise!$H$9:$H$38,"&lt;="&amp;C474,Saisonpreise!$I$9:$I$38,"&gt;="&amp;C474)+COUNTIFS(Saisonpreise!$K$9:$K$38,"OK",Saisonpreise!$C$9:$C$38,"Jährlich",Saisonpreise!$J$9:$J$38,1,Saisonpreise!$H$9:$H$38,"&lt;="&amp;C474)+COUNTIFS(Saisonpreise!$K$9:$K$38,"OK",Saisonpreise!$C$9:$C$38,"Jährlich",Saisonpreise!$J$9:$J$38,1,Saisonpreise!$I$9:$I$38,"&gt;="&amp;C474))</f>
        <v>1</v>
      </c>
      <c r="E474" s="3">
        <f>IF(A474="","",COUNTIFS(Saisonpreise!$K$9:$K$38,"OK",Saisonpreise!$C$9:$C$38,"Einmalig",Saisonpreise!$D$9:$D$38,"&lt;="&amp;A474,Saisonpreise!$E$9:$E$38,"&gt;="&amp;A474))</f>
        <v>0</v>
      </c>
      <c r="F474" s="10">
        <f>IF(A474="","",IF(E474&gt;1,"",IF(E474=1,SUMIFS(Saisonpreise!$F$9:$F$38,Saisonpreise!$K$9:$K$38,"OK",Saisonpreise!$C$9:$C$38,"Einmalig",Saisonpreise!$D$9:$D$38,"&lt;="&amp;A474,Saisonpreise!$E$9:$E$38,"&gt;="&amp;A474),IF(D474&gt;1,"",IF(D474=0,Start!$E$26,SUMIFS(Saisonpreise!$F$9:$F$38,Saisonpreise!$K$9:$K$38,"OK",Saisonpreise!$C$9:$C$38,"Jährlich",Saisonpreise!$J$9:$J$38,0,Saisonpreise!$H$9:$H$38,"&lt;="&amp;C474,Saisonpreise!$I$9:$I$38,"&gt;="&amp;C474)+SUMIFS(Saisonpreise!$F$9:$F$38,Saisonpreise!$K$9:$K$38,"OK",Saisonpreise!$C$9:$C$38,"Jährlich",Saisonpreise!$J$9:$J$38,1,Saisonpreise!$H$9:$H$38,"&lt;="&amp;C474)+SUMIFS(Saisonpreise!$F$9:$F$38,Saisonpreise!$K$9:$K$38,"OK",Saisonpreise!$C$9:$C$38,"Jährlich",Saisonpreise!$J$9:$J$38,1,Saisonpreise!$I$9:$I$38,"&gt;="&amp;C474))))))</f>
        <v>105</v>
      </c>
      <c r="G474" s="3" t="str">
        <f t="shared" si="30"/>
        <v>Jährliche Saison</v>
      </c>
      <c r="H474" s="3" t="str">
        <f t="shared" si="31"/>
        <v>OK</v>
      </c>
    </row>
    <row r="475" spans="1:8" ht="31" customHeight="1">
      <c r="A475" s="12">
        <f>IF(DATE(Start!$E$28,1,1)+ROW()-9&lt;DATE(Start!$E$28+3,1,1),DATE(Start!$E$28,1,1)+ROW()-9,"")</f>
        <v>46489</v>
      </c>
      <c r="B475" s="3" t="str">
        <f t="shared" si="28"/>
        <v>Mo</v>
      </c>
      <c r="C475" s="3">
        <f t="shared" si="29"/>
        <v>412</v>
      </c>
      <c r="D475" s="3">
        <f>IF(A475="","",COUNTIFS(Saisonpreise!$K$9:$K$38,"OK",Saisonpreise!$C$9:$C$38,"Jährlich",Saisonpreise!$J$9:$J$38,0,Saisonpreise!$H$9:$H$38,"&lt;="&amp;C475,Saisonpreise!$I$9:$I$38,"&gt;="&amp;C475)+COUNTIFS(Saisonpreise!$K$9:$K$38,"OK",Saisonpreise!$C$9:$C$38,"Jährlich",Saisonpreise!$J$9:$J$38,1,Saisonpreise!$H$9:$H$38,"&lt;="&amp;C475)+COUNTIFS(Saisonpreise!$K$9:$K$38,"OK",Saisonpreise!$C$9:$C$38,"Jährlich",Saisonpreise!$J$9:$J$38,1,Saisonpreise!$I$9:$I$38,"&gt;="&amp;C475))</f>
        <v>1</v>
      </c>
      <c r="E475" s="3">
        <f>IF(A475="","",COUNTIFS(Saisonpreise!$K$9:$K$38,"OK",Saisonpreise!$C$9:$C$38,"Einmalig",Saisonpreise!$D$9:$D$38,"&lt;="&amp;A475,Saisonpreise!$E$9:$E$38,"&gt;="&amp;A475))</f>
        <v>0</v>
      </c>
      <c r="F475" s="10">
        <f>IF(A475="","",IF(E475&gt;1,"",IF(E475=1,SUMIFS(Saisonpreise!$F$9:$F$38,Saisonpreise!$K$9:$K$38,"OK",Saisonpreise!$C$9:$C$38,"Einmalig",Saisonpreise!$D$9:$D$38,"&lt;="&amp;A475,Saisonpreise!$E$9:$E$38,"&gt;="&amp;A475),IF(D475&gt;1,"",IF(D475=0,Start!$E$26,SUMIFS(Saisonpreise!$F$9:$F$38,Saisonpreise!$K$9:$K$38,"OK",Saisonpreise!$C$9:$C$38,"Jährlich",Saisonpreise!$J$9:$J$38,0,Saisonpreise!$H$9:$H$38,"&lt;="&amp;C475,Saisonpreise!$I$9:$I$38,"&gt;="&amp;C475)+SUMIFS(Saisonpreise!$F$9:$F$38,Saisonpreise!$K$9:$K$38,"OK",Saisonpreise!$C$9:$C$38,"Jährlich",Saisonpreise!$J$9:$J$38,1,Saisonpreise!$H$9:$H$38,"&lt;="&amp;C475)+SUMIFS(Saisonpreise!$F$9:$F$38,Saisonpreise!$K$9:$K$38,"OK",Saisonpreise!$C$9:$C$38,"Jährlich",Saisonpreise!$J$9:$J$38,1,Saisonpreise!$I$9:$I$38,"&gt;="&amp;C475))))))</f>
        <v>105</v>
      </c>
      <c r="G475" s="3" t="str">
        <f t="shared" si="30"/>
        <v>Jährliche Saison</v>
      </c>
      <c r="H475" s="3" t="str">
        <f t="shared" si="31"/>
        <v>OK</v>
      </c>
    </row>
    <row r="476" spans="1:8" ht="31" customHeight="1">
      <c r="A476" s="12">
        <f>IF(DATE(Start!$E$28,1,1)+ROW()-9&lt;DATE(Start!$E$28+3,1,1),DATE(Start!$E$28,1,1)+ROW()-9,"")</f>
        <v>46490</v>
      </c>
      <c r="B476" s="3" t="str">
        <f t="shared" si="28"/>
        <v>Di</v>
      </c>
      <c r="C476" s="3">
        <f t="shared" si="29"/>
        <v>413</v>
      </c>
      <c r="D476" s="3">
        <f>IF(A476="","",COUNTIFS(Saisonpreise!$K$9:$K$38,"OK",Saisonpreise!$C$9:$C$38,"Jährlich",Saisonpreise!$J$9:$J$38,0,Saisonpreise!$H$9:$H$38,"&lt;="&amp;C476,Saisonpreise!$I$9:$I$38,"&gt;="&amp;C476)+COUNTIFS(Saisonpreise!$K$9:$K$38,"OK",Saisonpreise!$C$9:$C$38,"Jährlich",Saisonpreise!$J$9:$J$38,1,Saisonpreise!$H$9:$H$38,"&lt;="&amp;C476)+COUNTIFS(Saisonpreise!$K$9:$K$38,"OK",Saisonpreise!$C$9:$C$38,"Jährlich",Saisonpreise!$J$9:$J$38,1,Saisonpreise!$I$9:$I$38,"&gt;="&amp;C476))</f>
        <v>1</v>
      </c>
      <c r="E476" s="3">
        <f>IF(A476="","",COUNTIFS(Saisonpreise!$K$9:$K$38,"OK",Saisonpreise!$C$9:$C$38,"Einmalig",Saisonpreise!$D$9:$D$38,"&lt;="&amp;A476,Saisonpreise!$E$9:$E$38,"&gt;="&amp;A476))</f>
        <v>0</v>
      </c>
      <c r="F476" s="10">
        <f>IF(A476="","",IF(E476&gt;1,"",IF(E476=1,SUMIFS(Saisonpreise!$F$9:$F$38,Saisonpreise!$K$9:$K$38,"OK",Saisonpreise!$C$9:$C$38,"Einmalig",Saisonpreise!$D$9:$D$38,"&lt;="&amp;A476,Saisonpreise!$E$9:$E$38,"&gt;="&amp;A476),IF(D476&gt;1,"",IF(D476=0,Start!$E$26,SUMIFS(Saisonpreise!$F$9:$F$38,Saisonpreise!$K$9:$K$38,"OK",Saisonpreise!$C$9:$C$38,"Jährlich",Saisonpreise!$J$9:$J$38,0,Saisonpreise!$H$9:$H$38,"&lt;="&amp;C476,Saisonpreise!$I$9:$I$38,"&gt;="&amp;C476)+SUMIFS(Saisonpreise!$F$9:$F$38,Saisonpreise!$K$9:$K$38,"OK",Saisonpreise!$C$9:$C$38,"Jährlich",Saisonpreise!$J$9:$J$38,1,Saisonpreise!$H$9:$H$38,"&lt;="&amp;C476)+SUMIFS(Saisonpreise!$F$9:$F$38,Saisonpreise!$K$9:$K$38,"OK",Saisonpreise!$C$9:$C$38,"Jährlich",Saisonpreise!$J$9:$J$38,1,Saisonpreise!$I$9:$I$38,"&gt;="&amp;C476))))))</f>
        <v>105</v>
      </c>
      <c r="G476" s="3" t="str">
        <f t="shared" si="30"/>
        <v>Jährliche Saison</v>
      </c>
      <c r="H476" s="3" t="str">
        <f t="shared" si="31"/>
        <v>OK</v>
      </c>
    </row>
    <row r="477" spans="1:8" ht="31" customHeight="1">
      <c r="A477" s="12">
        <f>IF(DATE(Start!$E$28,1,1)+ROW()-9&lt;DATE(Start!$E$28+3,1,1),DATE(Start!$E$28,1,1)+ROW()-9,"")</f>
        <v>46491</v>
      </c>
      <c r="B477" s="3" t="str">
        <f t="shared" si="28"/>
        <v>Mi</v>
      </c>
      <c r="C477" s="3">
        <f t="shared" si="29"/>
        <v>414</v>
      </c>
      <c r="D477" s="3">
        <f>IF(A477="","",COUNTIFS(Saisonpreise!$K$9:$K$38,"OK",Saisonpreise!$C$9:$C$38,"Jährlich",Saisonpreise!$J$9:$J$38,0,Saisonpreise!$H$9:$H$38,"&lt;="&amp;C477,Saisonpreise!$I$9:$I$38,"&gt;="&amp;C477)+COUNTIFS(Saisonpreise!$K$9:$K$38,"OK",Saisonpreise!$C$9:$C$38,"Jährlich",Saisonpreise!$J$9:$J$38,1,Saisonpreise!$H$9:$H$38,"&lt;="&amp;C477)+COUNTIFS(Saisonpreise!$K$9:$K$38,"OK",Saisonpreise!$C$9:$C$38,"Jährlich",Saisonpreise!$J$9:$J$38,1,Saisonpreise!$I$9:$I$38,"&gt;="&amp;C477))</f>
        <v>1</v>
      </c>
      <c r="E477" s="3">
        <f>IF(A477="","",COUNTIFS(Saisonpreise!$K$9:$K$38,"OK",Saisonpreise!$C$9:$C$38,"Einmalig",Saisonpreise!$D$9:$D$38,"&lt;="&amp;A477,Saisonpreise!$E$9:$E$38,"&gt;="&amp;A477))</f>
        <v>0</v>
      </c>
      <c r="F477" s="10">
        <f>IF(A477="","",IF(E477&gt;1,"",IF(E477=1,SUMIFS(Saisonpreise!$F$9:$F$38,Saisonpreise!$K$9:$K$38,"OK",Saisonpreise!$C$9:$C$38,"Einmalig",Saisonpreise!$D$9:$D$38,"&lt;="&amp;A477,Saisonpreise!$E$9:$E$38,"&gt;="&amp;A477),IF(D477&gt;1,"",IF(D477=0,Start!$E$26,SUMIFS(Saisonpreise!$F$9:$F$38,Saisonpreise!$K$9:$K$38,"OK",Saisonpreise!$C$9:$C$38,"Jährlich",Saisonpreise!$J$9:$J$38,0,Saisonpreise!$H$9:$H$38,"&lt;="&amp;C477,Saisonpreise!$I$9:$I$38,"&gt;="&amp;C477)+SUMIFS(Saisonpreise!$F$9:$F$38,Saisonpreise!$K$9:$K$38,"OK",Saisonpreise!$C$9:$C$38,"Jährlich",Saisonpreise!$J$9:$J$38,1,Saisonpreise!$H$9:$H$38,"&lt;="&amp;C477)+SUMIFS(Saisonpreise!$F$9:$F$38,Saisonpreise!$K$9:$K$38,"OK",Saisonpreise!$C$9:$C$38,"Jährlich",Saisonpreise!$J$9:$J$38,1,Saisonpreise!$I$9:$I$38,"&gt;="&amp;C477))))))</f>
        <v>105</v>
      </c>
      <c r="G477" s="3" t="str">
        <f t="shared" si="30"/>
        <v>Jährliche Saison</v>
      </c>
      <c r="H477" s="3" t="str">
        <f t="shared" si="31"/>
        <v>OK</v>
      </c>
    </row>
    <row r="478" spans="1:8" ht="31" customHeight="1">
      <c r="A478" s="12">
        <f>IF(DATE(Start!$E$28,1,1)+ROW()-9&lt;DATE(Start!$E$28+3,1,1),DATE(Start!$E$28,1,1)+ROW()-9,"")</f>
        <v>46492</v>
      </c>
      <c r="B478" s="3" t="str">
        <f t="shared" si="28"/>
        <v>Do</v>
      </c>
      <c r="C478" s="3">
        <f t="shared" si="29"/>
        <v>415</v>
      </c>
      <c r="D478" s="3">
        <f>IF(A478="","",COUNTIFS(Saisonpreise!$K$9:$K$38,"OK",Saisonpreise!$C$9:$C$38,"Jährlich",Saisonpreise!$J$9:$J$38,0,Saisonpreise!$H$9:$H$38,"&lt;="&amp;C478,Saisonpreise!$I$9:$I$38,"&gt;="&amp;C478)+COUNTIFS(Saisonpreise!$K$9:$K$38,"OK",Saisonpreise!$C$9:$C$38,"Jährlich",Saisonpreise!$J$9:$J$38,1,Saisonpreise!$H$9:$H$38,"&lt;="&amp;C478)+COUNTIFS(Saisonpreise!$K$9:$K$38,"OK",Saisonpreise!$C$9:$C$38,"Jährlich",Saisonpreise!$J$9:$J$38,1,Saisonpreise!$I$9:$I$38,"&gt;="&amp;C478))</f>
        <v>1</v>
      </c>
      <c r="E478" s="3">
        <f>IF(A478="","",COUNTIFS(Saisonpreise!$K$9:$K$38,"OK",Saisonpreise!$C$9:$C$38,"Einmalig",Saisonpreise!$D$9:$D$38,"&lt;="&amp;A478,Saisonpreise!$E$9:$E$38,"&gt;="&amp;A478))</f>
        <v>0</v>
      </c>
      <c r="F478" s="10">
        <f>IF(A478="","",IF(E478&gt;1,"",IF(E478=1,SUMIFS(Saisonpreise!$F$9:$F$38,Saisonpreise!$K$9:$K$38,"OK",Saisonpreise!$C$9:$C$38,"Einmalig",Saisonpreise!$D$9:$D$38,"&lt;="&amp;A478,Saisonpreise!$E$9:$E$38,"&gt;="&amp;A478),IF(D478&gt;1,"",IF(D478=0,Start!$E$26,SUMIFS(Saisonpreise!$F$9:$F$38,Saisonpreise!$K$9:$K$38,"OK",Saisonpreise!$C$9:$C$38,"Jährlich",Saisonpreise!$J$9:$J$38,0,Saisonpreise!$H$9:$H$38,"&lt;="&amp;C478,Saisonpreise!$I$9:$I$38,"&gt;="&amp;C478)+SUMIFS(Saisonpreise!$F$9:$F$38,Saisonpreise!$K$9:$K$38,"OK",Saisonpreise!$C$9:$C$38,"Jährlich",Saisonpreise!$J$9:$J$38,1,Saisonpreise!$H$9:$H$38,"&lt;="&amp;C478)+SUMIFS(Saisonpreise!$F$9:$F$38,Saisonpreise!$K$9:$K$38,"OK",Saisonpreise!$C$9:$C$38,"Jährlich",Saisonpreise!$J$9:$J$38,1,Saisonpreise!$I$9:$I$38,"&gt;="&amp;C478))))))</f>
        <v>105</v>
      </c>
      <c r="G478" s="3" t="str">
        <f t="shared" si="30"/>
        <v>Jährliche Saison</v>
      </c>
      <c r="H478" s="3" t="str">
        <f t="shared" si="31"/>
        <v>OK</v>
      </c>
    </row>
    <row r="479" spans="1:8" ht="31" customHeight="1">
      <c r="A479" s="12">
        <f>IF(DATE(Start!$E$28,1,1)+ROW()-9&lt;DATE(Start!$E$28+3,1,1),DATE(Start!$E$28,1,1)+ROW()-9,"")</f>
        <v>46493</v>
      </c>
      <c r="B479" s="3" t="str">
        <f t="shared" si="28"/>
        <v>Fr</v>
      </c>
      <c r="C479" s="3">
        <f t="shared" si="29"/>
        <v>416</v>
      </c>
      <c r="D479" s="3">
        <f>IF(A479="","",COUNTIFS(Saisonpreise!$K$9:$K$38,"OK",Saisonpreise!$C$9:$C$38,"Jährlich",Saisonpreise!$J$9:$J$38,0,Saisonpreise!$H$9:$H$38,"&lt;="&amp;C479,Saisonpreise!$I$9:$I$38,"&gt;="&amp;C479)+COUNTIFS(Saisonpreise!$K$9:$K$38,"OK",Saisonpreise!$C$9:$C$38,"Jährlich",Saisonpreise!$J$9:$J$38,1,Saisonpreise!$H$9:$H$38,"&lt;="&amp;C479)+COUNTIFS(Saisonpreise!$K$9:$K$38,"OK",Saisonpreise!$C$9:$C$38,"Jährlich",Saisonpreise!$J$9:$J$38,1,Saisonpreise!$I$9:$I$38,"&gt;="&amp;C479))</f>
        <v>1</v>
      </c>
      <c r="E479" s="3">
        <f>IF(A479="","",COUNTIFS(Saisonpreise!$K$9:$K$38,"OK",Saisonpreise!$C$9:$C$38,"Einmalig",Saisonpreise!$D$9:$D$38,"&lt;="&amp;A479,Saisonpreise!$E$9:$E$38,"&gt;="&amp;A479))</f>
        <v>0</v>
      </c>
      <c r="F479" s="10">
        <f>IF(A479="","",IF(E479&gt;1,"",IF(E479=1,SUMIFS(Saisonpreise!$F$9:$F$38,Saisonpreise!$K$9:$K$38,"OK",Saisonpreise!$C$9:$C$38,"Einmalig",Saisonpreise!$D$9:$D$38,"&lt;="&amp;A479,Saisonpreise!$E$9:$E$38,"&gt;="&amp;A479),IF(D479&gt;1,"",IF(D479=0,Start!$E$26,SUMIFS(Saisonpreise!$F$9:$F$38,Saisonpreise!$K$9:$K$38,"OK",Saisonpreise!$C$9:$C$38,"Jährlich",Saisonpreise!$J$9:$J$38,0,Saisonpreise!$H$9:$H$38,"&lt;="&amp;C479,Saisonpreise!$I$9:$I$38,"&gt;="&amp;C479)+SUMIFS(Saisonpreise!$F$9:$F$38,Saisonpreise!$K$9:$K$38,"OK",Saisonpreise!$C$9:$C$38,"Jährlich",Saisonpreise!$J$9:$J$38,1,Saisonpreise!$H$9:$H$38,"&lt;="&amp;C479)+SUMIFS(Saisonpreise!$F$9:$F$38,Saisonpreise!$K$9:$K$38,"OK",Saisonpreise!$C$9:$C$38,"Jährlich",Saisonpreise!$J$9:$J$38,1,Saisonpreise!$I$9:$I$38,"&gt;="&amp;C479))))))</f>
        <v>105</v>
      </c>
      <c r="G479" s="3" t="str">
        <f t="shared" si="30"/>
        <v>Jährliche Saison</v>
      </c>
      <c r="H479" s="3" t="str">
        <f t="shared" si="31"/>
        <v>OK</v>
      </c>
    </row>
    <row r="480" spans="1:8" ht="31" customHeight="1">
      <c r="A480" s="12">
        <f>IF(DATE(Start!$E$28,1,1)+ROW()-9&lt;DATE(Start!$E$28+3,1,1),DATE(Start!$E$28,1,1)+ROW()-9,"")</f>
        <v>46494</v>
      </c>
      <c r="B480" s="3" t="str">
        <f t="shared" si="28"/>
        <v>Sa</v>
      </c>
      <c r="C480" s="3">
        <f t="shared" si="29"/>
        <v>417</v>
      </c>
      <c r="D480" s="3">
        <f>IF(A480="","",COUNTIFS(Saisonpreise!$K$9:$K$38,"OK",Saisonpreise!$C$9:$C$38,"Jährlich",Saisonpreise!$J$9:$J$38,0,Saisonpreise!$H$9:$H$38,"&lt;="&amp;C480,Saisonpreise!$I$9:$I$38,"&gt;="&amp;C480)+COUNTIFS(Saisonpreise!$K$9:$K$38,"OK",Saisonpreise!$C$9:$C$38,"Jährlich",Saisonpreise!$J$9:$J$38,1,Saisonpreise!$H$9:$H$38,"&lt;="&amp;C480)+COUNTIFS(Saisonpreise!$K$9:$K$38,"OK",Saisonpreise!$C$9:$C$38,"Jährlich",Saisonpreise!$J$9:$J$38,1,Saisonpreise!$I$9:$I$38,"&gt;="&amp;C480))</f>
        <v>1</v>
      </c>
      <c r="E480" s="3">
        <f>IF(A480="","",COUNTIFS(Saisonpreise!$K$9:$K$38,"OK",Saisonpreise!$C$9:$C$38,"Einmalig",Saisonpreise!$D$9:$D$38,"&lt;="&amp;A480,Saisonpreise!$E$9:$E$38,"&gt;="&amp;A480))</f>
        <v>0</v>
      </c>
      <c r="F480" s="10">
        <f>IF(A480="","",IF(E480&gt;1,"",IF(E480=1,SUMIFS(Saisonpreise!$F$9:$F$38,Saisonpreise!$K$9:$K$38,"OK",Saisonpreise!$C$9:$C$38,"Einmalig",Saisonpreise!$D$9:$D$38,"&lt;="&amp;A480,Saisonpreise!$E$9:$E$38,"&gt;="&amp;A480),IF(D480&gt;1,"",IF(D480=0,Start!$E$26,SUMIFS(Saisonpreise!$F$9:$F$38,Saisonpreise!$K$9:$K$38,"OK",Saisonpreise!$C$9:$C$38,"Jährlich",Saisonpreise!$J$9:$J$38,0,Saisonpreise!$H$9:$H$38,"&lt;="&amp;C480,Saisonpreise!$I$9:$I$38,"&gt;="&amp;C480)+SUMIFS(Saisonpreise!$F$9:$F$38,Saisonpreise!$K$9:$K$38,"OK",Saisonpreise!$C$9:$C$38,"Jährlich",Saisonpreise!$J$9:$J$38,1,Saisonpreise!$H$9:$H$38,"&lt;="&amp;C480)+SUMIFS(Saisonpreise!$F$9:$F$38,Saisonpreise!$K$9:$K$38,"OK",Saisonpreise!$C$9:$C$38,"Jährlich",Saisonpreise!$J$9:$J$38,1,Saisonpreise!$I$9:$I$38,"&gt;="&amp;C480))))))</f>
        <v>105</v>
      </c>
      <c r="G480" s="3" t="str">
        <f t="shared" si="30"/>
        <v>Jährliche Saison</v>
      </c>
      <c r="H480" s="3" t="str">
        <f t="shared" si="31"/>
        <v>OK</v>
      </c>
    </row>
    <row r="481" spans="1:8" ht="31" customHeight="1">
      <c r="A481" s="12">
        <f>IF(DATE(Start!$E$28,1,1)+ROW()-9&lt;DATE(Start!$E$28+3,1,1),DATE(Start!$E$28,1,1)+ROW()-9,"")</f>
        <v>46495</v>
      </c>
      <c r="B481" s="3" t="str">
        <f t="shared" si="28"/>
        <v>So</v>
      </c>
      <c r="C481" s="3">
        <f t="shared" si="29"/>
        <v>418</v>
      </c>
      <c r="D481" s="3">
        <f>IF(A481="","",COUNTIFS(Saisonpreise!$K$9:$K$38,"OK",Saisonpreise!$C$9:$C$38,"Jährlich",Saisonpreise!$J$9:$J$38,0,Saisonpreise!$H$9:$H$38,"&lt;="&amp;C481,Saisonpreise!$I$9:$I$38,"&gt;="&amp;C481)+COUNTIFS(Saisonpreise!$K$9:$K$38,"OK",Saisonpreise!$C$9:$C$38,"Jährlich",Saisonpreise!$J$9:$J$38,1,Saisonpreise!$H$9:$H$38,"&lt;="&amp;C481)+COUNTIFS(Saisonpreise!$K$9:$K$38,"OK",Saisonpreise!$C$9:$C$38,"Jährlich",Saisonpreise!$J$9:$J$38,1,Saisonpreise!$I$9:$I$38,"&gt;="&amp;C481))</f>
        <v>1</v>
      </c>
      <c r="E481" s="3">
        <f>IF(A481="","",COUNTIFS(Saisonpreise!$K$9:$K$38,"OK",Saisonpreise!$C$9:$C$38,"Einmalig",Saisonpreise!$D$9:$D$38,"&lt;="&amp;A481,Saisonpreise!$E$9:$E$38,"&gt;="&amp;A481))</f>
        <v>0</v>
      </c>
      <c r="F481" s="10">
        <f>IF(A481="","",IF(E481&gt;1,"",IF(E481=1,SUMIFS(Saisonpreise!$F$9:$F$38,Saisonpreise!$K$9:$K$38,"OK",Saisonpreise!$C$9:$C$38,"Einmalig",Saisonpreise!$D$9:$D$38,"&lt;="&amp;A481,Saisonpreise!$E$9:$E$38,"&gt;="&amp;A481),IF(D481&gt;1,"",IF(D481=0,Start!$E$26,SUMIFS(Saisonpreise!$F$9:$F$38,Saisonpreise!$K$9:$K$38,"OK",Saisonpreise!$C$9:$C$38,"Jährlich",Saisonpreise!$J$9:$J$38,0,Saisonpreise!$H$9:$H$38,"&lt;="&amp;C481,Saisonpreise!$I$9:$I$38,"&gt;="&amp;C481)+SUMIFS(Saisonpreise!$F$9:$F$38,Saisonpreise!$K$9:$K$38,"OK",Saisonpreise!$C$9:$C$38,"Jährlich",Saisonpreise!$J$9:$J$38,1,Saisonpreise!$H$9:$H$38,"&lt;="&amp;C481)+SUMIFS(Saisonpreise!$F$9:$F$38,Saisonpreise!$K$9:$K$38,"OK",Saisonpreise!$C$9:$C$38,"Jährlich",Saisonpreise!$J$9:$J$38,1,Saisonpreise!$I$9:$I$38,"&gt;="&amp;C481))))))</f>
        <v>105</v>
      </c>
      <c r="G481" s="3" t="str">
        <f t="shared" si="30"/>
        <v>Jährliche Saison</v>
      </c>
      <c r="H481" s="3" t="str">
        <f t="shared" si="31"/>
        <v>OK</v>
      </c>
    </row>
    <row r="482" spans="1:8" ht="31" customHeight="1">
      <c r="A482" s="12">
        <f>IF(DATE(Start!$E$28,1,1)+ROW()-9&lt;DATE(Start!$E$28+3,1,1),DATE(Start!$E$28,1,1)+ROW()-9,"")</f>
        <v>46496</v>
      </c>
      <c r="B482" s="3" t="str">
        <f t="shared" si="28"/>
        <v>Mo</v>
      </c>
      <c r="C482" s="3">
        <f t="shared" si="29"/>
        <v>419</v>
      </c>
      <c r="D482" s="3">
        <f>IF(A482="","",COUNTIFS(Saisonpreise!$K$9:$K$38,"OK",Saisonpreise!$C$9:$C$38,"Jährlich",Saisonpreise!$J$9:$J$38,0,Saisonpreise!$H$9:$H$38,"&lt;="&amp;C482,Saisonpreise!$I$9:$I$38,"&gt;="&amp;C482)+COUNTIFS(Saisonpreise!$K$9:$K$38,"OK",Saisonpreise!$C$9:$C$38,"Jährlich",Saisonpreise!$J$9:$J$38,1,Saisonpreise!$H$9:$H$38,"&lt;="&amp;C482)+COUNTIFS(Saisonpreise!$K$9:$K$38,"OK",Saisonpreise!$C$9:$C$38,"Jährlich",Saisonpreise!$J$9:$J$38,1,Saisonpreise!$I$9:$I$38,"&gt;="&amp;C482))</f>
        <v>1</v>
      </c>
      <c r="E482" s="3">
        <f>IF(A482="","",COUNTIFS(Saisonpreise!$K$9:$K$38,"OK",Saisonpreise!$C$9:$C$38,"Einmalig",Saisonpreise!$D$9:$D$38,"&lt;="&amp;A482,Saisonpreise!$E$9:$E$38,"&gt;="&amp;A482))</f>
        <v>0</v>
      </c>
      <c r="F482" s="10">
        <f>IF(A482="","",IF(E482&gt;1,"",IF(E482=1,SUMIFS(Saisonpreise!$F$9:$F$38,Saisonpreise!$K$9:$K$38,"OK",Saisonpreise!$C$9:$C$38,"Einmalig",Saisonpreise!$D$9:$D$38,"&lt;="&amp;A482,Saisonpreise!$E$9:$E$38,"&gt;="&amp;A482),IF(D482&gt;1,"",IF(D482=0,Start!$E$26,SUMIFS(Saisonpreise!$F$9:$F$38,Saisonpreise!$K$9:$K$38,"OK",Saisonpreise!$C$9:$C$38,"Jährlich",Saisonpreise!$J$9:$J$38,0,Saisonpreise!$H$9:$H$38,"&lt;="&amp;C482,Saisonpreise!$I$9:$I$38,"&gt;="&amp;C482)+SUMIFS(Saisonpreise!$F$9:$F$38,Saisonpreise!$K$9:$K$38,"OK",Saisonpreise!$C$9:$C$38,"Jährlich",Saisonpreise!$J$9:$J$38,1,Saisonpreise!$H$9:$H$38,"&lt;="&amp;C482)+SUMIFS(Saisonpreise!$F$9:$F$38,Saisonpreise!$K$9:$K$38,"OK",Saisonpreise!$C$9:$C$38,"Jährlich",Saisonpreise!$J$9:$J$38,1,Saisonpreise!$I$9:$I$38,"&gt;="&amp;C482))))))</f>
        <v>105</v>
      </c>
      <c r="G482" s="3" t="str">
        <f t="shared" si="30"/>
        <v>Jährliche Saison</v>
      </c>
      <c r="H482" s="3" t="str">
        <f t="shared" si="31"/>
        <v>OK</v>
      </c>
    </row>
    <row r="483" spans="1:8" ht="31" customHeight="1">
      <c r="A483" s="12">
        <f>IF(DATE(Start!$E$28,1,1)+ROW()-9&lt;DATE(Start!$E$28+3,1,1),DATE(Start!$E$28,1,1)+ROW()-9,"")</f>
        <v>46497</v>
      </c>
      <c r="B483" s="3" t="str">
        <f t="shared" si="28"/>
        <v>Di</v>
      </c>
      <c r="C483" s="3">
        <f t="shared" si="29"/>
        <v>420</v>
      </c>
      <c r="D483" s="3">
        <f>IF(A483="","",COUNTIFS(Saisonpreise!$K$9:$K$38,"OK",Saisonpreise!$C$9:$C$38,"Jährlich",Saisonpreise!$J$9:$J$38,0,Saisonpreise!$H$9:$H$38,"&lt;="&amp;C483,Saisonpreise!$I$9:$I$38,"&gt;="&amp;C483)+COUNTIFS(Saisonpreise!$K$9:$K$38,"OK",Saisonpreise!$C$9:$C$38,"Jährlich",Saisonpreise!$J$9:$J$38,1,Saisonpreise!$H$9:$H$38,"&lt;="&amp;C483)+COUNTIFS(Saisonpreise!$K$9:$K$38,"OK",Saisonpreise!$C$9:$C$38,"Jährlich",Saisonpreise!$J$9:$J$38,1,Saisonpreise!$I$9:$I$38,"&gt;="&amp;C483))</f>
        <v>1</v>
      </c>
      <c r="E483" s="3">
        <f>IF(A483="","",COUNTIFS(Saisonpreise!$K$9:$K$38,"OK",Saisonpreise!$C$9:$C$38,"Einmalig",Saisonpreise!$D$9:$D$38,"&lt;="&amp;A483,Saisonpreise!$E$9:$E$38,"&gt;="&amp;A483))</f>
        <v>0</v>
      </c>
      <c r="F483" s="10">
        <f>IF(A483="","",IF(E483&gt;1,"",IF(E483=1,SUMIFS(Saisonpreise!$F$9:$F$38,Saisonpreise!$K$9:$K$38,"OK",Saisonpreise!$C$9:$C$38,"Einmalig",Saisonpreise!$D$9:$D$38,"&lt;="&amp;A483,Saisonpreise!$E$9:$E$38,"&gt;="&amp;A483),IF(D483&gt;1,"",IF(D483=0,Start!$E$26,SUMIFS(Saisonpreise!$F$9:$F$38,Saisonpreise!$K$9:$K$38,"OK",Saisonpreise!$C$9:$C$38,"Jährlich",Saisonpreise!$J$9:$J$38,0,Saisonpreise!$H$9:$H$38,"&lt;="&amp;C483,Saisonpreise!$I$9:$I$38,"&gt;="&amp;C483)+SUMIFS(Saisonpreise!$F$9:$F$38,Saisonpreise!$K$9:$K$38,"OK",Saisonpreise!$C$9:$C$38,"Jährlich",Saisonpreise!$J$9:$J$38,1,Saisonpreise!$H$9:$H$38,"&lt;="&amp;C483)+SUMIFS(Saisonpreise!$F$9:$F$38,Saisonpreise!$K$9:$K$38,"OK",Saisonpreise!$C$9:$C$38,"Jährlich",Saisonpreise!$J$9:$J$38,1,Saisonpreise!$I$9:$I$38,"&gt;="&amp;C483))))))</f>
        <v>105</v>
      </c>
      <c r="G483" s="3" t="str">
        <f t="shared" si="30"/>
        <v>Jährliche Saison</v>
      </c>
      <c r="H483" s="3" t="str">
        <f t="shared" si="31"/>
        <v>OK</v>
      </c>
    </row>
    <row r="484" spans="1:8" ht="31" customHeight="1">
      <c r="A484" s="12">
        <f>IF(DATE(Start!$E$28,1,1)+ROW()-9&lt;DATE(Start!$E$28+3,1,1),DATE(Start!$E$28,1,1)+ROW()-9,"")</f>
        <v>46498</v>
      </c>
      <c r="B484" s="3" t="str">
        <f t="shared" si="28"/>
        <v>Mi</v>
      </c>
      <c r="C484" s="3">
        <f t="shared" si="29"/>
        <v>421</v>
      </c>
      <c r="D484" s="3">
        <f>IF(A484="","",COUNTIFS(Saisonpreise!$K$9:$K$38,"OK",Saisonpreise!$C$9:$C$38,"Jährlich",Saisonpreise!$J$9:$J$38,0,Saisonpreise!$H$9:$H$38,"&lt;="&amp;C484,Saisonpreise!$I$9:$I$38,"&gt;="&amp;C484)+COUNTIFS(Saisonpreise!$K$9:$K$38,"OK",Saisonpreise!$C$9:$C$38,"Jährlich",Saisonpreise!$J$9:$J$38,1,Saisonpreise!$H$9:$H$38,"&lt;="&amp;C484)+COUNTIFS(Saisonpreise!$K$9:$K$38,"OK",Saisonpreise!$C$9:$C$38,"Jährlich",Saisonpreise!$J$9:$J$38,1,Saisonpreise!$I$9:$I$38,"&gt;="&amp;C484))</f>
        <v>1</v>
      </c>
      <c r="E484" s="3">
        <f>IF(A484="","",COUNTIFS(Saisonpreise!$K$9:$K$38,"OK",Saisonpreise!$C$9:$C$38,"Einmalig",Saisonpreise!$D$9:$D$38,"&lt;="&amp;A484,Saisonpreise!$E$9:$E$38,"&gt;="&amp;A484))</f>
        <v>0</v>
      </c>
      <c r="F484" s="10">
        <f>IF(A484="","",IF(E484&gt;1,"",IF(E484=1,SUMIFS(Saisonpreise!$F$9:$F$38,Saisonpreise!$K$9:$K$38,"OK",Saisonpreise!$C$9:$C$38,"Einmalig",Saisonpreise!$D$9:$D$38,"&lt;="&amp;A484,Saisonpreise!$E$9:$E$38,"&gt;="&amp;A484),IF(D484&gt;1,"",IF(D484=0,Start!$E$26,SUMIFS(Saisonpreise!$F$9:$F$38,Saisonpreise!$K$9:$K$38,"OK",Saisonpreise!$C$9:$C$38,"Jährlich",Saisonpreise!$J$9:$J$38,0,Saisonpreise!$H$9:$H$38,"&lt;="&amp;C484,Saisonpreise!$I$9:$I$38,"&gt;="&amp;C484)+SUMIFS(Saisonpreise!$F$9:$F$38,Saisonpreise!$K$9:$K$38,"OK",Saisonpreise!$C$9:$C$38,"Jährlich",Saisonpreise!$J$9:$J$38,1,Saisonpreise!$H$9:$H$38,"&lt;="&amp;C484)+SUMIFS(Saisonpreise!$F$9:$F$38,Saisonpreise!$K$9:$K$38,"OK",Saisonpreise!$C$9:$C$38,"Jährlich",Saisonpreise!$J$9:$J$38,1,Saisonpreise!$I$9:$I$38,"&gt;="&amp;C484))))))</f>
        <v>105</v>
      </c>
      <c r="G484" s="3" t="str">
        <f t="shared" si="30"/>
        <v>Jährliche Saison</v>
      </c>
      <c r="H484" s="3" t="str">
        <f t="shared" si="31"/>
        <v>OK</v>
      </c>
    </row>
    <row r="485" spans="1:8" ht="31" customHeight="1">
      <c r="A485" s="12">
        <f>IF(DATE(Start!$E$28,1,1)+ROW()-9&lt;DATE(Start!$E$28+3,1,1),DATE(Start!$E$28,1,1)+ROW()-9,"")</f>
        <v>46499</v>
      </c>
      <c r="B485" s="3" t="str">
        <f t="shared" si="28"/>
        <v>Do</v>
      </c>
      <c r="C485" s="3">
        <f t="shared" si="29"/>
        <v>422</v>
      </c>
      <c r="D485" s="3">
        <f>IF(A485="","",COUNTIFS(Saisonpreise!$K$9:$K$38,"OK",Saisonpreise!$C$9:$C$38,"Jährlich",Saisonpreise!$J$9:$J$38,0,Saisonpreise!$H$9:$H$38,"&lt;="&amp;C485,Saisonpreise!$I$9:$I$38,"&gt;="&amp;C485)+COUNTIFS(Saisonpreise!$K$9:$K$38,"OK",Saisonpreise!$C$9:$C$38,"Jährlich",Saisonpreise!$J$9:$J$38,1,Saisonpreise!$H$9:$H$38,"&lt;="&amp;C485)+COUNTIFS(Saisonpreise!$K$9:$K$38,"OK",Saisonpreise!$C$9:$C$38,"Jährlich",Saisonpreise!$J$9:$J$38,1,Saisonpreise!$I$9:$I$38,"&gt;="&amp;C485))</f>
        <v>1</v>
      </c>
      <c r="E485" s="3">
        <f>IF(A485="","",COUNTIFS(Saisonpreise!$K$9:$K$38,"OK",Saisonpreise!$C$9:$C$38,"Einmalig",Saisonpreise!$D$9:$D$38,"&lt;="&amp;A485,Saisonpreise!$E$9:$E$38,"&gt;="&amp;A485))</f>
        <v>0</v>
      </c>
      <c r="F485" s="10">
        <f>IF(A485="","",IF(E485&gt;1,"",IF(E485=1,SUMIFS(Saisonpreise!$F$9:$F$38,Saisonpreise!$K$9:$K$38,"OK",Saisonpreise!$C$9:$C$38,"Einmalig",Saisonpreise!$D$9:$D$38,"&lt;="&amp;A485,Saisonpreise!$E$9:$E$38,"&gt;="&amp;A485),IF(D485&gt;1,"",IF(D485=0,Start!$E$26,SUMIFS(Saisonpreise!$F$9:$F$38,Saisonpreise!$K$9:$K$38,"OK",Saisonpreise!$C$9:$C$38,"Jährlich",Saisonpreise!$J$9:$J$38,0,Saisonpreise!$H$9:$H$38,"&lt;="&amp;C485,Saisonpreise!$I$9:$I$38,"&gt;="&amp;C485)+SUMIFS(Saisonpreise!$F$9:$F$38,Saisonpreise!$K$9:$K$38,"OK",Saisonpreise!$C$9:$C$38,"Jährlich",Saisonpreise!$J$9:$J$38,1,Saisonpreise!$H$9:$H$38,"&lt;="&amp;C485)+SUMIFS(Saisonpreise!$F$9:$F$38,Saisonpreise!$K$9:$K$38,"OK",Saisonpreise!$C$9:$C$38,"Jährlich",Saisonpreise!$J$9:$J$38,1,Saisonpreise!$I$9:$I$38,"&gt;="&amp;C485))))))</f>
        <v>105</v>
      </c>
      <c r="G485" s="3" t="str">
        <f t="shared" si="30"/>
        <v>Jährliche Saison</v>
      </c>
      <c r="H485" s="3" t="str">
        <f t="shared" si="31"/>
        <v>OK</v>
      </c>
    </row>
    <row r="486" spans="1:8" ht="31" customHeight="1">
      <c r="A486" s="12">
        <f>IF(DATE(Start!$E$28,1,1)+ROW()-9&lt;DATE(Start!$E$28+3,1,1),DATE(Start!$E$28,1,1)+ROW()-9,"")</f>
        <v>46500</v>
      </c>
      <c r="B486" s="3" t="str">
        <f t="shared" si="28"/>
        <v>Fr</v>
      </c>
      <c r="C486" s="3">
        <f t="shared" si="29"/>
        <v>423</v>
      </c>
      <c r="D486" s="3">
        <f>IF(A486="","",COUNTIFS(Saisonpreise!$K$9:$K$38,"OK",Saisonpreise!$C$9:$C$38,"Jährlich",Saisonpreise!$J$9:$J$38,0,Saisonpreise!$H$9:$H$38,"&lt;="&amp;C486,Saisonpreise!$I$9:$I$38,"&gt;="&amp;C486)+COUNTIFS(Saisonpreise!$K$9:$K$38,"OK",Saisonpreise!$C$9:$C$38,"Jährlich",Saisonpreise!$J$9:$J$38,1,Saisonpreise!$H$9:$H$38,"&lt;="&amp;C486)+COUNTIFS(Saisonpreise!$K$9:$K$38,"OK",Saisonpreise!$C$9:$C$38,"Jährlich",Saisonpreise!$J$9:$J$38,1,Saisonpreise!$I$9:$I$38,"&gt;="&amp;C486))</f>
        <v>1</v>
      </c>
      <c r="E486" s="3">
        <f>IF(A486="","",COUNTIFS(Saisonpreise!$K$9:$K$38,"OK",Saisonpreise!$C$9:$C$38,"Einmalig",Saisonpreise!$D$9:$D$38,"&lt;="&amp;A486,Saisonpreise!$E$9:$E$38,"&gt;="&amp;A486))</f>
        <v>0</v>
      </c>
      <c r="F486" s="10">
        <f>IF(A486="","",IF(E486&gt;1,"",IF(E486=1,SUMIFS(Saisonpreise!$F$9:$F$38,Saisonpreise!$K$9:$K$38,"OK",Saisonpreise!$C$9:$C$38,"Einmalig",Saisonpreise!$D$9:$D$38,"&lt;="&amp;A486,Saisonpreise!$E$9:$E$38,"&gt;="&amp;A486),IF(D486&gt;1,"",IF(D486=0,Start!$E$26,SUMIFS(Saisonpreise!$F$9:$F$38,Saisonpreise!$K$9:$K$38,"OK",Saisonpreise!$C$9:$C$38,"Jährlich",Saisonpreise!$J$9:$J$38,0,Saisonpreise!$H$9:$H$38,"&lt;="&amp;C486,Saisonpreise!$I$9:$I$38,"&gt;="&amp;C486)+SUMIFS(Saisonpreise!$F$9:$F$38,Saisonpreise!$K$9:$K$38,"OK",Saisonpreise!$C$9:$C$38,"Jährlich",Saisonpreise!$J$9:$J$38,1,Saisonpreise!$H$9:$H$38,"&lt;="&amp;C486)+SUMIFS(Saisonpreise!$F$9:$F$38,Saisonpreise!$K$9:$K$38,"OK",Saisonpreise!$C$9:$C$38,"Jährlich",Saisonpreise!$J$9:$J$38,1,Saisonpreise!$I$9:$I$38,"&gt;="&amp;C486))))))</f>
        <v>105</v>
      </c>
      <c r="G486" s="3" t="str">
        <f t="shared" si="30"/>
        <v>Jährliche Saison</v>
      </c>
      <c r="H486" s="3" t="str">
        <f t="shared" si="31"/>
        <v>OK</v>
      </c>
    </row>
    <row r="487" spans="1:8" ht="31" customHeight="1">
      <c r="A487" s="12">
        <f>IF(DATE(Start!$E$28,1,1)+ROW()-9&lt;DATE(Start!$E$28+3,1,1),DATE(Start!$E$28,1,1)+ROW()-9,"")</f>
        <v>46501</v>
      </c>
      <c r="B487" s="3" t="str">
        <f t="shared" si="28"/>
        <v>Sa</v>
      </c>
      <c r="C487" s="3">
        <f t="shared" si="29"/>
        <v>424</v>
      </c>
      <c r="D487" s="3">
        <f>IF(A487="","",COUNTIFS(Saisonpreise!$K$9:$K$38,"OK",Saisonpreise!$C$9:$C$38,"Jährlich",Saisonpreise!$J$9:$J$38,0,Saisonpreise!$H$9:$H$38,"&lt;="&amp;C487,Saisonpreise!$I$9:$I$38,"&gt;="&amp;C487)+COUNTIFS(Saisonpreise!$K$9:$K$38,"OK",Saisonpreise!$C$9:$C$38,"Jährlich",Saisonpreise!$J$9:$J$38,1,Saisonpreise!$H$9:$H$38,"&lt;="&amp;C487)+COUNTIFS(Saisonpreise!$K$9:$K$38,"OK",Saisonpreise!$C$9:$C$38,"Jährlich",Saisonpreise!$J$9:$J$38,1,Saisonpreise!$I$9:$I$38,"&gt;="&amp;C487))</f>
        <v>1</v>
      </c>
      <c r="E487" s="3">
        <f>IF(A487="","",COUNTIFS(Saisonpreise!$K$9:$K$38,"OK",Saisonpreise!$C$9:$C$38,"Einmalig",Saisonpreise!$D$9:$D$38,"&lt;="&amp;A487,Saisonpreise!$E$9:$E$38,"&gt;="&amp;A487))</f>
        <v>0</v>
      </c>
      <c r="F487" s="10">
        <f>IF(A487="","",IF(E487&gt;1,"",IF(E487=1,SUMIFS(Saisonpreise!$F$9:$F$38,Saisonpreise!$K$9:$K$38,"OK",Saisonpreise!$C$9:$C$38,"Einmalig",Saisonpreise!$D$9:$D$38,"&lt;="&amp;A487,Saisonpreise!$E$9:$E$38,"&gt;="&amp;A487),IF(D487&gt;1,"",IF(D487=0,Start!$E$26,SUMIFS(Saisonpreise!$F$9:$F$38,Saisonpreise!$K$9:$K$38,"OK",Saisonpreise!$C$9:$C$38,"Jährlich",Saisonpreise!$J$9:$J$38,0,Saisonpreise!$H$9:$H$38,"&lt;="&amp;C487,Saisonpreise!$I$9:$I$38,"&gt;="&amp;C487)+SUMIFS(Saisonpreise!$F$9:$F$38,Saisonpreise!$K$9:$K$38,"OK",Saisonpreise!$C$9:$C$38,"Jährlich",Saisonpreise!$J$9:$J$38,1,Saisonpreise!$H$9:$H$38,"&lt;="&amp;C487)+SUMIFS(Saisonpreise!$F$9:$F$38,Saisonpreise!$K$9:$K$38,"OK",Saisonpreise!$C$9:$C$38,"Jährlich",Saisonpreise!$J$9:$J$38,1,Saisonpreise!$I$9:$I$38,"&gt;="&amp;C487))))))</f>
        <v>105</v>
      </c>
      <c r="G487" s="3" t="str">
        <f t="shared" si="30"/>
        <v>Jährliche Saison</v>
      </c>
      <c r="H487" s="3" t="str">
        <f t="shared" si="31"/>
        <v>OK</v>
      </c>
    </row>
    <row r="488" spans="1:8" ht="31" customHeight="1">
      <c r="A488" s="12">
        <f>IF(DATE(Start!$E$28,1,1)+ROW()-9&lt;DATE(Start!$E$28+3,1,1),DATE(Start!$E$28,1,1)+ROW()-9,"")</f>
        <v>46502</v>
      </c>
      <c r="B488" s="3" t="str">
        <f t="shared" si="28"/>
        <v>So</v>
      </c>
      <c r="C488" s="3">
        <f t="shared" si="29"/>
        <v>425</v>
      </c>
      <c r="D488" s="3">
        <f>IF(A488="","",COUNTIFS(Saisonpreise!$K$9:$K$38,"OK",Saisonpreise!$C$9:$C$38,"Jährlich",Saisonpreise!$J$9:$J$38,0,Saisonpreise!$H$9:$H$38,"&lt;="&amp;C488,Saisonpreise!$I$9:$I$38,"&gt;="&amp;C488)+COUNTIFS(Saisonpreise!$K$9:$K$38,"OK",Saisonpreise!$C$9:$C$38,"Jährlich",Saisonpreise!$J$9:$J$38,1,Saisonpreise!$H$9:$H$38,"&lt;="&amp;C488)+COUNTIFS(Saisonpreise!$K$9:$K$38,"OK",Saisonpreise!$C$9:$C$38,"Jährlich",Saisonpreise!$J$9:$J$38,1,Saisonpreise!$I$9:$I$38,"&gt;="&amp;C488))</f>
        <v>1</v>
      </c>
      <c r="E488" s="3">
        <f>IF(A488="","",COUNTIFS(Saisonpreise!$K$9:$K$38,"OK",Saisonpreise!$C$9:$C$38,"Einmalig",Saisonpreise!$D$9:$D$38,"&lt;="&amp;A488,Saisonpreise!$E$9:$E$38,"&gt;="&amp;A488))</f>
        <v>0</v>
      </c>
      <c r="F488" s="10">
        <f>IF(A488="","",IF(E488&gt;1,"",IF(E488=1,SUMIFS(Saisonpreise!$F$9:$F$38,Saisonpreise!$K$9:$K$38,"OK",Saisonpreise!$C$9:$C$38,"Einmalig",Saisonpreise!$D$9:$D$38,"&lt;="&amp;A488,Saisonpreise!$E$9:$E$38,"&gt;="&amp;A488),IF(D488&gt;1,"",IF(D488=0,Start!$E$26,SUMIFS(Saisonpreise!$F$9:$F$38,Saisonpreise!$K$9:$K$38,"OK",Saisonpreise!$C$9:$C$38,"Jährlich",Saisonpreise!$J$9:$J$38,0,Saisonpreise!$H$9:$H$38,"&lt;="&amp;C488,Saisonpreise!$I$9:$I$38,"&gt;="&amp;C488)+SUMIFS(Saisonpreise!$F$9:$F$38,Saisonpreise!$K$9:$K$38,"OK",Saisonpreise!$C$9:$C$38,"Jährlich",Saisonpreise!$J$9:$J$38,1,Saisonpreise!$H$9:$H$38,"&lt;="&amp;C488)+SUMIFS(Saisonpreise!$F$9:$F$38,Saisonpreise!$K$9:$K$38,"OK",Saisonpreise!$C$9:$C$38,"Jährlich",Saisonpreise!$J$9:$J$38,1,Saisonpreise!$I$9:$I$38,"&gt;="&amp;C488))))))</f>
        <v>105</v>
      </c>
      <c r="G488" s="3" t="str">
        <f t="shared" si="30"/>
        <v>Jährliche Saison</v>
      </c>
      <c r="H488" s="3" t="str">
        <f t="shared" si="31"/>
        <v>OK</v>
      </c>
    </row>
    <row r="489" spans="1:8" ht="31" customHeight="1">
      <c r="A489" s="12">
        <f>IF(DATE(Start!$E$28,1,1)+ROW()-9&lt;DATE(Start!$E$28+3,1,1),DATE(Start!$E$28,1,1)+ROW()-9,"")</f>
        <v>46503</v>
      </c>
      <c r="B489" s="3" t="str">
        <f t="shared" si="28"/>
        <v>Mo</v>
      </c>
      <c r="C489" s="3">
        <f t="shared" si="29"/>
        <v>426</v>
      </c>
      <c r="D489" s="3">
        <f>IF(A489="","",COUNTIFS(Saisonpreise!$K$9:$K$38,"OK",Saisonpreise!$C$9:$C$38,"Jährlich",Saisonpreise!$J$9:$J$38,0,Saisonpreise!$H$9:$H$38,"&lt;="&amp;C489,Saisonpreise!$I$9:$I$38,"&gt;="&amp;C489)+COUNTIFS(Saisonpreise!$K$9:$K$38,"OK",Saisonpreise!$C$9:$C$38,"Jährlich",Saisonpreise!$J$9:$J$38,1,Saisonpreise!$H$9:$H$38,"&lt;="&amp;C489)+COUNTIFS(Saisonpreise!$K$9:$K$38,"OK",Saisonpreise!$C$9:$C$38,"Jährlich",Saisonpreise!$J$9:$J$38,1,Saisonpreise!$I$9:$I$38,"&gt;="&amp;C489))</f>
        <v>1</v>
      </c>
      <c r="E489" s="3">
        <f>IF(A489="","",COUNTIFS(Saisonpreise!$K$9:$K$38,"OK",Saisonpreise!$C$9:$C$38,"Einmalig",Saisonpreise!$D$9:$D$38,"&lt;="&amp;A489,Saisonpreise!$E$9:$E$38,"&gt;="&amp;A489))</f>
        <v>0</v>
      </c>
      <c r="F489" s="10">
        <f>IF(A489="","",IF(E489&gt;1,"",IF(E489=1,SUMIFS(Saisonpreise!$F$9:$F$38,Saisonpreise!$K$9:$K$38,"OK",Saisonpreise!$C$9:$C$38,"Einmalig",Saisonpreise!$D$9:$D$38,"&lt;="&amp;A489,Saisonpreise!$E$9:$E$38,"&gt;="&amp;A489),IF(D489&gt;1,"",IF(D489=0,Start!$E$26,SUMIFS(Saisonpreise!$F$9:$F$38,Saisonpreise!$K$9:$K$38,"OK",Saisonpreise!$C$9:$C$38,"Jährlich",Saisonpreise!$J$9:$J$38,0,Saisonpreise!$H$9:$H$38,"&lt;="&amp;C489,Saisonpreise!$I$9:$I$38,"&gt;="&amp;C489)+SUMIFS(Saisonpreise!$F$9:$F$38,Saisonpreise!$K$9:$K$38,"OK",Saisonpreise!$C$9:$C$38,"Jährlich",Saisonpreise!$J$9:$J$38,1,Saisonpreise!$H$9:$H$38,"&lt;="&amp;C489)+SUMIFS(Saisonpreise!$F$9:$F$38,Saisonpreise!$K$9:$K$38,"OK",Saisonpreise!$C$9:$C$38,"Jährlich",Saisonpreise!$J$9:$J$38,1,Saisonpreise!$I$9:$I$38,"&gt;="&amp;C489))))))</f>
        <v>105</v>
      </c>
      <c r="G489" s="3" t="str">
        <f t="shared" si="30"/>
        <v>Jährliche Saison</v>
      </c>
      <c r="H489" s="3" t="str">
        <f t="shared" si="31"/>
        <v>OK</v>
      </c>
    </row>
    <row r="490" spans="1:8" ht="31" customHeight="1">
      <c r="A490" s="12">
        <f>IF(DATE(Start!$E$28,1,1)+ROW()-9&lt;DATE(Start!$E$28+3,1,1),DATE(Start!$E$28,1,1)+ROW()-9,"")</f>
        <v>46504</v>
      </c>
      <c r="B490" s="3" t="str">
        <f t="shared" si="28"/>
        <v>Di</v>
      </c>
      <c r="C490" s="3">
        <f t="shared" si="29"/>
        <v>427</v>
      </c>
      <c r="D490" s="3">
        <f>IF(A490="","",COUNTIFS(Saisonpreise!$K$9:$K$38,"OK",Saisonpreise!$C$9:$C$38,"Jährlich",Saisonpreise!$J$9:$J$38,0,Saisonpreise!$H$9:$H$38,"&lt;="&amp;C490,Saisonpreise!$I$9:$I$38,"&gt;="&amp;C490)+COUNTIFS(Saisonpreise!$K$9:$K$38,"OK",Saisonpreise!$C$9:$C$38,"Jährlich",Saisonpreise!$J$9:$J$38,1,Saisonpreise!$H$9:$H$38,"&lt;="&amp;C490)+COUNTIFS(Saisonpreise!$K$9:$K$38,"OK",Saisonpreise!$C$9:$C$38,"Jährlich",Saisonpreise!$J$9:$J$38,1,Saisonpreise!$I$9:$I$38,"&gt;="&amp;C490))</f>
        <v>1</v>
      </c>
      <c r="E490" s="3">
        <f>IF(A490="","",COUNTIFS(Saisonpreise!$K$9:$K$38,"OK",Saisonpreise!$C$9:$C$38,"Einmalig",Saisonpreise!$D$9:$D$38,"&lt;="&amp;A490,Saisonpreise!$E$9:$E$38,"&gt;="&amp;A490))</f>
        <v>0</v>
      </c>
      <c r="F490" s="10">
        <f>IF(A490="","",IF(E490&gt;1,"",IF(E490=1,SUMIFS(Saisonpreise!$F$9:$F$38,Saisonpreise!$K$9:$K$38,"OK",Saisonpreise!$C$9:$C$38,"Einmalig",Saisonpreise!$D$9:$D$38,"&lt;="&amp;A490,Saisonpreise!$E$9:$E$38,"&gt;="&amp;A490),IF(D490&gt;1,"",IF(D490=0,Start!$E$26,SUMIFS(Saisonpreise!$F$9:$F$38,Saisonpreise!$K$9:$K$38,"OK",Saisonpreise!$C$9:$C$38,"Jährlich",Saisonpreise!$J$9:$J$38,0,Saisonpreise!$H$9:$H$38,"&lt;="&amp;C490,Saisonpreise!$I$9:$I$38,"&gt;="&amp;C490)+SUMIFS(Saisonpreise!$F$9:$F$38,Saisonpreise!$K$9:$K$38,"OK",Saisonpreise!$C$9:$C$38,"Jährlich",Saisonpreise!$J$9:$J$38,1,Saisonpreise!$H$9:$H$38,"&lt;="&amp;C490)+SUMIFS(Saisonpreise!$F$9:$F$38,Saisonpreise!$K$9:$K$38,"OK",Saisonpreise!$C$9:$C$38,"Jährlich",Saisonpreise!$J$9:$J$38,1,Saisonpreise!$I$9:$I$38,"&gt;="&amp;C490))))))</f>
        <v>105</v>
      </c>
      <c r="G490" s="3" t="str">
        <f t="shared" si="30"/>
        <v>Jährliche Saison</v>
      </c>
      <c r="H490" s="3" t="str">
        <f t="shared" si="31"/>
        <v>OK</v>
      </c>
    </row>
    <row r="491" spans="1:8" ht="31" customHeight="1">
      <c r="A491" s="12">
        <f>IF(DATE(Start!$E$28,1,1)+ROW()-9&lt;DATE(Start!$E$28+3,1,1),DATE(Start!$E$28,1,1)+ROW()-9,"")</f>
        <v>46505</v>
      </c>
      <c r="B491" s="3" t="str">
        <f t="shared" si="28"/>
        <v>Mi</v>
      </c>
      <c r="C491" s="3">
        <f t="shared" si="29"/>
        <v>428</v>
      </c>
      <c r="D491" s="3">
        <f>IF(A491="","",COUNTIFS(Saisonpreise!$K$9:$K$38,"OK",Saisonpreise!$C$9:$C$38,"Jährlich",Saisonpreise!$J$9:$J$38,0,Saisonpreise!$H$9:$H$38,"&lt;="&amp;C491,Saisonpreise!$I$9:$I$38,"&gt;="&amp;C491)+COUNTIFS(Saisonpreise!$K$9:$K$38,"OK",Saisonpreise!$C$9:$C$38,"Jährlich",Saisonpreise!$J$9:$J$38,1,Saisonpreise!$H$9:$H$38,"&lt;="&amp;C491)+COUNTIFS(Saisonpreise!$K$9:$K$38,"OK",Saisonpreise!$C$9:$C$38,"Jährlich",Saisonpreise!$J$9:$J$38,1,Saisonpreise!$I$9:$I$38,"&gt;="&amp;C491))</f>
        <v>1</v>
      </c>
      <c r="E491" s="3">
        <f>IF(A491="","",COUNTIFS(Saisonpreise!$K$9:$K$38,"OK",Saisonpreise!$C$9:$C$38,"Einmalig",Saisonpreise!$D$9:$D$38,"&lt;="&amp;A491,Saisonpreise!$E$9:$E$38,"&gt;="&amp;A491))</f>
        <v>0</v>
      </c>
      <c r="F491" s="10">
        <f>IF(A491="","",IF(E491&gt;1,"",IF(E491=1,SUMIFS(Saisonpreise!$F$9:$F$38,Saisonpreise!$K$9:$K$38,"OK",Saisonpreise!$C$9:$C$38,"Einmalig",Saisonpreise!$D$9:$D$38,"&lt;="&amp;A491,Saisonpreise!$E$9:$E$38,"&gt;="&amp;A491),IF(D491&gt;1,"",IF(D491=0,Start!$E$26,SUMIFS(Saisonpreise!$F$9:$F$38,Saisonpreise!$K$9:$K$38,"OK",Saisonpreise!$C$9:$C$38,"Jährlich",Saisonpreise!$J$9:$J$38,0,Saisonpreise!$H$9:$H$38,"&lt;="&amp;C491,Saisonpreise!$I$9:$I$38,"&gt;="&amp;C491)+SUMIFS(Saisonpreise!$F$9:$F$38,Saisonpreise!$K$9:$K$38,"OK",Saisonpreise!$C$9:$C$38,"Jährlich",Saisonpreise!$J$9:$J$38,1,Saisonpreise!$H$9:$H$38,"&lt;="&amp;C491)+SUMIFS(Saisonpreise!$F$9:$F$38,Saisonpreise!$K$9:$K$38,"OK",Saisonpreise!$C$9:$C$38,"Jährlich",Saisonpreise!$J$9:$J$38,1,Saisonpreise!$I$9:$I$38,"&gt;="&amp;C491))))))</f>
        <v>105</v>
      </c>
      <c r="G491" s="3" t="str">
        <f t="shared" si="30"/>
        <v>Jährliche Saison</v>
      </c>
      <c r="H491" s="3" t="str">
        <f t="shared" si="31"/>
        <v>OK</v>
      </c>
    </row>
    <row r="492" spans="1:8" ht="31" customHeight="1">
      <c r="A492" s="12">
        <f>IF(DATE(Start!$E$28,1,1)+ROW()-9&lt;DATE(Start!$E$28+3,1,1),DATE(Start!$E$28,1,1)+ROW()-9,"")</f>
        <v>46506</v>
      </c>
      <c r="B492" s="3" t="str">
        <f t="shared" si="28"/>
        <v>Do</v>
      </c>
      <c r="C492" s="3">
        <f t="shared" si="29"/>
        <v>429</v>
      </c>
      <c r="D492" s="3">
        <f>IF(A492="","",COUNTIFS(Saisonpreise!$K$9:$K$38,"OK",Saisonpreise!$C$9:$C$38,"Jährlich",Saisonpreise!$J$9:$J$38,0,Saisonpreise!$H$9:$H$38,"&lt;="&amp;C492,Saisonpreise!$I$9:$I$38,"&gt;="&amp;C492)+COUNTIFS(Saisonpreise!$K$9:$K$38,"OK",Saisonpreise!$C$9:$C$38,"Jährlich",Saisonpreise!$J$9:$J$38,1,Saisonpreise!$H$9:$H$38,"&lt;="&amp;C492)+COUNTIFS(Saisonpreise!$K$9:$K$38,"OK",Saisonpreise!$C$9:$C$38,"Jährlich",Saisonpreise!$J$9:$J$38,1,Saisonpreise!$I$9:$I$38,"&gt;="&amp;C492))</f>
        <v>1</v>
      </c>
      <c r="E492" s="3">
        <f>IF(A492="","",COUNTIFS(Saisonpreise!$K$9:$K$38,"OK",Saisonpreise!$C$9:$C$38,"Einmalig",Saisonpreise!$D$9:$D$38,"&lt;="&amp;A492,Saisonpreise!$E$9:$E$38,"&gt;="&amp;A492))</f>
        <v>0</v>
      </c>
      <c r="F492" s="10">
        <f>IF(A492="","",IF(E492&gt;1,"",IF(E492=1,SUMIFS(Saisonpreise!$F$9:$F$38,Saisonpreise!$K$9:$K$38,"OK",Saisonpreise!$C$9:$C$38,"Einmalig",Saisonpreise!$D$9:$D$38,"&lt;="&amp;A492,Saisonpreise!$E$9:$E$38,"&gt;="&amp;A492),IF(D492&gt;1,"",IF(D492=0,Start!$E$26,SUMIFS(Saisonpreise!$F$9:$F$38,Saisonpreise!$K$9:$K$38,"OK",Saisonpreise!$C$9:$C$38,"Jährlich",Saisonpreise!$J$9:$J$38,0,Saisonpreise!$H$9:$H$38,"&lt;="&amp;C492,Saisonpreise!$I$9:$I$38,"&gt;="&amp;C492)+SUMIFS(Saisonpreise!$F$9:$F$38,Saisonpreise!$K$9:$K$38,"OK",Saisonpreise!$C$9:$C$38,"Jährlich",Saisonpreise!$J$9:$J$38,1,Saisonpreise!$H$9:$H$38,"&lt;="&amp;C492)+SUMIFS(Saisonpreise!$F$9:$F$38,Saisonpreise!$K$9:$K$38,"OK",Saisonpreise!$C$9:$C$38,"Jährlich",Saisonpreise!$J$9:$J$38,1,Saisonpreise!$I$9:$I$38,"&gt;="&amp;C492))))))</f>
        <v>105</v>
      </c>
      <c r="G492" s="3" t="str">
        <f t="shared" si="30"/>
        <v>Jährliche Saison</v>
      </c>
      <c r="H492" s="3" t="str">
        <f t="shared" si="31"/>
        <v>OK</v>
      </c>
    </row>
    <row r="493" spans="1:8" ht="31" customHeight="1">
      <c r="A493" s="12">
        <f>IF(DATE(Start!$E$28,1,1)+ROW()-9&lt;DATE(Start!$E$28+3,1,1),DATE(Start!$E$28,1,1)+ROW()-9,"")</f>
        <v>46507</v>
      </c>
      <c r="B493" s="3" t="str">
        <f t="shared" si="28"/>
        <v>Fr</v>
      </c>
      <c r="C493" s="3">
        <f t="shared" si="29"/>
        <v>430</v>
      </c>
      <c r="D493" s="3">
        <f>IF(A493="","",COUNTIFS(Saisonpreise!$K$9:$K$38,"OK",Saisonpreise!$C$9:$C$38,"Jährlich",Saisonpreise!$J$9:$J$38,0,Saisonpreise!$H$9:$H$38,"&lt;="&amp;C493,Saisonpreise!$I$9:$I$38,"&gt;="&amp;C493)+COUNTIFS(Saisonpreise!$K$9:$K$38,"OK",Saisonpreise!$C$9:$C$38,"Jährlich",Saisonpreise!$J$9:$J$38,1,Saisonpreise!$H$9:$H$38,"&lt;="&amp;C493)+COUNTIFS(Saisonpreise!$K$9:$K$38,"OK",Saisonpreise!$C$9:$C$38,"Jährlich",Saisonpreise!$J$9:$J$38,1,Saisonpreise!$I$9:$I$38,"&gt;="&amp;C493))</f>
        <v>1</v>
      </c>
      <c r="E493" s="3">
        <f>IF(A493="","",COUNTIFS(Saisonpreise!$K$9:$K$38,"OK",Saisonpreise!$C$9:$C$38,"Einmalig",Saisonpreise!$D$9:$D$38,"&lt;="&amp;A493,Saisonpreise!$E$9:$E$38,"&gt;="&amp;A493))</f>
        <v>0</v>
      </c>
      <c r="F493" s="10">
        <f>IF(A493="","",IF(E493&gt;1,"",IF(E493=1,SUMIFS(Saisonpreise!$F$9:$F$38,Saisonpreise!$K$9:$K$38,"OK",Saisonpreise!$C$9:$C$38,"Einmalig",Saisonpreise!$D$9:$D$38,"&lt;="&amp;A493,Saisonpreise!$E$9:$E$38,"&gt;="&amp;A493),IF(D493&gt;1,"",IF(D493=0,Start!$E$26,SUMIFS(Saisonpreise!$F$9:$F$38,Saisonpreise!$K$9:$K$38,"OK",Saisonpreise!$C$9:$C$38,"Jährlich",Saisonpreise!$J$9:$J$38,0,Saisonpreise!$H$9:$H$38,"&lt;="&amp;C493,Saisonpreise!$I$9:$I$38,"&gt;="&amp;C493)+SUMIFS(Saisonpreise!$F$9:$F$38,Saisonpreise!$K$9:$K$38,"OK",Saisonpreise!$C$9:$C$38,"Jährlich",Saisonpreise!$J$9:$J$38,1,Saisonpreise!$H$9:$H$38,"&lt;="&amp;C493)+SUMIFS(Saisonpreise!$F$9:$F$38,Saisonpreise!$K$9:$K$38,"OK",Saisonpreise!$C$9:$C$38,"Jährlich",Saisonpreise!$J$9:$J$38,1,Saisonpreise!$I$9:$I$38,"&gt;="&amp;C493))))))</f>
        <v>105</v>
      </c>
      <c r="G493" s="3" t="str">
        <f t="shared" si="30"/>
        <v>Jährliche Saison</v>
      </c>
      <c r="H493" s="3" t="str">
        <f t="shared" si="31"/>
        <v>OK</v>
      </c>
    </row>
    <row r="494" spans="1:8" ht="31" customHeight="1">
      <c r="A494" s="12">
        <f>IF(DATE(Start!$E$28,1,1)+ROW()-9&lt;DATE(Start!$E$28+3,1,1),DATE(Start!$E$28,1,1)+ROW()-9,"")</f>
        <v>46508</v>
      </c>
      <c r="B494" s="3" t="str">
        <f t="shared" si="28"/>
        <v>Sa</v>
      </c>
      <c r="C494" s="3">
        <f t="shared" si="29"/>
        <v>501</v>
      </c>
      <c r="D494" s="3">
        <f>IF(A494="","",COUNTIFS(Saisonpreise!$K$9:$K$38,"OK",Saisonpreise!$C$9:$C$38,"Jährlich",Saisonpreise!$J$9:$J$38,0,Saisonpreise!$H$9:$H$38,"&lt;="&amp;C494,Saisonpreise!$I$9:$I$38,"&gt;="&amp;C494)+COUNTIFS(Saisonpreise!$K$9:$K$38,"OK",Saisonpreise!$C$9:$C$38,"Jährlich",Saisonpreise!$J$9:$J$38,1,Saisonpreise!$H$9:$H$38,"&lt;="&amp;C494)+COUNTIFS(Saisonpreise!$K$9:$K$38,"OK",Saisonpreise!$C$9:$C$38,"Jährlich",Saisonpreise!$J$9:$J$38,1,Saisonpreise!$I$9:$I$38,"&gt;="&amp;C494))</f>
        <v>1</v>
      </c>
      <c r="E494" s="3">
        <f>IF(A494="","",COUNTIFS(Saisonpreise!$K$9:$K$38,"OK",Saisonpreise!$C$9:$C$38,"Einmalig",Saisonpreise!$D$9:$D$38,"&lt;="&amp;A494,Saisonpreise!$E$9:$E$38,"&gt;="&amp;A494))</f>
        <v>0</v>
      </c>
      <c r="F494" s="10">
        <f>IF(A494="","",IF(E494&gt;1,"",IF(E494=1,SUMIFS(Saisonpreise!$F$9:$F$38,Saisonpreise!$K$9:$K$38,"OK",Saisonpreise!$C$9:$C$38,"Einmalig",Saisonpreise!$D$9:$D$38,"&lt;="&amp;A494,Saisonpreise!$E$9:$E$38,"&gt;="&amp;A494),IF(D494&gt;1,"",IF(D494=0,Start!$E$26,SUMIFS(Saisonpreise!$F$9:$F$38,Saisonpreise!$K$9:$K$38,"OK",Saisonpreise!$C$9:$C$38,"Jährlich",Saisonpreise!$J$9:$J$38,0,Saisonpreise!$H$9:$H$38,"&lt;="&amp;C494,Saisonpreise!$I$9:$I$38,"&gt;="&amp;C494)+SUMIFS(Saisonpreise!$F$9:$F$38,Saisonpreise!$K$9:$K$38,"OK",Saisonpreise!$C$9:$C$38,"Jährlich",Saisonpreise!$J$9:$J$38,1,Saisonpreise!$H$9:$H$38,"&lt;="&amp;C494)+SUMIFS(Saisonpreise!$F$9:$F$38,Saisonpreise!$K$9:$K$38,"OK",Saisonpreise!$C$9:$C$38,"Jährlich",Saisonpreise!$J$9:$J$38,1,Saisonpreise!$I$9:$I$38,"&gt;="&amp;C494))))))</f>
        <v>105</v>
      </c>
      <c r="G494" s="3" t="str">
        <f t="shared" si="30"/>
        <v>Jährliche Saison</v>
      </c>
      <c r="H494" s="3" t="str">
        <f t="shared" si="31"/>
        <v>OK</v>
      </c>
    </row>
    <row r="495" spans="1:8" ht="31" customHeight="1">
      <c r="A495" s="12">
        <f>IF(DATE(Start!$E$28,1,1)+ROW()-9&lt;DATE(Start!$E$28+3,1,1),DATE(Start!$E$28,1,1)+ROW()-9,"")</f>
        <v>46509</v>
      </c>
      <c r="B495" s="3" t="str">
        <f t="shared" si="28"/>
        <v>So</v>
      </c>
      <c r="C495" s="3">
        <f t="shared" si="29"/>
        <v>502</v>
      </c>
      <c r="D495" s="3">
        <f>IF(A495="","",COUNTIFS(Saisonpreise!$K$9:$K$38,"OK",Saisonpreise!$C$9:$C$38,"Jährlich",Saisonpreise!$J$9:$J$38,0,Saisonpreise!$H$9:$H$38,"&lt;="&amp;C495,Saisonpreise!$I$9:$I$38,"&gt;="&amp;C495)+COUNTIFS(Saisonpreise!$K$9:$K$38,"OK",Saisonpreise!$C$9:$C$38,"Jährlich",Saisonpreise!$J$9:$J$38,1,Saisonpreise!$H$9:$H$38,"&lt;="&amp;C495)+COUNTIFS(Saisonpreise!$K$9:$K$38,"OK",Saisonpreise!$C$9:$C$38,"Jährlich",Saisonpreise!$J$9:$J$38,1,Saisonpreise!$I$9:$I$38,"&gt;="&amp;C495))</f>
        <v>1</v>
      </c>
      <c r="E495" s="3">
        <f>IF(A495="","",COUNTIFS(Saisonpreise!$K$9:$K$38,"OK",Saisonpreise!$C$9:$C$38,"Einmalig",Saisonpreise!$D$9:$D$38,"&lt;="&amp;A495,Saisonpreise!$E$9:$E$38,"&gt;="&amp;A495))</f>
        <v>0</v>
      </c>
      <c r="F495" s="10">
        <f>IF(A495="","",IF(E495&gt;1,"",IF(E495=1,SUMIFS(Saisonpreise!$F$9:$F$38,Saisonpreise!$K$9:$K$38,"OK",Saisonpreise!$C$9:$C$38,"Einmalig",Saisonpreise!$D$9:$D$38,"&lt;="&amp;A495,Saisonpreise!$E$9:$E$38,"&gt;="&amp;A495),IF(D495&gt;1,"",IF(D495=0,Start!$E$26,SUMIFS(Saisonpreise!$F$9:$F$38,Saisonpreise!$K$9:$K$38,"OK",Saisonpreise!$C$9:$C$38,"Jährlich",Saisonpreise!$J$9:$J$38,0,Saisonpreise!$H$9:$H$38,"&lt;="&amp;C495,Saisonpreise!$I$9:$I$38,"&gt;="&amp;C495)+SUMIFS(Saisonpreise!$F$9:$F$38,Saisonpreise!$K$9:$K$38,"OK",Saisonpreise!$C$9:$C$38,"Jährlich",Saisonpreise!$J$9:$J$38,1,Saisonpreise!$H$9:$H$38,"&lt;="&amp;C495)+SUMIFS(Saisonpreise!$F$9:$F$38,Saisonpreise!$K$9:$K$38,"OK",Saisonpreise!$C$9:$C$38,"Jährlich",Saisonpreise!$J$9:$J$38,1,Saisonpreise!$I$9:$I$38,"&gt;="&amp;C495))))))</f>
        <v>105</v>
      </c>
      <c r="G495" s="3" t="str">
        <f t="shared" si="30"/>
        <v>Jährliche Saison</v>
      </c>
      <c r="H495" s="3" t="str">
        <f t="shared" si="31"/>
        <v>OK</v>
      </c>
    </row>
    <row r="496" spans="1:8" ht="31" customHeight="1">
      <c r="A496" s="12">
        <f>IF(DATE(Start!$E$28,1,1)+ROW()-9&lt;DATE(Start!$E$28+3,1,1),DATE(Start!$E$28,1,1)+ROW()-9,"")</f>
        <v>46510</v>
      </c>
      <c r="B496" s="3" t="str">
        <f t="shared" si="28"/>
        <v>Mo</v>
      </c>
      <c r="C496" s="3">
        <f t="shared" si="29"/>
        <v>503</v>
      </c>
      <c r="D496" s="3">
        <f>IF(A496="","",COUNTIFS(Saisonpreise!$K$9:$K$38,"OK",Saisonpreise!$C$9:$C$38,"Jährlich",Saisonpreise!$J$9:$J$38,0,Saisonpreise!$H$9:$H$38,"&lt;="&amp;C496,Saisonpreise!$I$9:$I$38,"&gt;="&amp;C496)+COUNTIFS(Saisonpreise!$K$9:$K$38,"OK",Saisonpreise!$C$9:$C$38,"Jährlich",Saisonpreise!$J$9:$J$38,1,Saisonpreise!$H$9:$H$38,"&lt;="&amp;C496)+COUNTIFS(Saisonpreise!$K$9:$K$38,"OK",Saisonpreise!$C$9:$C$38,"Jährlich",Saisonpreise!$J$9:$J$38,1,Saisonpreise!$I$9:$I$38,"&gt;="&amp;C496))</f>
        <v>1</v>
      </c>
      <c r="E496" s="3">
        <f>IF(A496="","",COUNTIFS(Saisonpreise!$K$9:$K$38,"OK",Saisonpreise!$C$9:$C$38,"Einmalig",Saisonpreise!$D$9:$D$38,"&lt;="&amp;A496,Saisonpreise!$E$9:$E$38,"&gt;="&amp;A496))</f>
        <v>0</v>
      </c>
      <c r="F496" s="10">
        <f>IF(A496="","",IF(E496&gt;1,"",IF(E496=1,SUMIFS(Saisonpreise!$F$9:$F$38,Saisonpreise!$K$9:$K$38,"OK",Saisonpreise!$C$9:$C$38,"Einmalig",Saisonpreise!$D$9:$D$38,"&lt;="&amp;A496,Saisonpreise!$E$9:$E$38,"&gt;="&amp;A496),IF(D496&gt;1,"",IF(D496=0,Start!$E$26,SUMIFS(Saisonpreise!$F$9:$F$38,Saisonpreise!$K$9:$K$38,"OK",Saisonpreise!$C$9:$C$38,"Jährlich",Saisonpreise!$J$9:$J$38,0,Saisonpreise!$H$9:$H$38,"&lt;="&amp;C496,Saisonpreise!$I$9:$I$38,"&gt;="&amp;C496)+SUMIFS(Saisonpreise!$F$9:$F$38,Saisonpreise!$K$9:$K$38,"OK",Saisonpreise!$C$9:$C$38,"Jährlich",Saisonpreise!$J$9:$J$38,1,Saisonpreise!$H$9:$H$38,"&lt;="&amp;C496)+SUMIFS(Saisonpreise!$F$9:$F$38,Saisonpreise!$K$9:$K$38,"OK",Saisonpreise!$C$9:$C$38,"Jährlich",Saisonpreise!$J$9:$J$38,1,Saisonpreise!$I$9:$I$38,"&gt;="&amp;C496))))))</f>
        <v>105</v>
      </c>
      <c r="G496" s="3" t="str">
        <f t="shared" si="30"/>
        <v>Jährliche Saison</v>
      </c>
      <c r="H496" s="3" t="str">
        <f t="shared" si="31"/>
        <v>OK</v>
      </c>
    </row>
    <row r="497" spans="1:8" ht="31" customHeight="1">
      <c r="A497" s="12">
        <f>IF(DATE(Start!$E$28,1,1)+ROW()-9&lt;DATE(Start!$E$28+3,1,1),DATE(Start!$E$28,1,1)+ROW()-9,"")</f>
        <v>46511</v>
      </c>
      <c r="B497" s="3" t="str">
        <f t="shared" si="28"/>
        <v>Di</v>
      </c>
      <c r="C497" s="3">
        <f t="shared" si="29"/>
        <v>504</v>
      </c>
      <c r="D497" s="3">
        <f>IF(A497="","",COUNTIFS(Saisonpreise!$K$9:$K$38,"OK",Saisonpreise!$C$9:$C$38,"Jährlich",Saisonpreise!$J$9:$J$38,0,Saisonpreise!$H$9:$H$38,"&lt;="&amp;C497,Saisonpreise!$I$9:$I$38,"&gt;="&amp;C497)+COUNTIFS(Saisonpreise!$K$9:$K$38,"OK",Saisonpreise!$C$9:$C$38,"Jährlich",Saisonpreise!$J$9:$J$38,1,Saisonpreise!$H$9:$H$38,"&lt;="&amp;C497)+COUNTIFS(Saisonpreise!$K$9:$K$38,"OK",Saisonpreise!$C$9:$C$38,"Jährlich",Saisonpreise!$J$9:$J$38,1,Saisonpreise!$I$9:$I$38,"&gt;="&amp;C497))</f>
        <v>1</v>
      </c>
      <c r="E497" s="3">
        <f>IF(A497="","",COUNTIFS(Saisonpreise!$K$9:$K$38,"OK",Saisonpreise!$C$9:$C$38,"Einmalig",Saisonpreise!$D$9:$D$38,"&lt;="&amp;A497,Saisonpreise!$E$9:$E$38,"&gt;="&amp;A497))</f>
        <v>0</v>
      </c>
      <c r="F497" s="10">
        <f>IF(A497="","",IF(E497&gt;1,"",IF(E497=1,SUMIFS(Saisonpreise!$F$9:$F$38,Saisonpreise!$K$9:$K$38,"OK",Saisonpreise!$C$9:$C$38,"Einmalig",Saisonpreise!$D$9:$D$38,"&lt;="&amp;A497,Saisonpreise!$E$9:$E$38,"&gt;="&amp;A497),IF(D497&gt;1,"",IF(D497=0,Start!$E$26,SUMIFS(Saisonpreise!$F$9:$F$38,Saisonpreise!$K$9:$K$38,"OK",Saisonpreise!$C$9:$C$38,"Jährlich",Saisonpreise!$J$9:$J$38,0,Saisonpreise!$H$9:$H$38,"&lt;="&amp;C497,Saisonpreise!$I$9:$I$38,"&gt;="&amp;C497)+SUMIFS(Saisonpreise!$F$9:$F$38,Saisonpreise!$K$9:$K$38,"OK",Saisonpreise!$C$9:$C$38,"Jährlich",Saisonpreise!$J$9:$J$38,1,Saisonpreise!$H$9:$H$38,"&lt;="&amp;C497)+SUMIFS(Saisonpreise!$F$9:$F$38,Saisonpreise!$K$9:$K$38,"OK",Saisonpreise!$C$9:$C$38,"Jährlich",Saisonpreise!$J$9:$J$38,1,Saisonpreise!$I$9:$I$38,"&gt;="&amp;C497))))))</f>
        <v>105</v>
      </c>
      <c r="G497" s="3" t="str">
        <f t="shared" si="30"/>
        <v>Jährliche Saison</v>
      </c>
      <c r="H497" s="3" t="str">
        <f t="shared" si="31"/>
        <v>OK</v>
      </c>
    </row>
    <row r="498" spans="1:8" ht="31" customHeight="1">
      <c r="A498" s="12">
        <f>IF(DATE(Start!$E$28,1,1)+ROW()-9&lt;DATE(Start!$E$28+3,1,1),DATE(Start!$E$28,1,1)+ROW()-9,"")</f>
        <v>46512</v>
      </c>
      <c r="B498" s="3" t="str">
        <f t="shared" si="28"/>
        <v>Mi</v>
      </c>
      <c r="C498" s="3">
        <f t="shared" si="29"/>
        <v>505</v>
      </c>
      <c r="D498" s="3">
        <f>IF(A498="","",COUNTIFS(Saisonpreise!$K$9:$K$38,"OK",Saisonpreise!$C$9:$C$38,"Jährlich",Saisonpreise!$J$9:$J$38,0,Saisonpreise!$H$9:$H$38,"&lt;="&amp;C498,Saisonpreise!$I$9:$I$38,"&gt;="&amp;C498)+COUNTIFS(Saisonpreise!$K$9:$K$38,"OK",Saisonpreise!$C$9:$C$38,"Jährlich",Saisonpreise!$J$9:$J$38,1,Saisonpreise!$H$9:$H$38,"&lt;="&amp;C498)+COUNTIFS(Saisonpreise!$K$9:$K$38,"OK",Saisonpreise!$C$9:$C$38,"Jährlich",Saisonpreise!$J$9:$J$38,1,Saisonpreise!$I$9:$I$38,"&gt;="&amp;C498))</f>
        <v>1</v>
      </c>
      <c r="E498" s="3">
        <f>IF(A498="","",COUNTIFS(Saisonpreise!$K$9:$K$38,"OK",Saisonpreise!$C$9:$C$38,"Einmalig",Saisonpreise!$D$9:$D$38,"&lt;="&amp;A498,Saisonpreise!$E$9:$E$38,"&gt;="&amp;A498))</f>
        <v>0</v>
      </c>
      <c r="F498" s="10">
        <f>IF(A498="","",IF(E498&gt;1,"",IF(E498=1,SUMIFS(Saisonpreise!$F$9:$F$38,Saisonpreise!$K$9:$K$38,"OK",Saisonpreise!$C$9:$C$38,"Einmalig",Saisonpreise!$D$9:$D$38,"&lt;="&amp;A498,Saisonpreise!$E$9:$E$38,"&gt;="&amp;A498),IF(D498&gt;1,"",IF(D498=0,Start!$E$26,SUMIFS(Saisonpreise!$F$9:$F$38,Saisonpreise!$K$9:$K$38,"OK",Saisonpreise!$C$9:$C$38,"Jährlich",Saisonpreise!$J$9:$J$38,0,Saisonpreise!$H$9:$H$38,"&lt;="&amp;C498,Saisonpreise!$I$9:$I$38,"&gt;="&amp;C498)+SUMIFS(Saisonpreise!$F$9:$F$38,Saisonpreise!$K$9:$K$38,"OK",Saisonpreise!$C$9:$C$38,"Jährlich",Saisonpreise!$J$9:$J$38,1,Saisonpreise!$H$9:$H$38,"&lt;="&amp;C498)+SUMIFS(Saisonpreise!$F$9:$F$38,Saisonpreise!$K$9:$K$38,"OK",Saisonpreise!$C$9:$C$38,"Jährlich",Saisonpreise!$J$9:$J$38,1,Saisonpreise!$I$9:$I$38,"&gt;="&amp;C498))))))</f>
        <v>105</v>
      </c>
      <c r="G498" s="3" t="str">
        <f t="shared" si="30"/>
        <v>Jährliche Saison</v>
      </c>
      <c r="H498" s="3" t="str">
        <f t="shared" si="31"/>
        <v>OK</v>
      </c>
    </row>
    <row r="499" spans="1:8" ht="31" customHeight="1">
      <c r="A499" s="12">
        <f>IF(DATE(Start!$E$28,1,1)+ROW()-9&lt;DATE(Start!$E$28+3,1,1),DATE(Start!$E$28,1,1)+ROW()-9,"")</f>
        <v>46513</v>
      </c>
      <c r="B499" s="3" t="str">
        <f t="shared" si="28"/>
        <v>Do</v>
      </c>
      <c r="C499" s="3">
        <f t="shared" si="29"/>
        <v>506</v>
      </c>
      <c r="D499" s="3">
        <f>IF(A499="","",COUNTIFS(Saisonpreise!$K$9:$K$38,"OK",Saisonpreise!$C$9:$C$38,"Jährlich",Saisonpreise!$J$9:$J$38,0,Saisonpreise!$H$9:$H$38,"&lt;="&amp;C499,Saisonpreise!$I$9:$I$38,"&gt;="&amp;C499)+COUNTIFS(Saisonpreise!$K$9:$K$38,"OK",Saisonpreise!$C$9:$C$38,"Jährlich",Saisonpreise!$J$9:$J$38,1,Saisonpreise!$H$9:$H$38,"&lt;="&amp;C499)+COUNTIFS(Saisonpreise!$K$9:$K$38,"OK",Saisonpreise!$C$9:$C$38,"Jährlich",Saisonpreise!$J$9:$J$38,1,Saisonpreise!$I$9:$I$38,"&gt;="&amp;C499))</f>
        <v>1</v>
      </c>
      <c r="E499" s="3">
        <f>IF(A499="","",COUNTIFS(Saisonpreise!$K$9:$K$38,"OK",Saisonpreise!$C$9:$C$38,"Einmalig",Saisonpreise!$D$9:$D$38,"&lt;="&amp;A499,Saisonpreise!$E$9:$E$38,"&gt;="&amp;A499))</f>
        <v>0</v>
      </c>
      <c r="F499" s="10">
        <f>IF(A499="","",IF(E499&gt;1,"",IF(E499=1,SUMIFS(Saisonpreise!$F$9:$F$38,Saisonpreise!$K$9:$K$38,"OK",Saisonpreise!$C$9:$C$38,"Einmalig",Saisonpreise!$D$9:$D$38,"&lt;="&amp;A499,Saisonpreise!$E$9:$E$38,"&gt;="&amp;A499),IF(D499&gt;1,"",IF(D499=0,Start!$E$26,SUMIFS(Saisonpreise!$F$9:$F$38,Saisonpreise!$K$9:$K$38,"OK",Saisonpreise!$C$9:$C$38,"Jährlich",Saisonpreise!$J$9:$J$38,0,Saisonpreise!$H$9:$H$38,"&lt;="&amp;C499,Saisonpreise!$I$9:$I$38,"&gt;="&amp;C499)+SUMIFS(Saisonpreise!$F$9:$F$38,Saisonpreise!$K$9:$K$38,"OK",Saisonpreise!$C$9:$C$38,"Jährlich",Saisonpreise!$J$9:$J$38,1,Saisonpreise!$H$9:$H$38,"&lt;="&amp;C499)+SUMIFS(Saisonpreise!$F$9:$F$38,Saisonpreise!$K$9:$K$38,"OK",Saisonpreise!$C$9:$C$38,"Jährlich",Saisonpreise!$J$9:$J$38,1,Saisonpreise!$I$9:$I$38,"&gt;="&amp;C499))))))</f>
        <v>105</v>
      </c>
      <c r="G499" s="3" t="str">
        <f t="shared" si="30"/>
        <v>Jährliche Saison</v>
      </c>
      <c r="H499" s="3" t="str">
        <f t="shared" si="31"/>
        <v>OK</v>
      </c>
    </row>
    <row r="500" spans="1:8" ht="31" customHeight="1">
      <c r="A500" s="12">
        <f>IF(DATE(Start!$E$28,1,1)+ROW()-9&lt;DATE(Start!$E$28+3,1,1),DATE(Start!$E$28,1,1)+ROW()-9,"")</f>
        <v>46514</v>
      </c>
      <c r="B500" s="3" t="str">
        <f t="shared" si="28"/>
        <v>Fr</v>
      </c>
      <c r="C500" s="3">
        <f t="shared" si="29"/>
        <v>507</v>
      </c>
      <c r="D500" s="3">
        <f>IF(A500="","",COUNTIFS(Saisonpreise!$K$9:$K$38,"OK",Saisonpreise!$C$9:$C$38,"Jährlich",Saisonpreise!$J$9:$J$38,0,Saisonpreise!$H$9:$H$38,"&lt;="&amp;C500,Saisonpreise!$I$9:$I$38,"&gt;="&amp;C500)+COUNTIFS(Saisonpreise!$K$9:$K$38,"OK",Saisonpreise!$C$9:$C$38,"Jährlich",Saisonpreise!$J$9:$J$38,1,Saisonpreise!$H$9:$H$38,"&lt;="&amp;C500)+COUNTIFS(Saisonpreise!$K$9:$K$38,"OK",Saisonpreise!$C$9:$C$38,"Jährlich",Saisonpreise!$J$9:$J$38,1,Saisonpreise!$I$9:$I$38,"&gt;="&amp;C500))</f>
        <v>1</v>
      </c>
      <c r="E500" s="3">
        <f>IF(A500="","",COUNTIFS(Saisonpreise!$K$9:$K$38,"OK",Saisonpreise!$C$9:$C$38,"Einmalig",Saisonpreise!$D$9:$D$38,"&lt;="&amp;A500,Saisonpreise!$E$9:$E$38,"&gt;="&amp;A500))</f>
        <v>0</v>
      </c>
      <c r="F500" s="10">
        <f>IF(A500="","",IF(E500&gt;1,"",IF(E500=1,SUMIFS(Saisonpreise!$F$9:$F$38,Saisonpreise!$K$9:$K$38,"OK",Saisonpreise!$C$9:$C$38,"Einmalig",Saisonpreise!$D$9:$D$38,"&lt;="&amp;A500,Saisonpreise!$E$9:$E$38,"&gt;="&amp;A500),IF(D500&gt;1,"",IF(D500=0,Start!$E$26,SUMIFS(Saisonpreise!$F$9:$F$38,Saisonpreise!$K$9:$K$38,"OK",Saisonpreise!$C$9:$C$38,"Jährlich",Saisonpreise!$J$9:$J$38,0,Saisonpreise!$H$9:$H$38,"&lt;="&amp;C500,Saisonpreise!$I$9:$I$38,"&gt;="&amp;C500)+SUMIFS(Saisonpreise!$F$9:$F$38,Saisonpreise!$K$9:$K$38,"OK",Saisonpreise!$C$9:$C$38,"Jährlich",Saisonpreise!$J$9:$J$38,1,Saisonpreise!$H$9:$H$38,"&lt;="&amp;C500)+SUMIFS(Saisonpreise!$F$9:$F$38,Saisonpreise!$K$9:$K$38,"OK",Saisonpreise!$C$9:$C$38,"Jährlich",Saisonpreise!$J$9:$J$38,1,Saisonpreise!$I$9:$I$38,"&gt;="&amp;C500))))))</f>
        <v>105</v>
      </c>
      <c r="G500" s="3" t="str">
        <f t="shared" si="30"/>
        <v>Jährliche Saison</v>
      </c>
      <c r="H500" s="3" t="str">
        <f t="shared" si="31"/>
        <v>OK</v>
      </c>
    </row>
    <row r="501" spans="1:8" ht="31" customHeight="1">
      <c r="A501" s="12">
        <f>IF(DATE(Start!$E$28,1,1)+ROW()-9&lt;DATE(Start!$E$28+3,1,1),DATE(Start!$E$28,1,1)+ROW()-9,"")</f>
        <v>46515</v>
      </c>
      <c r="B501" s="3" t="str">
        <f t="shared" si="28"/>
        <v>Sa</v>
      </c>
      <c r="C501" s="3">
        <f t="shared" si="29"/>
        <v>508</v>
      </c>
      <c r="D501" s="3">
        <f>IF(A501="","",COUNTIFS(Saisonpreise!$K$9:$K$38,"OK",Saisonpreise!$C$9:$C$38,"Jährlich",Saisonpreise!$J$9:$J$38,0,Saisonpreise!$H$9:$H$38,"&lt;="&amp;C501,Saisonpreise!$I$9:$I$38,"&gt;="&amp;C501)+COUNTIFS(Saisonpreise!$K$9:$K$38,"OK",Saisonpreise!$C$9:$C$38,"Jährlich",Saisonpreise!$J$9:$J$38,1,Saisonpreise!$H$9:$H$38,"&lt;="&amp;C501)+COUNTIFS(Saisonpreise!$K$9:$K$38,"OK",Saisonpreise!$C$9:$C$38,"Jährlich",Saisonpreise!$J$9:$J$38,1,Saisonpreise!$I$9:$I$38,"&gt;="&amp;C501))</f>
        <v>1</v>
      </c>
      <c r="E501" s="3">
        <f>IF(A501="","",COUNTIFS(Saisonpreise!$K$9:$K$38,"OK",Saisonpreise!$C$9:$C$38,"Einmalig",Saisonpreise!$D$9:$D$38,"&lt;="&amp;A501,Saisonpreise!$E$9:$E$38,"&gt;="&amp;A501))</f>
        <v>0</v>
      </c>
      <c r="F501" s="10">
        <f>IF(A501="","",IF(E501&gt;1,"",IF(E501=1,SUMIFS(Saisonpreise!$F$9:$F$38,Saisonpreise!$K$9:$K$38,"OK",Saisonpreise!$C$9:$C$38,"Einmalig",Saisonpreise!$D$9:$D$38,"&lt;="&amp;A501,Saisonpreise!$E$9:$E$38,"&gt;="&amp;A501),IF(D501&gt;1,"",IF(D501=0,Start!$E$26,SUMIFS(Saisonpreise!$F$9:$F$38,Saisonpreise!$K$9:$K$38,"OK",Saisonpreise!$C$9:$C$38,"Jährlich",Saisonpreise!$J$9:$J$38,0,Saisonpreise!$H$9:$H$38,"&lt;="&amp;C501,Saisonpreise!$I$9:$I$38,"&gt;="&amp;C501)+SUMIFS(Saisonpreise!$F$9:$F$38,Saisonpreise!$K$9:$K$38,"OK",Saisonpreise!$C$9:$C$38,"Jährlich",Saisonpreise!$J$9:$J$38,1,Saisonpreise!$H$9:$H$38,"&lt;="&amp;C501)+SUMIFS(Saisonpreise!$F$9:$F$38,Saisonpreise!$K$9:$K$38,"OK",Saisonpreise!$C$9:$C$38,"Jährlich",Saisonpreise!$J$9:$J$38,1,Saisonpreise!$I$9:$I$38,"&gt;="&amp;C501))))))</f>
        <v>105</v>
      </c>
      <c r="G501" s="3" t="str">
        <f t="shared" si="30"/>
        <v>Jährliche Saison</v>
      </c>
      <c r="H501" s="3" t="str">
        <f t="shared" si="31"/>
        <v>OK</v>
      </c>
    </row>
    <row r="502" spans="1:8" ht="31" customHeight="1">
      <c r="A502" s="12">
        <f>IF(DATE(Start!$E$28,1,1)+ROW()-9&lt;DATE(Start!$E$28+3,1,1),DATE(Start!$E$28,1,1)+ROW()-9,"")</f>
        <v>46516</v>
      </c>
      <c r="B502" s="3" t="str">
        <f t="shared" si="28"/>
        <v>So</v>
      </c>
      <c r="C502" s="3">
        <f t="shared" si="29"/>
        <v>509</v>
      </c>
      <c r="D502" s="3">
        <f>IF(A502="","",COUNTIFS(Saisonpreise!$K$9:$K$38,"OK",Saisonpreise!$C$9:$C$38,"Jährlich",Saisonpreise!$J$9:$J$38,0,Saisonpreise!$H$9:$H$38,"&lt;="&amp;C502,Saisonpreise!$I$9:$I$38,"&gt;="&amp;C502)+COUNTIFS(Saisonpreise!$K$9:$K$38,"OK",Saisonpreise!$C$9:$C$38,"Jährlich",Saisonpreise!$J$9:$J$38,1,Saisonpreise!$H$9:$H$38,"&lt;="&amp;C502)+COUNTIFS(Saisonpreise!$K$9:$K$38,"OK",Saisonpreise!$C$9:$C$38,"Jährlich",Saisonpreise!$J$9:$J$38,1,Saisonpreise!$I$9:$I$38,"&gt;="&amp;C502))</f>
        <v>1</v>
      </c>
      <c r="E502" s="3">
        <f>IF(A502="","",COUNTIFS(Saisonpreise!$K$9:$K$38,"OK",Saisonpreise!$C$9:$C$38,"Einmalig",Saisonpreise!$D$9:$D$38,"&lt;="&amp;A502,Saisonpreise!$E$9:$E$38,"&gt;="&amp;A502))</f>
        <v>0</v>
      </c>
      <c r="F502" s="10">
        <f>IF(A502="","",IF(E502&gt;1,"",IF(E502=1,SUMIFS(Saisonpreise!$F$9:$F$38,Saisonpreise!$K$9:$K$38,"OK",Saisonpreise!$C$9:$C$38,"Einmalig",Saisonpreise!$D$9:$D$38,"&lt;="&amp;A502,Saisonpreise!$E$9:$E$38,"&gt;="&amp;A502),IF(D502&gt;1,"",IF(D502=0,Start!$E$26,SUMIFS(Saisonpreise!$F$9:$F$38,Saisonpreise!$K$9:$K$38,"OK",Saisonpreise!$C$9:$C$38,"Jährlich",Saisonpreise!$J$9:$J$38,0,Saisonpreise!$H$9:$H$38,"&lt;="&amp;C502,Saisonpreise!$I$9:$I$38,"&gt;="&amp;C502)+SUMIFS(Saisonpreise!$F$9:$F$38,Saisonpreise!$K$9:$K$38,"OK",Saisonpreise!$C$9:$C$38,"Jährlich",Saisonpreise!$J$9:$J$38,1,Saisonpreise!$H$9:$H$38,"&lt;="&amp;C502)+SUMIFS(Saisonpreise!$F$9:$F$38,Saisonpreise!$K$9:$K$38,"OK",Saisonpreise!$C$9:$C$38,"Jährlich",Saisonpreise!$J$9:$J$38,1,Saisonpreise!$I$9:$I$38,"&gt;="&amp;C502))))))</f>
        <v>105</v>
      </c>
      <c r="G502" s="3" t="str">
        <f t="shared" si="30"/>
        <v>Jährliche Saison</v>
      </c>
      <c r="H502" s="3" t="str">
        <f t="shared" si="31"/>
        <v>OK</v>
      </c>
    </row>
    <row r="503" spans="1:8" ht="31" customHeight="1">
      <c r="A503" s="12">
        <f>IF(DATE(Start!$E$28,1,1)+ROW()-9&lt;DATE(Start!$E$28+3,1,1),DATE(Start!$E$28,1,1)+ROW()-9,"")</f>
        <v>46517</v>
      </c>
      <c r="B503" s="3" t="str">
        <f t="shared" si="28"/>
        <v>Mo</v>
      </c>
      <c r="C503" s="3">
        <f t="shared" si="29"/>
        <v>510</v>
      </c>
      <c r="D503" s="3">
        <f>IF(A503="","",COUNTIFS(Saisonpreise!$K$9:$K$38,"OK",Saisonpreise!$C$9:$C$38,"Jährlich",Saisonpreise!$J$9:$J$38,0,Saisonpreise!$H$9:$H$38,"&lt;="&amp;C503,Saisonpreise!$I$9:$I$38,"&gt;="&amp;C503)+COUNTIFS(Saisonpreise!$K$9:$K$38,"OK",Saisonpreise!$C$9:$C$38,"Jährlich",Saisonpreise!$J$9:$J$38,1,Saisonpreise!$H$9:$H$38,"&lt;="&amp;C503)+COUNTIFS(Saisonpreise!$K$9:$K$38,"OK",Saisonpreise!$C$9:$C$38,"Jährlich",Saisonpreise!$J$9:$J$38,1,Saisonpreise!$I$9:$I$38,"&gt;="&amp;C503))</f>
        <v>1</v>
      </c>
      <c r="E503" s="3">
        <f>IF(A503="","",COUNTIFS(Saisonpreise!$K$9:$K$38,"OK",Saisonpreise!$C$9:$C$38,"Einmalig",Saisonpreise!$D$9:$D$38,"&lt;="&amp;A503,Saisonpreise!$E$9:$E$38,"&gt;="&amp;A503))</f>
        <v>0</v>
      </c>
      <c r="F503" s="10">
        <f>IF(A503="","",IF(E503&gt;1,"",IF(E503=1,SUMIFS(Saisonpreise!$F$9:$F$38,Saisonpreise!$K$9:$K$38,"OK",Saisonpreise!$C$9:$C$38,"Einmalig",Saisonpreise!$D$9:$D$38,"&lt;="&amp;A503,Saisonpreise!$E$9:$E$38,"&gt;="&amp;A503),IF(D503&gt;1,"",IF(D503=0,Start!$E$26,SUMIFS(Saisonpreise!$F$9:$F$38,Saisonpreise!$K$9:$K$38,"OK",Saisonpreise!$C$9:$C$38,"Jährlich",Saisonpreise!$J$9:$J$38,0,Saisonpreise!$H$9:$H$38,"&lt;="&amp;C503,Saisonpreise!$I$9:$I$38,"&gt;="&amp;C503)+SUMIFS(Saisonpreise!$F$9:$F$38,Saisonpreise!$K$9:$K$38,"OK",Saisonpreise!$C$9:$C$38,"Jährlich",Saisonpreise!$J$9:$J$38,1,Saisonpreise!$H$9:$H$38,"&lt;="&amp;C503)+SUMIFS(Saisonpreise!$F$9:$F$38,Saisonpreise!$K$9:$K$38,"OK",Saisonpreise!$C$9:$C$38,"Jährlich",Saisonpreise!$J$9:$J$38,1,Saisonpreise!$I$9:$I$38,"&gt;="&amp;C503))))))</f>
        <v>105</v>
      </c>
      <c r="G503" s="3" t="str">
        <f t="shared" si="30"/>
        <v>Jährliche Saison</v>
      </c>
      <c r="H503" s="3" t="str">
        <f t="shared" si="31"/>
        <v>OK</v>
      </c>
    </row>
    <row r="504" spans="1:8" ht="31" customHeight="1">
      <c r="A504" s="12">
        <f>IF(DATE(Start!$E$28,1,1)+ROW()-9&lt;DATE(Start!$E$28+3,1,1),DATE(Start!$E$28,1,1)+ROW()-9,"")</f>
        <v>46518</v>
      </c>
      <c r="B504" s="3" t="str">
        <f t="shared" si="28"/>
        <v>Di</v>
      </c>
      <c r="C504" s="3">
        <f t="shared" si="29"/>
        <v>511</v>
      </c>
      <c r="D504" s="3">
        <f>IF(A504="","",COUNTIFS(Saisonpreise!$K$9:$K$38,"OK",Saisonpreise!$C$9:$C$38,"Jährlich",Saisonpreise!$J$9:$J$38,0,Saisonpreise!$H$9:$H$38,"&lt;="&amp;C504,Saisonpreise!$I$9:$I$38,"&gt;="&amp;C504)+COUNTIFS(Saisonpreise!$K$9:$K$38,"OK",Saisonpreise!$C$9:$C$38,"Jährlich",Saisonpreise!$J$9:$J$38,1,Saisonpreise!$H$9:$H$38,"&lt;="&amp;C504)+COUNTIFS(Saisonpreise!$K$9:$K$38,"OK",Saisonpreise!$C$9:$C$38,"Jährlich",Saisonpreise!$J$9:$J$38,1,Saisonpreise!$I$9:$I$38,"&gt;="&amp;C504))</f>
        <v>1</v>
      </c>
      <c r="E504" s="3">
        <f>IF(A504="","",COUNTIFS(Saisonpreise!$K$9:$K$38,"OK",Saisonpreise!$C$9:$C$38,"Einmalig",Saisonpreise!$D$9:$D$38,"&lt;="&amp;A504,Saisonpreise!$E$9:$E$38,"&gt;="&amp;A504))</f>
        <v>0</v>
      </c>
      <c r="F504" s="10">
        <f>IF(A504="","",IF(E504&gt;1,"",IF(E504=1,SUMIFS(Saisonpreise!$F$9:$F$38,Saisonpreise!$K$9:$K$38,"OK",Saisonpreise!$C$9:$C$38,"Einmalig",Saisonpreise!$D$9:$D$38,"&lt;="&amp;A504,Saisonpreise!$E$9:$E$38,"&gt;="&amp;A504),IF(D504&gt;1,"",IF(D504=0,Start!$E$26,SUMIFS(Saisonpreise!$F$9:$F$38,Saisonpreise!$K$9:$K$38,"OK",Saisonpreise!$C$9:$C$38,"Jährlich",Saisonpreise!$J$9:$J$38,0,Saisonpreise!$H$9:$H$38,"&lt;="&amp;C504,Saisonpreise!$I$9:$I$38,"&gt;="&amp;C504)+SUMIFS(Saisonpreise!$F$9:$F$38,Saisonpreise!$K$9:$K$38,"OK",Saisonpreise!$C$9:$C$38,"Jährlich",Saisonpreise!$J$9:$J$38,1,Saisonpreise!$H$9:$H$38,"&lt;="&amp;C504)+SUMIFS(Saisonpreise!$F$9:$F$38,Saisonpreise!$K$9:$K$38,"OK",Saisonpreise!$C$9:$C$38,"Jährlich",Saisonpreise!$J$9:$J$38,1,Saisonpreise!$I$9:$I$38,"&gt;="&amp;C504))))))</f>
        <v>105</v>
      </c>
      <c r="G504" s="3" t="str">
        <f t="shared" si="30"/>
        <v>Jährliche Saison</v>
      </c>
      <c r="H504" s="3" t="str">
        <f t="shared" si="31"/>
        <v>OK</v>
      </c>
    </row>
    <row r="505" spans="1:8" ht="31" customHeight="1">
      <c r="A505" s="12">
        <f>IF(DATE(Start!$E$28,1,1)+ROW()-9&lt;DATE(Start!$E$28+3,1,1),DATE(Start!$E$28,1,1)+ROW()-9,"")</f>
        <v>46519</v>
      </c>
      <c r="B505" s="3" t="str">
        <f t="shared" si="28"/>
        <v>Mi</v>
      </c>
      <c r="C505" s="3">
        <f t="shared" si="29"/>
        <v>512</v>
      </c>
      <c r="D505" s="3">
        <f>IF(A505="","",COUNTIFS(Saisonpreise!$K$9:$K$38,"OK",Saisonpreise!$C$9:$C$38,"Jährlich",Saisonpreise!$J$9:$J$38,0,Saisonpreise!$H$9:$H$38,"&lt;="&amp;C505,Saisonpreise!$I$9:$I$38,"&gt;="&amp;C505)+COUNTIFS(Saisonpreise!$K$9:$K$38,"OK",Saisonpreise!$C$9:$C$38,"Jährlich",Saisonpreise!$J$9:$J$38,1,Saisonpreise!$H$9:$H$38,"&lt;="&amp;C505)+COUNTIFS(Saisonpreise!$K$9:$K$38,"OK",Saisonpreise!$C$9:$C$38,"Jährlich",Saisonpreise!$J$9:$J$38,1,Saisonpreise!$I$9:$I$38,"&gt;="&amp;C505))</f>
        <v>1</v>
      </c>
      <c r="E505" s="3">
        <f>IF(A505="","",COUNTIFS(Saisonpreise!$K$9:$K$38,"OK",Saisonpreise!$C$9:$C$38,"Einmalig",Saisonpreise!$D$9:$D$38,"&lt;="&amp;A505,Saisonpreise!$E$9:$E$38,"&gt;="&amp;A505))</f>
        <v>0</v>
      </c>
      <c r="F505" s="10">
        <f>IF(A505="","",IF(E505&gt;1,"",IF(E505=1,SUMIFS(Saisonpreise!$F$9:$F$38,Saisonpreise!$K$9:$K$38,"OK",Saisonpreise!$C$9:$C$38,"Einmalig",Saisonpreise!$D$9:$D$38,"&lt;="&amp;A505,Saisonpreise!$E$9:$E$38,"&gt;="&amp;A505),IF(D505&gt;1,"",IF(D505=0,Start!$E$26,SUMIFS(Saisonpreise!$F$9:$F$38,Saisonpreise!$K$9:$K$38,"OK",Saisonpreise!$C$9:$C$38,"Jährlich",Saisonpreise!$J$9:$J$38,0,Saisonpreise!$H$9:$H$38,"&lt;="&amp;C505,Saisonpreise!$I$9:$I$38,"&gt;="&amp;C505)+SUMIFS(Saisonpreise!$F$9:$F$38,Saisonpreise!$K$9:$K$38,"OK",Saisonpreise!$C$9:$C$38,"Jährlich",Saisonpreise!$J$9:$J$38,1,Saisonpreise!$H$9:$H$38,"&lt;="&amp;C505)+SUMIFS(Saisonpreise!$F$9:$F$38,Saisonpreise!$K$9:$K$38,"OK",Saisonpreise!$C$9:$C$38,"Jährlich",Saisonpreise!$J$9:$J$38,1,Saisonpreise!$I$9:$I$38,"&gt;="&amp;C505))))))</f>
        <v>105</v>
      </c>
      <c r="G505" s="3" t="str">
        <f t="shared" si="30"/>
        <v>Jährliche Saison</v>
      </c>
      <c r="H505" s="3" t="str">
        <f t="shared" si="31"/>
        <v>OK</v>
      </c>
    </row>
    <row r="506" spans="1:8" ht="31" customHeight="1">
      <c r="A506" s="12">
        <f>IF(DATE(Start!$E$28,1,1)+ROW()-9&lt;DATE(Start!$E$28+3,1,1),DATE(Start!$E$28,1,1)+ROW()-9,"")</f>
        <v>46520</v>
      </c>
      <c r="B506" s="3" t="str">
        <f t="shared" si="28"/>
        <v>Do</v>
      </c>
      <c r="C506" s="3">
        <f t="shared" si="29"/>
        <v>513</v>
      </c>
      <c r="D506" s="3">
        <f>IF(A506="","",COUNTIFS(Saisonpreise!$K$9:$K$38,"OK",Saisonpreise!$C$9:$C$38,"Jährlich",Saisonpreise!$J$9:$J$38,0,Saisonpreise!$H$9:$H$38,"&lt;="&amp;C506,Saisonpreise!$I$9:$I$38,"&gt;="&amp;C506)+COUNTIFS(Saisonpreise!$K$9:$K$38,"OK",Saisonpreise!$C$9:$C$38,"Jährlich",Saisonpreise!$J$9:$J$38,1,Saisonpreise!$H$9:$H$38,"&lt;="&amp;C506)+COUNTIFS(Saisonpreise!$K$9:$K$38,"OK",Saisonpreise!$C$9:$C$38,"Jährlich",Saisonpreise!$J$9:$J$38,1,Saisonpreise!$I$9:$I$38,"&gt;="&amp;C506))</f>
        <v>1</v>
      </c>
      <c r="E506" s="3">
        <f>IF(A506="","",COUNTIFS(Saisonpreise!$K$9:$K$38,"OK",Saisonpreise!$C$9:$C$38,"Einmalig",Saisonpreise!$D$9:$D$38,"&lt;="&amp;A506,Saisonpreise!$E$9:$E$38,"&gt;="&amp;A506))</f>
        <v>0</v>
      </c>
      <c r="F506" s="10">
        <f>IF(A506="","",IF(E506&gt;1,"",IF(E506=1,SUMIFS(Saisonpreise!$F$9:$F$38,Saisonpreise!$K$9:$K$38,"OK",Saisonpreise!$C$9:$C$38,"Einmalig",Saisonpreise!$D$9:$D$38,"&lt;="&amp;A506,Saisonpreise!$E$9:$E$38,"&gt;="&amp;A506),IF(D506&gt;1,"",IF(D506=0,Start!$E$26,SUMIFS(Saisonpreise!$F$9:$F$38,Saisonpreise!$K$9:$K$38,"OK",Saisonpreise!$C$9:$C$38,"Jährlich",Saisonpreise!$J$9:$J$38,0,Saisonpreise!$H$9:$H$38,"&lt;="&amp;C506,Saisonpreise!$I$9:$I$38,"&gt;="&amp;C506)+SUMIFS(Saisonpreise!$F$9:$F$38,Saisonpreise!$K$9:$K$38,"OK",Saisonpreise!$C$9:$C$38,"Jährlich",Saisonpreise!$J$9:$J$38,1,Saisonpreise!$H$9:$H$38,"&lt;="&amp;C506)+SUMIFS(Saisonpreise!$F$9:$F$38,Saisonpreise!$K$9:$K$38,"OK",Saisonpreise!$C$9:$C$38,"Jährlich",Saisonpreise!$J$9:$J$38,1,Saisonpreise!$I$9:$I$38,"&gt;="&amp;C506))))))</f>
        <v>105</v>
      </c>
      <c r="G506" s="3" t="str">
        <f t="shared" si="30"/>
        <v>Jährliche Saison</v>
      </c>
      <c r="H506" s="3" t="str">
        <f t="shared" si="31"/>
        <v>OK</v>
      </c>
    </row>
    <row r="507" spans="1:8" ht="31" customHeight="1">
      <c r="A507" s="12">
        <f>IF(DATE(Start!$E$28,1,1)+ROW()-9&lt;DATE(Start!$E$28+3,1,1),DATE(Start!$E$28,1,1)+ROW()-9,"")</f>
        <v>46521</v>
      </c>
      <c r="B507" s="3" t="str">
        <f t="shared" si="28"/>
        <v>Fr</v>
      </c>
      <c r="C507" s="3">
        <f t="shared" si="29"/>
        <v>514</v>
      </c>
      <c r="D507" s="3">
        <f>IF(A507="","",COUNTIFS(Saisonpreise!$K$9:$K$38,"OK",Saisonpreise!$C$9:$C$38,"Jährlich",Saisonpreise!$J$9:$J$38,0,Saisonpreise!$H$9:$H$38,"&lt;="&amp;C507,Saisonpreise!$I$9:$I$38,"&gt;="&amp;C507)+COUNTIFS(Saisonpreise!$K$9:$K$38,"OK",Saisonpreise!$C$9:$C$38,"Jährlich",Saisonpreise!$J$9:$J$38,1,Saisonpreise!$H$9:$H$38,"&lt;="&amp;C507)+COUNTIFS(Saisonpreise!$K$9:$K$38,"OK",Saisonpreise!$C$9:$C$38,"Jährlich",Saisonpreise!$J$9:$J$38,1,Saisonpreise!$I$9:$I$38,"&gt;="&amp;C507))</f>
        <v>1</v>
      </c>
      <c r="E507" s="3">
        <f>IF(A507="","",COUNTIFS(Saisonpreise!$K$9:$K$38,"OK",Saisonpreise!$C$9:$C$38,"Einmalig",Saisonpreise!$D$9:$D$38,"&lt;="&amp;A507,Saisonpreise!$E$9:$E$38,"&gt;="&amp;A507))</f>
        <v>0</v>
      </c>
      <c r="F507" s="10">
        <f>IF(A507="","",IF(E507&gt;1,"",IF(E507=1,SUMIFS(Saisonpreise!$F$9:$F$38,Saisonpreise!$K$9:$K$38,"OK",Saisonpreise!$C$9:$C$38,"Einmalig",Saisonpreise!$D$9:$D$38,"&lt;="&amp;A507,Saisonpreise!$E$9:$E$38,"&gt;="&amp;A507),IF(D507&gt;1,"",IF(D507=0,Start!$E$26,SUMIFS(Saisonpreise!$F$9:$F$38,Saisonpreise!$K$9:$K$38,"OK",Saisonpreise!$C$9:$C$38,"Jährlich",Saisonpreise!$J$9:$J$38,0,Saisonpreise!$H$9:$H$38,"&lt;="&amp;C507,Saisonpreise!$I$9:$I$38,"&gt;="&amp;C507)+SUMIFS(Saisonpreise!$F$9:$F$38,Saisonpreise!$K$9:$K$38,"OK",Saisonpreise!$C$9:$C$38,"Jährlich",Saisonpreise!$J$9:$J$38,1,Saisonpreise!$H$9:$H$38,"&lt;="&amp;C507)+SUMIFS(Saisonpreise!$F$9:$F$38,Saisonpreise!$K$9:$K$38,"OK",Saisonpreise!$C$9:$C$38,"Jährlich",Saisonpreise!$J$9:$J$38,1,Saisonpreise!$I$9:$I$38,"&gt;="&amp;C507))))))</f>
        <v>105</v>
      </c>
      <c r="G507" s="3" t="str">
        <f t="shared" si="30"/>
        <v>Jährliche Saison</v>
      </c>
      <c r="H507" s="3" t="str">
        <f t="shared" si="31"/>
        <v>OK</v>
      </c>
    </row>
    <row r="508" spans="1:8" ht="31" customHeight="1">
      <c r="A508" s="12">
        <f>IF(DATE(Start!$E$28,1,1)+ROW()-9&lt;DATE(Start!$E$28+3,1,1),DATE(Start!$E$28,1,1)+ROW()-9,"")</f>
        <v>46522</v>
      </c>
      <c r="B508" s="3" t="str">
        <f t="shared" si="28"/>
        <v>Sa</v>
      </c>
      <c r="C508" s="3">
        <f t="shared" si="29"/>
        <v>515</v>
      </c>
      <c r="D508" s="3">
        <f>IF(A508="","",COUNTIFS(Saisonpreise!$K$9:$K$38,"OK",Saisonpreise!$C$9:$C$38,"Jährlich",Saisonpreise!$J$9:$J$38,0,Saisonpreise!$H$9:$H$38,"&lt;="&amp;C508,Saisonpreise!$I$9:$I$38,"&gt;="&amp;C508)+COUNTIFS(Saisonpreise!$K$9:$K$38,"OK",Saisonpreise!$C$9:$C$38,"Jährlich",Saisonpreise!$J$9:$J$38,1,Saisonpreise!$H$9:$H$38,"&lt;="&amp;C508)+COUNTIFS(Saisonpreise!$K$9:$K$38,"OK",Saisonpreise!$C$9:$C$38,"Jährlich",Saisonpreise!$J$9:$J$38,1,Saisonpreise!$I$9:$I$38,"&gt;="&amp;C508))</f>
        <v>1</v>
      </c>
      <c r="E508" s="3">
        <f>IF(A508="","",COUNTIFS(Saisonpreise!$K$9:$K$38,"OK",Saisonpreise!$C$9:$C$38,"Einmalig",Saisonpreise!$D$9:$D$38,"&lt;="&amp;A508,Saisonpreise!$E$9:$E$38,"&gt;="&amp;A508))</f>
        <v>0</v>
      </c>
      <c r="F508" s="10">
        <f>IF(A508="","",IF(E508&gt;1,"",IF(E508=1,SUMIFS(Saisonpreise!$F$9:$F$38,Saisonpreise!$K$9:$K$38,"OK",Saisonpreise!$C$9:$C$38,"Einmalig",Saisonpreise!$D$9:$D$38,"&lt;="&amp;A508,Saisonpreise!$E$9:$E$38,"&gt;="&amp;A508),IF(D508&gt;1,"",IF(D508=0,Start!$E$26,SUMIFS(Saisonpreise!$F$9:$F$38,Saisonpreise!$K$9:$K$38,"OK",Saisonpreise!$C$9:$C$38,"Jährlich",Saisonpreise!$J$9:$J$38,0,Saisonpreise!$H$9:$H$38,"&lt;="&amp;C508,Saisonpreise!$I$9:$I$38,"&gt;="&amp;C508)+SUMIFS(Saisonpreise!$F$9:$F$38,Saisonpreise!$K$9:$K$38,"OK",Saisonpreise!$C$9:$C$38,"Jährlich",Saisonpreise!$J$9:$J$38,1,Saisonpreise!$H$9:$H$38,"&lt;="&amp;C508)+SUMIFS(Saisonpreise!$F$9:$F$38,Saisonpreise!$K$9:$K$38,"OK",Saisonpreise!$C$9:$C$38,"Jährlich",Saisonpreise!$J$9:$J$38,1,Saisonpreise!$I$9:$I$38,"&gt;="&amp;C508))))))</f>
        <v>105</v>
      </c>
      <c r="G508" s="3" t="str">
        <f t="shared" si="30"/>
        <v>Jährliche Saison</v>
      </c>
      <c r="H508" s="3" t="str">
        <f t="shared" si="31"/>
        <v>OK</v>
      </c>
    </row>
    <row r="509" spans="1:8" ht="31" customHeight="1">
      <c r="A509" s="12">
        <f>IF(DATE(Start!$E$28,1,1)+ROW()-9&lt;DATE(Start!$E$28+3,1,1),DATE(Start!$E$28,1,1)+ROW()-9,"")</f>
        <v>46523</v>
      </c>
      <c r="B509" s="3" t="str">
        <f t="shared" si="28"/>
        <v>So</v>
      </c>
      <c r="C509" s="3">
        <f t="shared" si="29"/>
        <v>516</v>
      </c>
      <c r="D509" s="3">
        <f>IF(A509="","",COUNTIFS(Saisonpreise!$K$9:$K$38,"OK",Saisonpreise!$C$9:$C$38,"Jährlich",Saisonpreise!$J$9:$J$38,0,Saisonpreise!$H$9:$H$38,"&lt;="&amp;C509,Saisonpreise!$I$9:$I$38,"&gt;="&amp;C509)+COUNTIFS(Saisonpreise!$K$9:$K$38,"OK",Saisonpreise!$C$9:$C$38,"Jährlich",Saisonpreise!$J$9:$J$38,1,Saisonpreise!$H$9:$H$38,"&lt;="&amp;C509)+COUNTIFS(Saisonpreise!$K$9:$K$38,"OK",Saisonpreise!$C$9:$C$38,"Jährlich",Saisonpreise!$J$9:$J$38,1,Saisonpreise!$I$9:$I$38,"&gt;="&amp;C509))</f>
        <v>1</v>
      </c>
      <c r="E509" s="3">
        <f>IF(A509="","",COUNTIFS(Saisonpreise!$K$9:$K$38,"OK",Saisonpreise!$C$9:$C$38,"Einmalig",Saisonpreise!$D$9:$D$38,"&lt;="&amp;A509,Saisonpreise!$E$9:$E$38,"&gt;="&amp;A509))</f>
        <v>0</v>
      </c>
      <c r="F509" s="10">
        <f>IF(A509="","",IF(E509&gt;1,"",IF(E509=1,SUMIFS(Saisonpreise!$F$9:$F$38,Saisonpreise!$K$9:$K$38,"OK",Saisonpreise!$C$9:$C$38,"Einmalig",Saisonpreise!$D$9:$D$38,"&lt;="&amp;A509,Saisonpreise!$E$9:$E$38,"&gt;="&amp;A509),IF(D509&gt;1,"",IF(D509=0,Start!$E$26,SUMIFS(Saisonpreise!$F$9:$F$38,Saisonpreise!$K$9:$K$38,"OK",Saisonpreise!$C$9:$C$38,"Jährlich",Saisonpreise!$J$9:$J$38,0,Saisonpreise!$H$9:$H$38,"&lt;="&amp;C509,Saisonpreise!$I$9:$I$38,"&gt;="&amp;C509)+SUMIFS(Saisonpreise!$F$9:$F$38,Saisonpreise!$K$9:$K$38,"OK",Saisonpreise!$C$9:$C$38,"Jährlich",Saisonpreise!$J$9:$J$38,1,Saisonpreise!$H$9:$H$38,"&lt;="&amp;C509)+SUMIFS(Saisonpreise!$F$9:$F$38,Saisonpreise!$K$9:$K$38,"OK",Saisonpreise!$C$9:$C$38,"Jährlich",Saisonpreise!$J$9:$J$38,1,Saisonpreise!$I$9:$I$38,"&gt;="&amp;C509))))))</f>
        <v>105</v>
      </c>
      <c r="G509" s="3" t="str">
        <f t="shared" si="30"/>
        <v>Jährliche Saison</v>
      </c>
      <c r="H509" s="3" t="str">
        <f t="shared" si="31"/>
        <v>OK</v>
      </c>
    </row>
    <row r="510" spans="1:8" ht="31" customHeight="1">
      <c r="A510" s="12">
        <f>IF(DATE(Start!$E$28,1,1)+ROW()-9&lt;DATE(Start!$E$28+3,1,1),DATE(Start!$E$28,1,1)+ROW()-9,"")</f>
        <v>46524</v>
      </c>
      <c r="B510" s="3" t="str">
        <f t="shared" si="28"/>
        <v>Mo</v>
      </c>
      <c r="C510" s="3">
        <f t="shared" si="29"/>
        <v>517</v>
      </c>
      <c r="D510" s="3">
        <f>IF(A510="","",COUNTIFS(Saisonpreise!$K$9:$K$38,"OK",Saisonpreise!$C$9:$C$38,"Jährlich",Saisonpreise!$J$9:$J$38,0,Saisonpreise!$H$9:$H$38,"&lt;="&amp;C510,Saisonpreise!$I$9:$I$38,"&gt;="&amp;C510)+COUNTIFS(Saisonpreise!$K$9:$K$38,"OK",Saisonpreise!$C$9:$C$38,"Jährlich",Saisonpreise!$J$9:$J$38,1,Saisonpreise!$H$9:$H$38,"&lt;="&amp;C510)+COUNTIFS(Saisonpreise!$K$9:$K$38,"OK",Saisonpreise!$C$9:$C$38,"Jährlich",Saisonpreise!$J$9:$J$38,1,Saisonpreise!$I$9:$I$38,"&gt;="&amp;C510))</f>
        <v>1</v>
      </c>
      <c r="E510" s="3">
        <f>IF(A510="","",COUNTIFS(Saisonpreise!$K$9:$K$38,"OK",Saisonpreise!$C$9:$C$38,"Einmalig",Saisonpreise!$D$9:$D$38,"&lt;="&amp;A510,Saisonpreise!$E$9:$E$38,"&gt;="&amp;A510))</f>
        <v>0</v>
      </c>
      <c r="F510" s="10">
        <f>IF(A510="","",IF(E510&gt;1,"",IF(E510=1,SUMIFS(Saisonpreise!$F$9:$F$38,Saisonpreise!$K$9:$K$38,"OK",Saisonpreise!$C$9:$C$38,"Einmalig",Saisonpreise!$D$9:$D$38,"&lt;="&amp;A510,Saisonpreise!$E$9:$E$38,"&gt;="&amp;A510),IF(D510&gt;1,"",IF(D510=0,Start!$E$26,SUMIFS(Saisonpreise!$F$9:$F$38,Saisonpreise!$K$9:$K$38,"OK",Saisonpreise!$C$9:$C$38,"Jährlich",Saisonpreise!$J$9:$J$38,0,Saisonpreise!$H$9:$H$38,"&lt;="&amp;C510,Saisonpreise!$I$9:$I$38,"&gt;="&amp;C510)+SUMIFS(Saisonpreise!$F$9:$F$38,Saisonpreise!$K$9:$K$38,"OK",Saisonpreise!$C$9:$C$38,"Jährlich",Saisonpreise!$J$9:$J$38,1,Saisonpreise!$H$9:$H$38,"&lt;="&amp;C510)+SUMIFS(Saisonpreise!$F$9:$F$38,Saisonpreise!$K$9:$K$38,"OK",Saisonpreise!$C$9:$C$38,"Jährlich",Saisonpreise!$J$9:$J$38,1,Saisonpreise!$I$9:$I$38,"&gt;="&amp;C510))))))</f>
        <v>105</v>
      </c>
      <c r="G510" s="3" t="str">
        <f t="shared" si="30"/>
        <v>Jährliche Saison</v>
      </c>
      <c r="H510" s="3" t="str">
        <f t="shared" si="31"/>
        <v>OK</v>
      </c>
    </row>
    <row r="511" spans="1:8" ht="31" customHeight="1">
      <c r="A511" s="12">
        <f>IF(DATE(Start!$E$28,1,1)+ROW()-9&lt;DATE(Start!$E$28+3,1,1),DATE(Start!$E$28,1,1)+ROW()-9,"")</f>
        <v>46525</v>
      </c>
      <c r="B511" s="3" t="str">
        <f t="shared" si="28"/>
        <v>Di</v>
      </c>
      <c r="C511" s="3">
        <f t="shared" si="29"/>
        <v>518</v>
      </c>
      <c r="D511" s="3">
        <f>IF(A511="","",COUNTIFS(Saisonpreise!$K$9:$K$38,"OK",Saisonpreise!$C$9:$C$38,"Jährlich",Saisonpreise!$J$9:$J$38,0,Saisonpreise!$H$9:$H$38,"&lt;="&amp;C511,Saisonpreise!$I$9:$I$38,"&gt;="&amp;C511)+COUNTIFS(Saisonpreise!$K$9:$K$38,"OK",Saisonpreise!$C$9:$C$38,"Jährlich",Saisonpreise!$J$9:$J$38,1,Saisonpreise!$H$9:$H$38,"&lt;="&amp;C511)+COUNTIFS(Saisonpreise!$K$9:$K$38,"OK",Saisonpreise!$C$9:$C$38,"Jährlich",Saisonpreise!$J$9:$J$38,1,Saisonpreise!$I$9:$I$38,"&gt;="&amp;C511))</f>
        <v>1</v>
      </c>
      <c r="E511" s="3">
        <f>IF(A511="","",COUNTIFS(Saisonpreise!$K$9:$K$38,"OK",Saisonpreise!$C$9:$C$38,"Einmalig",Saisonpreise!$D$9:$D$38,"&lt;="&amp;A511,Saisonpreise!$E$9:$E$38,"&gt;="&amp;A511))</f>
        <v>0</v>
      </c>
      <c r="F511" s="10">
        <f>IF(A511="","",IF(E511&gt;1,"",IF(E511=1,SUMIFS(Saisonpreise!$F$9:$F$38,Saisonpreise!$K$9:$K$38,"OK",Saisonpreise!$C$9:$C$38,"Einmalig",Saisonpreise!$D$9:$D$38,"&lt;="&amp;A511,Saisonpreise!$E$9:$E$38,"&gt;="&amp;A511),IF(D511&gt;1,"",IF(D511=0,Start!$E$26,SUMIFS(Saisonpreise!$F$9:$F$38,Saisonpreise!$K$9:$K$38,"OK",Saisonpreise!$C$9:$C$38,"Jährlich",Saisonpreise!$J$9:$J$38,0,Saisonpreise!$H$9:$H$38,"&lt;="&amp;C511,Saisonpreise!$I$9:$I$38,"&gt;="&amp;C511)+SUMIFS(Saisonpreise!$F$9:$F$38,Saisonpreise!$K$9:$K$38,"OK",Saisonpreise!$C$9:$C$38,"Jährlich",Saisonpreise!$J$9:$J$38,1,Saisonpreise!$H$9:$H$38,"&lt;="&amp;C511)+SUMIFS(Saisonpreise!$F$9:$F$38,Saisonpreise!$K$9:$K$38,"OK",Saisonpreise!$C$9:$C$38,"Jährlich",Saisonpreise!$J$9:$J$38,1,Saisonpreise!$I$9:$I$38,"&gt;="&amp;C511))))))</f>
        <v>105</v>
      </c>
      <c r="G511" s="3" t="str">
        <f t="shared" si="30"/>
        <v>Jährliche Saison</v>
      </c>
      <c r="H511" s="3" t="str">
        <f t="shared" si="31"/>
        <v>OK</v>
      </c>
    </row>
    <row r="512" spans="1:8" ht="31" customHeight="1">
      <c r="A512" s="12">
        <f>IF(DATE(Start!$E$28,1,1)+ROW()-9&lt;DATE(Start!$E$28+3,1,1),DATE(Start!$E$28,1,1)+ROW()-9,"")</f>
        <v>46526</v>
      </c>
      <c r="B512" s="3" t="str">
        <f t="shared" si="28"/>
        <v>Mi</v>
      </c>
      <c r="C512" s="3">
        <f t="shared" si="29"/>
        <v>519</v>
      </c>
      <c r="D512" s="3">
        <f>IF(A512="","",COUNTIFS(Saisonpreise!$K$9:$K$38,"OK",Saisonpreise!$C$9:$C$38,"Jährlich",Saisonpreise!$J$9:$J$38,0,Saisonpreise!$H$9:$H$38,"&lt;="&amp;C512,Saisonpreise!$I$9:$I$38,"&gt;="&amp;C512)+COUNTIFS(Saisonpreise!$K$9:$K$38,"OK",Saisonpreise!$C$9:$C$38,"Jährlich",Saisonpreise!$J$9:$J$38,1,Saisonpreise!$H$9:$H$38,"&lt;="&amp;C512)+COUNTIFS(Saisonpreise!$K$9:$K$38,"OK",Saisonpreise!$C$9:$C$38,"Jährlich",Saisonpreise!$J$9:$J$38,1,Saisonpreise!$I$9:$I$38,"&gt;="&amp;C512))</f>
        <v>1</v>
      </c>
      <c r="E512" s="3">
        <f>IF(A512="","",COUNTIFS(Saisonpreise!$K$9:$K$38,"OK",Saisonpreise!$C$9:$C$38,"Einmalig",Saisonpreise!$D$9:$D$38,"&lt;="&amp;A512,Saisonpreise!$E$9:$E$38,"&gt;="&amp;A512))</f>
        <v>0</v>
      </c>
      <c r="F512" s="10">
        <f>IF(A512="","",IF(E512&gt;1,"",IF(E512=1,SUMIFS(Saisonpreise!$F$9:$F$38,Saisonpreise!$K$9:$K$38,"OK",Saisonpreise!$C$9:$C$38,"Einmalig",Saisonpreise!$D$9:$D$38,"&lt;="&amp;A512,Saisonpreise!$E$9:$E$38,"&gt;="&amp;A512),IF(D512&gt;1,"",IF(D512=0,Start!$E$26,SUMIFS(Saisonpreise!$F$9:$F$38,Saisonpreise!$K$9:$K$38,"OK",Saisonpreise!$C$9:$C$38,"Jährlich",Saisonpreise!$J$9:$J$38,0,Saisonpreise!$H$9:$H$38,"&lt;="&amp;C512,Saisonpreise!$I$9:$I$38,"&gt;="&amp;C512)+SUMIFS(Saisonpreise!$F$9:$F$38,Saisonpreise!$K$9:$K$38,"OK",Saisonpreise!$C$9:$C$38,"Jährlich",Saisonpreise!$J$9:$J$38,1,Saisonpreise!$H$9:$H$38,"&lt;="&amp;C512)+SUMIFS(Saisonpreise!$F$9:$F$38,Saisonpreise!$K$9:$K$38,"OK",Saisonpreise!$C$9:$C$38,"Jährlich",Saisonpreise!$J$9:$J$38,1,Saisonpreise!$I$9:$I$38,"&gt;="&amp;C512))))))</f>
        <v>105</v>
      </c>
      <c r="G512" s="3" t="str">
        <f t="shared" si="30"/>
        <v>Jährliche Saison</v>
      </c>
      <c r="H512" s="3" t="str">
        <f t="shared" si="31"/>
        <v>OK</v>
      </c>
    </row>
    <row r="513" spans="1:8" ht="31" customHeight="1">
      <c r="A513" s="12">
        <f>IF(DATE(Start!$E$28,1,1)+ROW()-9&lt;DATE(Start!$E$28+3,1,1),DATE(Start!$E$28,1,1)+ROW()-9,"")</f>
        <v>46527</v>
      </c>
      <c r="B513" s="3" t="str">
        <f t="shared" si="28"/>
        <v>Do</v>
      </c>
      <c r="C513" s="3">
        <f t="shared" si="29"/>
        <v>520</v>
      </c>
      <c r="D513" s="3">
        <f>IF(A513="","",COUNTIFS(Saisonpreise!$K$9:$K$38,"OK",Saisonpreise!$C$9:$C$38,"Jährlich",Saisonpreise!$J$9:$J$38,0,Saisonpreise!$H$9:$H$38,"&lt;="&amp;C513,Saisonpreise!$I$9:$I$38,"&gt;="&amp;C513)+COUNTIFS(Saisonpreise!$K$9:$K$38,"OK",Saisonpreise!$C$9:$C$38,"Jährlich",Saisonpreise!$J$9:$J$38,1,Saisonpreise!$H$9:$H$38,"&lt;="&amp;C513)+COUNTIFS(Saisonpreise!$K$9:$K$38,"OK",Saisonpreise!$C$9:$C$38,"Jährlich",Saisonpreise!$J$9:$J$38,1,Saisonpreise!$I$9:$I$38,"&gt;="&amp;C513))</f>
        <v>1</v>
      </c>
      <c r="E513" s="3">
        <f>IF(A513="","",COUNTIFS(Saisonpreise!$K$9:$K$38,"OK",Saisonpreise!$C$9:$C$38,"Einmalig",Saisonpreise!$D$9:$D$38,"&lt;="&amp;A513,Saisonpreise!$E$9:$E$38,"&gt;="&amp;A513))</f>
        <v>0</v>
      </c>
      <c r="F513" s="10">
        <f>IF(A513="","",IF(E513&gt;1,"",IF(E513=1,SUMIFS(Saisonpreise!$F$9:$F$38,Saisonpreise!$K$9:$K$38,"OK",Saisonpreise!$C$9:$C$38,"Einmalig",Saisonpreise!$D$9:$D$38,"&lt;="&amp;A513,Saisonpreise!$E$9:$E$38,"&gt;="&amp;A513),IF(D513&gt;1,"",IF(D513=0,Start!$E$26,SUMIFS(Saisonpreise!$F$9:$F$38,Saisonpreise!$K$9:$K$38,"OK",Saisonpreise!$C$9:$C$38,"Jährlich",Saisonpreise!$J$9:$J$38,0,Saisonpreise!$H$9:$H$38,"&lt;="&amp;C513,Saisonpreise!$I$9:$I$38,"&gt;="&amp;C513)+SUMIFS(Saisonpreise!$F$9:$F$38,Saisonpreise!$K$9:$K$38,"OK",Saisonpreise!$C$9:$C$38,"Jährlich",Saisonpreise!$J$9:$J$38,1,Saisonpreise!$H$9:$H$38,"&lt;="&amp;C513)+SUMIFS(Saisonpreise!$F$9:$F$38,Saisonpreise!$K$9:$K$38,"OK",Saisonpreise!$C$9:$C$38,"Jährlich",Saisonpreise!$J$9:$J$38,1,Saisonpreise!$I$9:$I$38,"&gt;="&amp;C513))))))</f>
        <v>105</v>
      </c>
      <c r="G513" s="3" t="str">
        <f t="shared" si="30"/>
        <v>Jährliche Saison</v>
      </c>
      <c r="H513" s="3" t="str">
        <f t="shared" si="31"/>
        <v>OK</v>
      </c>
    </row>
    <row r="514" spans="1:8" ht="31" customHeight="1">
      <c r="A514" s="12">
        <f>IF(DATE(Start!$E$28,1,1)+ROW()-9&lt;DATE(Start!$E$28+3,1,1),DATE(Start!$E$28,1,1)+ROW()-9,"")</f>
        <v>46528</v>
      </c>
      <c r="B514" s="3" t="str">
        <f t="shared" si="28"/>
        <v>Fr</v>
      </c>
      <c r="C514" s="3">
        <f t="shared" si="29"/>
        <v>521</v>
      </c>
      <c r="D514" s="3">
        <f>IF(A514="","",COUNTIFS(Saisonpreise!$K$9:$K$38,"OK",Saisonpreise!$C$9:$C$38,"Jährlich",Saisonpreise!$J$9:$J$38,0,Saisonpreise!$H$9:$H$38,"&lt;="&amp;C514,Saisonpreise!$I$9:$I$38,"&gt;="&amp;C514)+COUNTIFS(Saisonpreise!$K$9:$K$38,"OK",Saisonpreise!$C$9:$C$38,"Jährlich",Saisonpreise!$J$9:$J$38,1,Saisonpreise!$H$9:$H$38,"&lt;="&amp;C514)+COUNTIFS(Saisonpreise!$K$9:$K$38,"OK",Saisonpreise!$C$9:$C$38,"Jährlich",Saisonpreise!$J$9:$J$38,1,Saisonpreise!$I$9:$I$38,"&gt;="&amp;C514))</f>
        <v>1</v>
      </c>
      <c r="E514" s="3">
        <f>IF(A514="","",COUNTIFS(Saisonpreise!$K$9:$K$38,"OK",Saisonpreise!$C$9:$C$38,"Einmalig",Saisonpreise!$D$9:$D$38,"&lt;="&amp;A514,Saisonpreise!$E$9:$E$38,"&gt;="&amp;A514))</f>
        <v>0</v>
      </c>
      <c r="F514" s="10">
        <f>IF(A514="","",IF(E514&gt;1,"",IF(E514=1,SUMIFS(Saisonpreise!$F$9:$F$38,Saisonpreise!$K$9:$K$38,"OK",Saisonpreise!$C$9:$C$38,"Einmalig",Saisonpreise!$D$9:$D$38,"&lt;="&amp;A514,Saisonpreise!$E$9:$E$38,"&gt;="&amp;A514),IF(D514&gt;1,"",IF(D514=0,Start!$E$26,SUMIFS(Saisonpreise!$F$9:$F$38,Saisonpreise!$K$9:$K$38,"OK",Saisonpreise!$C$9:$C$38,"Jährlich",Saisonpreise!$J$9:$J$38,0,Saisonpreise!$H$9:$H$38,"&lt;="&amp;C514,Saisonpreise!$I$9:$I$38,"&gt;="&amp;C514)+SUMIFS(Saisonpreise!$F$9:$F$38,Saisonpreise!$K$9:$K$38,"OK",Saisonpreise!$C$9:$C$38,"Jährlich",Saisonpreise!$J$9:$J$38,1,Saisonpreise!$H$9:$H$38,"&lt;="&amp;C514)+SUMIFS(Saisonpreise!$F$9:$F$38,Saisonpreise!$K$9:$K$38,"OK",Saisonpreise!$C$9:$C$38,"Jährlich",Saisonpreise!$J$9:$J$38,1,Saisonpreise!$I$9:$I$38,"&gt;="&amp;C514))))))</f>
        <v>105</v>
      </c>
      <c r="G514" s="3" t="str">
        <f t="shared" si="30"/>
        <v>Jährliche Saison</v>
      </c>
      <c r="H514" s="3" t="str">
        <f t="shared" si="31"/>
        <v>OK</v>
      </c>
    </row>
    <row r="515" spans="1:8" ht="31" customHeight="1">
      <c r="A515" s="12">
        <f>IF(DATE(Start!$E$28,1,1)+ROW()-9&lt;DATE(Start!$E$28+3,1,1),DATE(Start!$E$28,1,1)+ROW()-9,"")</f>
        <v>46529</v>
      </c>
      <c r="B515" s="3" t="str">
        <f t="shared" si="28"/>
        <v>Sa</v>
      </c>
      <c r="C515" s="3">
        <f t="shared" si="29"/>
        <v>522</v>
      </c>
      <c r="D515" s="3">
        <f>IF(A515="","",COUNTIFS(Saisonpreise!$K$9:$K$38,"OK",Saisonpreise!$C$9:$C$38,"Jährlich",Saisonpreise!$J$9:$J$38,0,Saisonpreise!$H$9:$H$38,"&lt;="&amp;C515,Saisonpreise!$I$9:$I$38,"&gt;="&amp;C515)+COUNTIFS(Saisonpreise!$K$9:$K$38,"OK",Saisonpreise!$C$9:$C$38,"Jährlich",Saisonpreise!$J$9:$J$38,1,Saisonpreise!$H$9:$H$38,"&lt;="&amp;C515)+COUNTIFS(Saisonpreise!$K$9:$K$38,"OK",Saisonpreise!$C$9:$C$38,"Jährlich",Saisonpreise!$J$9:$J$38,1,Saisonpreise!$I$9:$I$38,"&gt;="&amp;C515))</f>
        <v>1</v>
      </c>
      <c r="E515" s="3">
        <f>IF(A515="","",COUNTIFS(Saisonpreise!$K$9:$K$38,"OK",Saisonpreise!$C$9:$C$38,"Einmalig",Saisonpreise!$D$9:$D$38,"&lt;="&amp;A515,Saisonpreise!$E$9:$E$38,"&gt;="&amp;A515))</f>
        <v>0</v>
      </c>
      <c r="F515" s="10">
        <f>IF(A515="","",IF(E515&gt;1,"",IF(E515=1,SUMIFS(Saisonpreise!$F$9:$F$38,Saisonpreise!$K$9:$K$38,"OK",Saisonpreise!$C$9:$C$38,"Einmalig",Saisonpreise!$D$9:$D$38,"&lt;="&amp;A515,Saisonpreise!$E$9:$E$38,"&gt;="&amp;A515),IF(D515&gt;1,"",IF(D515=0,Start!$E$26,SUMIFS(Saisonpreise!$F$9:$F$38,Saisonpreise!$K$9:$K$38,"OK",Saisonpreise!$C$9:$C$38,"Jährlich",Saisonpreise!$J$9:$J$38,0,Saisonpreise!$H$9:$H$38,"&lt;="&amp;C515,Saisonpreise!$I$9:$I$38,"&gt;="&amp;C515)+SUMIFS(Saisonpreise!$F$9:$F$38,Saisonpreise!$K$9:$K$38,"OK",Saisonpreise!$C$9:$C$38,"Jährlich",Saisonpreise!$J$9:$J$38,1,Saisonpreise!$H$9:$H$38,"&lt;="&amp;C515)+SUMIFS(Saisonpreise!$F$9:$F$38,Saisonpreise!$K$9:$K$38,"OK",Saisonpreise!$C$9:$C$38,"Jährlich",Saisonpreise!$J$9:$J$38,1,Saisonpreise!$I$9:$I$38,"&gt;="&amp;C515))))))</f>
        <v>105</v>
      </c>
      <c r="G515" s="3" t="str">
        <f t="shared" si="30"/>
        <v>Jährliche Saison</v>
      </c>
      <c r="H515" s="3" t="str">
        <f t="shared" si="31"/>
        <v>OK</v>
      </c>
    </row>
    <row r="516" spans="1:8" ht="31" customHeight="1">
      <c r="A516" s="12">
        <f>IF(DATE(Start!$E$28,1,1)+ROW()-9&lt;DATE(Start!$E$28+3,1,1),DATE(Start!$E$28,1,1)+ROW()-9,"")</f>
        <v>46530</v>
      </c>
      <c r="B516" s="3" t="str">
        <f t="shared" si="28"/>
        <v>So</v>
      </c>
      <c r="C516" s="3">
        <f t="shared" si="29"/>
        <v>523</v>
      </c>
      <c r="D516" s="3">
        <f>IF(A516="","",COUNTIFS(Saisonpreise!$K$9:$K$38,"OK",Saisonpreise!$C$9:$C$38,"Jährlich",Saisonpreise!$J$9:$J$38,0,Saisonpreise!$H$9:$H$38,"&lt;="&amp;C516,Saisonpreise!$I$9:$I$38,"&gt;="&amp;C516)+COUNTIFS(Saisonpreise!$K$9:$K$38,"OK",Saisonpreise!$C$9:$C$38,"Jährlich",Saisonpreise!$J$9:$J$38,1,Saisonpreise!$H$9:$H$38,"&lt;="&amp;C516)+COUNTIFS(Saisonpreise!$K$9:$K$38,"OK",Saisonpreise!$C$9:$C$38,"Jährlich",Saisonpreise!$J$9:$J$38,1,Saisonpreise!$I$9:$I$38,"&gt;="&amp;C516))</f>
        <v>1</v>
      </c>
      <c r="E516" s="3">
        <f>IF(A516="","",COUNTIFS(Saisonpreise!$K$9:$K$38,"OK",Saisonpreise!$C$9:$C$38,"Einmalig",Saisonpreise!$D$9:$D$38,"&lt;="&amp;A516,Saisonpreise!$E$9:$E$38,"&gt;="&amp;A516))</f>
        <v>0</v>
      </c>
      <c r="F516" s="10">
        <f>IF(A516="","",IF(E516&gt;1,"",IF(E516=1,SUMIFS(Saisonpreise!$F$9:$F$38,Saisonpreise!$K$9:$K$38,"OK",Saisonpreise!$C$9:$C$38,"Einmalig",Saisonpreise!$D$9:$D$38,"&lt;="&amp;A516,Saisonpreise!$E$9:$E$38,"&gt;="&amp;A516),IF(D516&gt;1,"",IF(D516=0,Start!$E$26,SUMIFS(Saisonpreise!$F$9:$F$38,Saisonpreise!$K$9:$K$38,"OK",Saisonpreise!$C$9:$C$38,"Jährlich",Saisonpreise!$J$9:$J$38,0,Saisonpreise!$H$9:$H$38,"&lt;="&amp;C516,Saisonpreise!$I$9:$I$38,"&gt;="&amp;C516)+SUMIFS(Saisonpreise!$F$9:$F$38,Saisonpreise!$K$9:$K$38,"OK",Saisonpreise!$C$9:$C$38,"Jährlich",Saisonpreise!$J$9:$J$38,1,Saisonpreise!$H$9:$H$38,"&lt;="&amp;C516)+SUMIFS(Saisonpreise!$F$9:$F$38,Saisonpreise!$K$9:$K$38,"OK",Saisonpreise!$C$9:$C$38,"Jährlich",Saisonpreise!$J$9:$J$38,1,Saisonpreise!$I$9:$I$38,"&gt;="&amp;C516))))))</f>
        <v>105</v>
      </c>
      <c r="G516" s="3" t="str">
        <f t="shared" si="30"/>
        <v>Jährliche Saison</v>
      </c>
      <c r="H516" s="3" t="str">
        <f t="shared" si="31"/>
        <v>OK</v>
      </c>
    </row>
    <row r="517" spans="1:8" ht="31" customHeight="1">
      <c r="A517" s="12">
        <f>IF(DATE(Start!$E$28,1,1)+ROW()-9&lt;DATE(Start!$E$28+3,1,1),DATE(Start!$E$28,1,1)+ROW()-9,"")</f>
        <v>46531</v>
      </c>
      <c r="B517" s="3" t="str">
        <f t="shared" si="28"/>
        <v>Mo</v>
      </c>
      <c r="C517" s="3">
        <f t="shared" si="29"/>
        <v>524</v>
      </c>
      <c r="D517" s="3">
        <f>IF(A517="","",COUNTIFS(Saisonpreise!$K$9:$K$38,"OK",Saisonpreise!$C$9:$C$38,"Jährlich",Saisonpreise!$J$9:$J$38,0,Saisonpreise!$H$9:$H$38,"&lt;="&amp;C517,Saisonpreise!$I$9:$I$38,"&gt;="&amp;C517)+COUNTIFS(Saisonpreise!$K$9:$K$38,"OK",Saisonpreise!$C$9:$C$38,"Jährlich",Saisonpreise!$J$9:$J$38,1,Saisonpreise!$H$9:$H$38,"&lt;="&amp;C517)+COUNTIFS(Saisonpreise!$K$9:$K$38,"OK",Saisonpreise!$C$9:$C$38,"Jährlich",Saisonpreise!$J$9:$J$38,1,Saisonpreise!$I$9:$I$38,"&gt;="&amp;C517))</f>
        <v>1</v>
      </c>
      <c r="E517" s="3">
        <f>IF(A517="","",COUNTIFS(Saisonpreise!$K$9:$K$38,"OK",Saisonpreise!$C$9:$C$38,"Einmalig",Saisonpreise!$D$9:$D$38,"&lt;="&amp;A517,Saisonpreise!$E$9:$E$38,"&gt;="&amp;A517))</f>
        <v>0</v>
      </c>
      <c r="F517" s="10">
        <f>IF(A517="","",IF(E517&gt;1,"",IF(E517=1,SUMIFS(Saisonpreise!$F$9:$F$38,Saisonpreise!$K$9:$K$38,"OK",Saisonpreise!$C$9:$C$38,"Einmalig",Saisonpreise!$D$9:$D$38,"&lt;="&amp;A517,Saisonpreise!$E$9:$E$38,"&gt;="&amp;A517),IF(D517&gt;1,"",IF(D517=0,Start!$E$26,SUMIFS(Saisonpreise!$F$9:$F$38,Saisonpreise!$K$9:$K$38,"OK",Saisonpreise!$C$9:$C$38,"Jährlich",Saisonpreise!$J$9:$J$38,0,Saisonpreise!$H$9:$H$38,"&lt;="&amp;C517,Saisonpreise!$I$9:$I$38,"&gt;="&amp;C517)+SUMIFS(Saisonpreise!$F$9:$F$38,Saisonpreise!$K$9:$K$38,"OK",Saisonpreise!$C$9:$C$38,"Jährlich",Saisonpreise!$J$9:$J$38,1,Saisonpreise!$H$9:$H$38,"&lt;="&amp;C517)+SUMIFS(Saisonpreise!$F$9:$F$38,Saisonpreise!$K$9:$K$38,"OK",Saisonpreise!$C$9:$C$38,"Jährlich",Saisonpreise!$J$9:$J$38,1,Saisonpreise!$I$9:$I$38,"&gt;="&amp;C517))))))</f>
        <v>105</v>
      </c>
      <c r="G517" s="3" t="str">
        <f t="shared" si="30"/>
        <v>Jährliche Saison</v>
      </c>
      <c r="H517" s="3" t="str">
        <f t="shared" si="31"/>
        <v>OK</v>
      </c>
    </row>
    <row r="518" spans="1:8" ht="31" customHeight="1">
      <c r="A518" s="12">
        <f>IF(DATE(Start!$E$28,1,1)+ROW()-9&lt;DATE(Start!$E$28+3,1,1),DATE(Start!$E$28,1,1)+ROW()-9,"")</f>
        <v>46532</v>
      </c>
      <c r="B518" s="3" t="str">
        <f t="shared" si="28"/>
        <v>Di</v>
      </c>
      <c r="C518" s="3">
        <f t="shared" si="29"/>
        <v>525</v>
      </c>
      <c r="D518" s="3">
        <f>IF(A518="","",COUNTIFS(Saisonpreise!$K$9:$K$38,"OK",Saisonpreise!$C$9:$C$38,"Jährlich",Saisonpreise!$J$9:$J$38,0,Saisonpreise!$H$9:$H$38,"&lt;="&amp;C518,Saisonpreise!$I$9:$I$38,"&gt;="&amp;C518)+COUNTIFS(Saisonpreise!$K$9:$K$38,"OK",Saisonpreise!$C$9:$C$38,"Jährlich",Saisonpreise!$J$9:$J$38,1,Saisonpreise!$H$9:$H$38,"&lt;="&amp;C518)+COUNTIFS(Saisonpreise!$K$9:$K$38,"OK",Saisonpreise!$C$9:$C$38,"Jährlich",Saisonpreise!$J$9:$J$38,1,Saisonpreise!$I$9:$I$38,"&gt;="&amp;C518))</f>
        <v>1</v>
      </c>
      <c r="E518" s="3">
        <f>IF(A518="","",COUNTIFS(Saisonpreise!$K$9:$K$38,"OK",Saisonpreise!$C$9:$C$38,"Einmalig",Saisonpreise!$D$9:$D$38,"&lt;="&amp;A518,Saisonpreise!$E$9:$E$38,"&gt;="&amp;A518))</f>
        <v>0</v>
      </c>
      <c r="F518" s="10">
        <f>IF(A518="","",IF(E518&gt;1,"",IF(E518=1,SUMIFS(Saisonpreise!$F$9:$F$38,Saisonpreise!$K$9:$K$38,"OK",Saisonpreise!$C$9:$C$38,"Einmalig",Saisonpreise!$D$9:$D$38,"&lt;="&amp;A518,Saisonpreise!$E$9:$E$38,"&gt;="&amp;A518),IF(D518&gt;1,"",IF(D518=0,Start!$E$26,SUMIFS(Saisonpreise!$F$9:$F$38,Saisonpreise!$K$9:$K$38,"OK",Saisonpreise!$C$9:$C$38,"Jährlich",Saisonpreise!$J$9:$J$38,0,Saisonpreise!$H$9:$H$38,"&lt;="&amp;C518,Saisonpreise!$I$9:$I$38,"&gt;="&amp;C518)+SUMIFS(Saisonpreise!$F$9:$F$38,Saisonpreise!$K$9:$K$38,"OK",Saisonpreise!$C$9:$C$38,"Jährlich",Saisonpreise!$J$9:$J$38,1,Saisonpreise!$H$9:$H$38,"&lt;="&amp;C518)+SUMIFS(Saisonpreise!$F$9:$F$38,Saisonpreise!$K$9:$K$38,"OK",Saisonpreise!$C$9:$C$38,"Jährlich",Saisonpreise!$J$9:$J$38,1,Saisonpreise!$I$9:$I$38,"&gt;="&amp;C518))))))</f>
        <v>105</v>
      </c>
      <c r="G518" s="3" t="str">
        <f t="shared" si="30"/>
        <v>Jährliche Saison</v>
      </c>
      <c r="H518" s="3" t="str">
        <f t="shared" si="31"/>
        <v>OK</v>
      </c>
    </row>
    <row r="519" spans="1:8" ht="31" customHeight="1">
      <c r="A519" s="12">
        <f>IF(DATE(Start!$E$28,1,1)+ROW()-9&lt;DATE(Start!$E$28+3,1,1),DATE(Start!$E$28,1,1)+ROW()-9,"")</f>
        <v>46533</v>
      </c>
      <c r="B519" s="3" t="str">
        <f t="shared" si="28"/>
        <v>Mi</v>
      </c>
      <c r="C519" s="3">
        <f t="shared" si="29"/>
        <v>526</v>
      </c>
      <c r="D519" s="3">
        <f>IF(A519="","",COUNTIFS(Saisonpreise!$K$9:$K$38,"OK",Saisonpreise!$C$9:$C$38,"Jährlich",Saisonpreise!$J$9:$J$38,0,Saisonpreise!$H$9:$H$38,"&lt;="&amp;C519,Saisonpreise!$I$9:$I$38,"&gt;="&amp;C519)+COUNTIFS(Saisonpreise!$K$9:$K$38,"OK",Saisonpreise!$C$9:$C$38,"Jährlich",Saisonpreise!$J$9:$J$38,1,Saisonpreise!$H$9:$H$38,"&lt;="&amp;C519)+COUNTIFS(Saisonpreise!$K$9:$K$38,"OK",Saisonpreise!$C$9:$C$38,"Jährlich",Saisonpreise!$J$9:$J$38,1,Saisonpreise!$I$9:$I$38,"&gt;="&amp;C519))</f>
        <v>1</v>
      </c>
      <c r="E519" s="3">
        <f>IF(A519="","",COUNTIFS(Saisonpreise!$K$9:$K$38,"OK",Saisonpreise!$C$9:$C$38,"Einmalig",Saisonpreise!$D$9:$D$38,"&lt;="&amp;A519,Saisonpreise!$E$9:$E$38,"&gt;="&amp;A519))</f>
        <v>0</v>
      </c>
      <c r="F519" s="10">
        <f>IF(A519="","",IF(E519&gt;1,"",IF(E519=1,SUMIFS(Saisonpreise!$F$9:$F$38,Saisonpreise!$K$9:$K$38,"OK",Saisonpreise!$C$9:$C$38,"Einmalig",Saisonpreise!$D$9:$D$38,"&lt;="&amp;A519,Saisonpreise!$E$9:$E$38,"&gt;="&amp;A519),IF(D519&gt;1,"",IF(D519=0,Start!$E$26,SUMIFS(Saisonpreise!$F$9:$F$38,Saisonpreise!$K$9:$K$38,"OK",Saisonpreise!$C$9:$C$38,"Jährlich",Saisonpreise!$J$9:$J$38,0,Saisonpreise!$H$9:$H$38,"&lt;="&amp;C519,Saisonpreise!$I$9:$I$38,"&gt;="&amp;C519)+SUMIFS(Saisonpreise!$F$9:$F$38,Saisonpreise!$K$9:$K$38,"OK",Saisonpreise!$C$9:$C$38,"Jährlich",Saisonpreise!$J$9:$J$38,1,Saisonpreise!$H$9:$H$38,"&lt;="&amp;C519)+SUMIFS(Saisonpreise!$F$9:$F$38,Saisonpreise!$K$9:$K$38,"OK",Saisonpreise!$C$9:$C$38,"Jährlich",Saisonpreise!$J$9:$J$38,1,Saisonpreise!$I$9:$I$38,"&gt;="&amp;C519))))))</f>
        <v>105</v>
      </c>
      <c r="G519" s="3" t="str">
        <f t="shared" si="30"/>
        <v>Jährliche Saison</v>
      </c>
      <c r="H519" s="3" t="str">
        <f t="shared" si="31"/>
        <v>OK</v>
      </c>
    </row>
    <row r="520" spans="1:8" ht="31" customHeight="1">
      <c r="A520" s="12">
        <f>IF(DATE(Start!$E$28,1,1)+ROW()-9&lt;DATE(Start!$E$28+3,1,1),DATE(Start!$E$28,1,1)+ROW()-9,"")</f>
        <v>46534</v>
      </c>
      <c r="B520" s="3" t="str">
        <f t="shared" si="28"/>
        <v>Do</v>
      </c>
      <c r="C520" s="3">
        <f t="shared" si="29"/>
        <v>527</v>
      </c>
      <c r="D520" s="3">
        <f>IF(A520="","",COUNTIFS(Saisonpreise!$K$9:$K$38,"OK",Saisonpreise!$C$9:$C$38,"Jährlich",Saisonpreise!$J$9:$J$38,0,Saisonpreise!$H$9:$H$38,"&lt;="&amp;C520,Saisonpreise!$I$9:$I$38,"&gt;="&amp;C520)+COUNTIFS(Saisonpreise!$K$9:$K$38,"OK",Saisonpreise!$C$9:$C$38,"Jährlich",Saisonpreise!$J$9:$J$38,1,Saisonpreise!$H$9:$H$38,"&lt;="&amp;C520)+COUNTIFS(Saisonpreise!$K$9:$K$38,"OK",Saisonpreise!$C$9:$C$38,"Jährlich",Saisonpreise!$J$9:$J$38,1,Saisonpreise!$I$9:$I$38,"&gt;="&amp;C520))</f>
        <v>1</v>
      </c>
      <c r="E520" s="3">
        <f>IF(A520="","",COUNTIFS(Saisonpreise!$K$9:$K$38,"OK",Saisonpreise!$C$9:$C$38,"Einmalig",Saisonpreise!$D$9:$D$38,"&lt;="&amp;A520,Saisonpreise!$E$9:$E$38,"&gt;="&amp;A520))</f>
        <v>0</v>
      </c>
      <c r="F520" s="10">
        <f>IF(A520="","",IF(E520&gt;1,"",IF(E520=1,SUMIFS(Saisonpreise!$F$9:$F$38,Saisonpreise!$K$9:$K$38,"OK",Saisonpreise!$C$9:$C$38,"Einmalig",Saisonpreise!$D$9:$D$38,"&lt;="&amp;A520,Saisonpreise!$E$9:$E$38,"&gt;="&amp;A520),IF(D520&gt;1,"",IF(D520=0,Start!$E$26,SUMIFS(Saisonpreise!$F$9:$F$38,Saisonpreise!$K$9:$K$38,"OK",Saisonpreise!$C$9:$C$38,"Jährlich",Saisonpreise!$J$9:$J$38,0,Saisonpreise!$H$9:$H$38,"&lt;="&amp;C520,Saisonpreise!$I$9:$I$38,"&gt;="&amp;C520)+SUMIFS(Saisonpreise!$F$9:$F$38,Saisonpreise!$K$9:$K$38,"OK",Saisonpreise!$C$9:$C$38,"Jährlich",Saisonpreise!$J$9:$J$38,1,Saisonpreise!$H$9:$H$38,"&lt;="&amp;C520)+SUMIFS(Saisonpreise!$F$9:$F$38,Saisonpreise!$K$9:$K$38,"OK",Saisonpreise!$C$9:$C$38,"Jährlich",Saisonpreise!$J$9:$J$38,1,Saisonpreise!$I$9:$I$38,"&gt;="&amp;C520))))))</f>
        <v>105</v>
      </c>
      <c r="G520" s="3" t="str">
        <f t="shared" si="30"/>
        <v>Jährliche Saison</v>
      </c>
      <c r="H520" s="3" t="str">
        <f t="shared" si="31"/>
        <v>OK</v>
      </c>
    </row>
    <row r="521" spans="1:8" ht="31" customHeight="1">
      <c r="A521" s="12">
        <f>IF(DATE(Start!$E$28,1,1)+ROW()-9&lt;DATE(Start!$E$28+3,1,1),DATE(Start!$E$28,1,1)+ROW()-9,"")</f>
        <v>46535</v>
      </c>
      <c r="B521" s="3" t="str">
        <f t="shared" ref="B521:B584" si="32">IF(A521="","",CHOOSE(WEEKDAY(A521,2),"Mo","Di","Mi","Do","Fr","Sa","So"))</f>
        <v>Fr</v>
      </c>
      <c r="C521" s="3">
        <f t="shared" ref="C521:C584" si="33">IF(A521="","",MONTH(A521)*100+DAY(A521))</f>
        <v>528</v>
      </c>
      <c r="D521" s="3">
        <f>IF(A521="","",COUNTIFS(Saisonpreise!$K$9:$K$38,"OK",Saisonpreise!$C$9:$C$38,"Jährlich",Saisonpreise!$J$9:$J$38,0,Saisonpreise!$H$9:$H$38,"&lt;="&amp;C521,Saisonpreise!$I$9:$I$38,"&gt;="&amp;C521)+COUNTIFS(Saisonpreise!$K$9:$K$38,"OK",Saisonpreise!$C$9:$C$38,"Jährlich",Saisonpreise!$J$9:$J$38,1,Saisonpreise!$H$9:$H$38,"&lt;="&amp;C521)+COUNTIFS(Saisonpreise!$K$9:$K$38,"OK",Saisonpreise!$C$9:$C$38,"Jährlich",Saisonpreise!$J$9:$J$38,1,Saisonpreise!$I$9:$I$38,"&gt;="&amp;C521))</f>
        <v>1</v>
      </c>
      <c r="E521" s="3">
        <f>IF(A521="","",COUNTIFS(Saisonpreise!$K$9:$K$38,"OK",Saisonpreise!$C$9:$C$38,"Einmalig",Saisonpreise!$D$9:$D$38,"&lt;="&amp;A521,Saisonpreise!$E$9:$E$38,"&gt;="&amp;A521))</f>
        <v>0</v>
      </c>
      <c r="F521" s="10">
        <f>IF(A521="","",IF(E521&gt;1,"",IF(E521=1,SUMIFS(Saisonpreise!$F$9:$F$38,Saisonpreise!$K$9:$K$38,"OK",Saisonpreise!$C$9:$C$38,"Einmalig",Saisonpreise!$D$9:$D$38,"&lt;="&amp;A521,Saisonpreise!$E$9:$E$38,"&gt;="&amp;A521),IF(D521&gt;1,"",IF(D521=0,Start!$E$26,SUMIFS(Saisonpreise!$F$9:$F$38,Saisonpreise!$K$9:$K$38,"OK",Saisonpreise!$C$9:$C$38,"Jährlich",Saisonpreise!$J$9:$J$38,0,Saisonpreise!$H$9:$H$38,"&lt;="&amp;C521,Saisonpreise!$I$9:$I$38,"&gt;="&amp;C521)+SUMIFS(Saisonpreise!$F$9:$F$38,Saisonpreise!$K$9:$K$38,"OK",Saisonpreise!$C$9:$C$38,"Jährlich",Saisonpreise!$J$9:$J$38,1,Saisonpreise!$H$9:$H$38,"&lt;="&amp;C521)+SUMIFS(Saisonpreise!$F$9:$F$38,Saisonpreise!$K$9:$K$38,"OK",Saisonpreise!$C$9:$C$38,"Jährlich",Saisonpreise!$J$9:$J$38,1,Saisonpreise!$I$9:$I$38,"&gt;="&amp;C521))))))</f>
        <v>105</v>
      </c>
      <c r="G521" s="3" t="str">
        <f t="shared" ref="G521:G584" si="34">IF(A521="","",IF(OR(E521&gt;1,AND(E521=0,D521&gt;1)),"Preiskonflikt",IF(E521=1,"Einmalige Saison",IF(D521=1,"Jährliche Saison","Basispreis"))))</f>
        <v>Jährliche Saison</v>
      </c>
      <c r="H521" s="3" t="str">
        <f t="shared" ref="H521:H584" si="35">IF(A521="","",IF(G521="Preiskonflikt","Konflikt","OK"))</f>
        <v>OK</v>
      </c>
    </row>
    <row r="522" spans="1:8" ht="31" customHeight="1">
      <c r="A522" s="12">
        <f>IF(DATE(Start!$E$28,1,1)+ROW()-9&lt;DATE(Start!$E$28+3,1,1),DATE(Start!$E$28,1,1)+ROW()-9,"")</f>
        <v>46536</v>
      </c>
      <c r="B522" s="3" t="str">
        <f t="shared" si="32"/>
        <v>Sa</v>
      </c>
      <c r="C522" s="3">
        <f t="shared" si="33"/>
        <v>529</v>
      </c>
      <c r="D522" s="3">
        <f>IF(A522="","",COUNTIFS(Saisonpreise!$K$9:$K$38,"OK",Saisonpreise!$C$9:$C$38,"Jährlich",Saisonpreise!$J$9:$J$38,0,Saisonpreise!$H$9:$H$38,"&lt;="&amp;C522,Saisonpreise!$I$9:$I$38,"&gt;="&amp;C522)+COUNTIFS(Saisonpreise!$K$9:$K$38,"OK",Saisonpreise!$C$9:$C$38,"Jährlich",Saisonpreise!$J$9:$J$38,1,Saisonpreise!$H$9:$H$38,"&lt;="&amp;C522)+COUNTIFS(Saisonpreise!$K$9:$K$38,"OK",Saisonpreise!$C$9:$C$38,"Jährlich",Saisonpreise!$J$9:$J$38,1,Saisonpreise!$I$9:$I$38,"&gt;="&amp;C522))</f>
        <v>1</v>
      </c>
      <c r="E522" s="3">
        <f>IF(A522="","",COUNTIFS(Saisonpreise!$K$9:$K$38,"OK",Saisonpreise!$C$9:$C$38,"Einmalig",Saisonpreise!$D$9:$D$38,"&lt;="&amp;A522,Saisonpreise!$E$9:$E$38,"&gt;="&amp;A522))</f>
        <v>0</v>
      </c>
      <c r="F522" s="10">
        <f>IF(A522="","",IF(E522&gt;1,"",IF(E522=1,SUMIFS(Saisonpreise!$F$9:$F$38,Saisonpreise!$K$9:$K$38,"OK",Saisonpreise!$C$9:$C$38,"Einmalig",Saisonpreise!$D$9:$D$38,"&lt;="&amp;A522,Saisonpreise!$E$9:$E$38,"&gt;="&amp;A522),IF(D522&gt;1,"",IF(D522=0,Start!$E$26,SUMIFS(Saisonpreise!$F$9:$F$38,Saisonpreise!$K$9:$K$38,"OK",Saisonpreise!$C$9:$C$38,"Jährlich",Saisonpreise!$J$9:$J$38,0,Saisonpreise!$H$9:$H$38,"&lt;="&amp;C522,Saisonpreise!$I$9:$I$38,"&gt;="&amp;C522)+SUMIFS(Saisonpreise!$F$9:$F$38,Saisonpreise!$K$9:$K$38,"OK",Saisonpreise!$C$9:$C$38,"Jährlich",Saisonpreise!$J$9:$J$38,1,Saisonpreise!$H$9:$H$38,"&lt;="&amp;C522)+SUMIFS(Saisonpreise!$F$9:$F$38,Saisonpreise!$K$9:$K$38,"OK",Saisonpreise!$C$9:$C$38,"Jährlich",Saisonpreise!$J$9:$J$38,1,Saisonpreise!$I$9:$I$38,"&gt;="&amp;C522))))))</f>
        <v>105</v>
      </c>
      <c r="G522" s="3" t="str">
        <f t="shared" si="34"/>
        <v>Jährliche Saison</v>
      </c>
      <c r="H522" s="3" t="str">
        <f t="shared" si="35"/>
        <v>OK</v>
      </c>
    </row>
    <row r="523" spans="1:8" ht="31" customHeight="1">
      <c r="A523" s="12">
        <f>IF(DATE(Start!$E$28,1,1)+ROW()-9&lt;DATE(Start!$E$28+3,1,1),DATE(Start!$E$28,1,1)+ROW()-9,"")</f>
        <v>46537</v>
      </c>
      <c r="B523" s="3" t="str">
        <f t="shared" si="32"/>
        <v>So</v>
      </c>
      <c r="C523" s="3">
        <f t="shared" si="33"/>
        <v>530</v>
      </c>
      <c r="D523" s="3">
        <f>IF(A523="","",COUNTIFS(Saisonpreise!$K$9:$K$38,"OK",Saisonpreise!$C$9:$C$38,"Jährlich",Saisonpreise!$J$9:$J$38,0,Saisonpreise!$H$9:$H$38,"&lt;="&amp;C523,Saisonpreise!$I$9:$I$38,"&gt;="&amp;C523)+COUNTIFS(Saisonpreise!$K$9:$K$38,"OK",Saisonpreise!$C$9:$C$38,"Jährlich",Saisonpreise!$J$9:$J$38,1,Saisonpreise!$H$9:$H$38,"&lt;="&amp;C523)+COUNTIFS(Saisonpreise!$K$9:$K$38,"OK",Saisonpreise!$C$9:$C$38,"Jährlich",Saisonpreise!$J$9:$J$38,1,Saisonpreise!$I$9:$I$38,"&gt;="&amp;C523))</f>
        <v>1</v>
      </c>
      <c r="E523" s="3">
        <f>IF(A523="","",COUNTIFS(Saisonpreise!$K$9:$K$38,"OK",Saisonpreise!$C$9:$C$38,"Einmalig",Saisonpreise!$D$9:$D$38,"&lt;="&amp;A523,Saisonpreise!$E$9:$E$38,"&gt;="&amp;A523))</f>
        <v>0</v>
      </c>
      <c r="F523" s="10">
        <f>IF(A523="","",IF(E523&gt;1,"",IF(E523=1,SUMIFS(Saisonpreise!$F$9:$F$38,Saisonpreise!$K$9:$K$38,"OK",Saisonpreise!$C$9:$C$38,"Einmalig",Saisonpreise!$D$9:$D$38,"&lt;="&amp;A523,Saisonpreise!$E$9:$E$38,"&gt;="&amp;A523),IF(D523&gt;1,"",IF(D523=0,Start!$E$26,SUMIFS(Saisonpreise!$F$9:$F$38,Saisonpreise!$K$9:$K$38,"OK",Saisonpreise!$C$9:$C$38,"Jährlich",Saisonpreise!$J$9:$J$38,0,Saisonpreise!$H$9:$H$38,"&lt;="&amp;C523,Saisonpreise!$I$9:$I$38,"&gt;="&amp;C523)+SUMIFS(Saisonpreise!$F$9:$F$38,Saisonpreise!$K$9:$K$38,"OK",Saisonpreise!$C$9:$C$38,"Jährlich",Saisonpreise!$J$9:$J$38,1,Saisonpreise!$H$9:$H$38,"&lt;="&amp;C523)+SUMIFS(Saisonpreise!$F$9:$F$38,Saisonpreise!$K$9:$K$38,"OK",Saisonpreise!$C$9:$C$38,"Jährlich",Saisonpreise!$J$9:$J$38,1,Saisonpreise!$I$9:$I$38,"&gt;="&amp;C523))))))</f>
        <v>105</v>
      </c>
      <c r="G523" s="3" t="str">
        <f t="shared" si="34"/>
        <v>Jährliche Saison</v>
      </c>
      <c r="H523" s="3" t="str">
        <f t="shared" si="35"/>
        <v>OK</v>
      </c>
    </row>
    <row r="524" spans="1:8" ht="31" customHeight="1">
      <c r="A524" s="12">
        <f>IF(DATE(Start!$E$28,1,1)+ROW()-9&lt;DATE(Start!$E$28+3,1,1),DATE(Start!$E$28,1,1)+ROW()-9,"")</f>
        <v>46538</v>
      </c>
      <c r="B524" s="3" t="str">
        <f t="shared" si="32"/>
        <v>Mo</v>
      </c>
      <c r="C524" s="3">
        <f t="shared" si="33"/>
        <v>531</v>
      </c>
      <c r="D524" s="3">
        <f>IF(A524="","",COUNTIFS(Saisonpreise!$K$9:$K$38,"OK",Saisonpreise!$C$9:$C$38,"Jährlich",Saisonpreise!$J$9:$J$38,0,Saisonpreise!$H$9:$H$38,"&lt;="&amp;C524,Saisonpreise!$I$9:$I$38,"&gt;="&amp;C524)+COUNTIFS(Saisonpreise!$K$9:$K$38,"OK",Saisonpreise!$C$9:$C$38,"Jährlich",Saisonpreise!$J$9:$J$38,1,Saisonpreise!$H$9:$H$38,"&lt;="&amp;C524)+COUNTIFS(Saisonpreise!$K$9:$K$38,"OK",Saisonpreise!$C$9:$C$38,"Jährlich",Saisonpreise!$J$9:$J$38,1,Saisonpreise!$I$9:$I$38,"&gt;="&amp;C524))</f>
        <v>1</v>
      </c>
      <c r="E524" s="3">
        <f>IF(A524="","",COUNTIFS(Saisonpreise!$K$9:$K$38,"OK",Saisonpreise!$C$9:$C$38,"Einmalig",Saisonpreise!$D$9:$D$38,"&lt;="&amp;A524,Saisonpreise!$E$9:$E$38,"&gt;="&amp;A524))</f>
        <v>0</v>
      </c>
      <c r="F524" s="10">
        <f>IF(A524="","",IF(E524&gt;1,"",IF(E524=1,SUMIFS(Saisonpreise!$F$9:$F$38,Saisonpreise!$K$9:$K$38,"OK",Saisonpreise!$C$9:$C$38,"Einmalig",Saisonpreise!$D$9:$D$38,"&lt;="&amp;A524,Saisonpreise!$E$9:$E$38,"&gt;="&amp;A524),IF(D524&gt;1,"",IF(D524=0,Start!$E$26,SUMIFS(Saisonpreise!$F$9:$F$38,Saisonpreise!$K$9:$K$38,"OK",Saisonpreise!$C$9:$C$38,"Jährlich",Saisonpreise!$J$9:$J$38,0,Saisonpreise!$H$9:$H$38,"&lt;="&amp;C524,Saisonpreise!$I$9:$I$38,"&gt;="&amp;C524)+SUMIFS(Saisonpreise!$F$9:$F$38,Saisonpreise!$K$9:$K$38,"OK",Saisonpreise!$C$9:$C$38,"Jährlich",Saisonpreise!$J$9:$J$38,1,Saisonpreise!$H$9:$H$38,"&lt;="&amp;C524)+SUMIFS(Saisonpreise!$F$9:$F$38,Saisonpreise!$K$9:$K$38,"OK",Saisonpreise!$C$9:$C$38,"Jährlich",Saisonpreise!$J$9:$J$38,1,Saisonpreise!$I$9:$I$38,"&gt;="&amp;C524))))))</f>
        <v>105</v>
      </c>
      <c r="G524" s="3" t="str">
        <f t="shared" si="34"/>
        <v>Jährliche Saison</v>
      </c>
      <c r="H524" s="3" t="str">
        <f t="shared" si="35"/>
        <v>OK</v>
      </c>
    </row>
    <row r="525" spans="1:8" ht="31" customHeight="1">
      <c r="A525" s="12">
        <f>IF(DATE(Start!$E$28,1,1)+ROW()-9&lt;DATE(Start!$E$28+3,1,1),DATE(Start!$E$28,1,1)+ROW()-9,"")</f>
        <v>46539</v>
      </c>
      <c r="B525" s="3" t="str">
        <f t="shared" si="32"/>
        <v>Di</v>
      </c>
      <c r="C525" s="3">
        <f t="shared" si="33"/>
        <v>601</v>
      </c>
      <c r="D525" s="3">
        <f>IF(A525="","",COUNTIFS(Saisonpreise!$K$9:$K$38,"OK",Saisonpreise!$C$9:$C$38,"Jährlich",Saisonpreise!$J$9:$J$38,0,Saisonpreise!$H$9:$H$38,"&lt;="&amp;C525,Saisonpreise!$I$9:$I$38,"&gt;="&amp;C525)+COUNTIFS(Saisonpreise!$K$9:$K$38,"OK",Saisonpreise!$C$9:$C$38,"Jährlich",Saisonpreise!$J$9:$J$38,1,Saisonpreise!$H$9:$H$38,"&lt;="&amp;C525)+COUNTIFS(Saisonpreise!$K$9:$K$38,"OK",Saisonpreise!$C$9:$C$38,"Jährlich",Saisonpreise!$J$9:$J$38,1,Saisonpreise!$I$9:$I$38,"&gt;="&amp;C525))</f>
        <v>1</v>
      </c>
      <c r="E525" s="3">
        <f>IF(A525="","",COUNTIFS(Saisonpreise!$K$9:$K$38,"OK",Saisonpreise!$C$9:$C$38,"Einmalig",Saisonpreise!$D$9:$D$38,"&lt;="&amp;A525,Saisonpreise!$E$9:$E$38,"&gt;="&amp;A525))</f>
        <v>0</v>
      </c>
      <c r="F525" s="10">
        <f>IF(A525="","",IF(E525&gt;1,"",IF(E525=1,SUMIFS(Saisonpreise!$F$9:$F$38,Saisonpreise!$K$9:$K$38,"OK",Saisonpreise!$C$9:$C$38,"Einmalig",Saisonpreise!$D$9:$D$38,"&lt;="&amp;A525,Saisonpreise!$E$9:$E$38,"&gt;="&amp;A525),IF(D525&gt;1,"",IF(D525=0,Start!$E$26,SUMIFS(Saisonpreise!$F$9:$F$38,Saisonpreise!$K$9:$K$38,"OK",Saisonpreise!$C$9:$C$38,"Jährlich",Saisonpreise!$J$9:$J$38,0,Saisonpreise!$H$9:$H$38,"&lt;="&amp;C525,Saisonpreise!$I$9:$I$38,"&gt;="&amp;C525)+SUMIFS(Saisonpreise!$F$9:$F$38,Saisonpreise!$K$9:$K$38,"OK",Saisonpreise!$C$9:$C$38,"Jährlich",Saisonpreise!$J$9:$J$38,1,Saisonpreise!$H$9:$H$38,"&lt;="&amp;C525)+SUMIFS(Saisonpreise!$F$9:$F$38,Saisonpreise!$K$9:$K$38,"OK",Saisonpreise!$C$9:$C$38,"Jährlich",Saisonpreise!$J$9:$J$38,1,Saisonpreise!$I$9:$I$38,"&gt;="&amp;C525))))))</f>
        <v>105</v>
      </c>
      <c r="G525" s="3" t="str">
        <f t="shared" si="34"/>
        <v>Jährliche Saison</v>
      </c>
      <c r="H525" s="3" t="str">
        <f t="shared" si="35"/>
        <v>OK</v>
      </c>
    </row>
    <row r="526" spans="1:8" ht="31" customHeight="1">
      <c r="A526" s="12">
        <f>IF(DATE(Start!$E$28,1,1)+ROW()-9&lt;DATE(Start!$E$28+3,1,1),DATE(Start!$E$28,1,1)+ROW()-9,"")</f>
        <v>46540</v>
      </c>
      <c r="B526" s="3" t="str">
        <f t="shared" si="32"/>
        <v>Mi</v>
      </c>
      <c r="C526" s="3">
        <f t="shared" si="33"/>
        <v>602</v>
      </c>
      <c r="D526" s="3">
        <f>IF(A526="","",COUNTIFS(Saisonpreise!$K$9:$K$38,"OK",Saisonpreise!$C$9:$C$38,"Jährlich",Saisonpreise!$J$9:$J$38,0,Saisonpreise!$H$9:$H$38,"&lt;="&amp;C526,Saisonpreise!$I$9:$I$38,"&gt;="&amp;C526)+COUNTIFS(Saisonpreise!$K$9:$K$38,"OK",Saisonpreise!$C$9:$C$38,"Jährlich",Saisonpreise!$J$9:$J$38,1,Saisonpreise!$H$9:$H$38,"&lt;="&amp;C526)+COUNTIFS(Saisonpreise!$K$9:$K$38,"OK",Saisonpreise!$C$9:$C$38,"Jährlich",Saisonpreise!$J$9:$J$38,1,Saisonpreise!$I$9:$I$38,"&gt;="&amp;C526))</f>
        <v>1</v>
      </c>
      <c r="E526" s="3">
        <f>IF(A526="","",COUNTIFS(Saisonpreise!$K$9:$K$38,"OK",Saisonpreise!$C$9:$C$38,"Einmalig",Saisonpreise!$D$9:$D$38,"&lt;="&amp;A526,Saisonpreise!$E$9:$E$38,"&gt;="&amp;A526))</f>
        <v>0</v>
      </c>
      <c r="F526" s="10">
        <f>IF(A526="","",IF(E526&gt;1,"",IF(E526=1,SUMIFS(Saisonpreise!$F$9:$F$38,Saisonpreise!$K$9:$K$38,"OK",Saisonpreise!$C$9:$C$38,"Einmalig",Saisonpreise!$D$9:$D$38,"&lt;="&amp;A526,Saisonpreise!$E$9:$E$38,"&gt;="&amp;A526),IF(D526&gt;1,"",IF(D526=0,Start!$E$26,SUMIFS(Saisonpreise!$F$9:$F$38,Saisonpreise!$K$9:$K$38,"OK",Saisonpreise!$C$9:$C$38,"Jährlich",Saisonpreise!$J$9:$J$38,0,Saisonpreise!$H$9:$H$38,"&lt;="&amp;C526,Saisonpreise!$I$9:$I$38,"&gt;="&amp;C526)+SUMIFS(Saisonpreise!$F$9:$F$38,Saisonpreise!$K$9:$K$38,"OK",Saisonpreise!$C$9:$C$38,"Jährlich",Saisonpreise!$J$9:$J$38,1,Saisonpreise!$H$9:$H$38,"&lt;="&amp;C526)+SUMIFS(Saisonpreise!$F$9:$F$38,Saisonpreise!$K$9:$K$38,"OK",Saisonpreise!$C$9:$C$38,"Jährlich",Saisonpreise!$J$9:$J$38,1,Saisonpreise!$I$9:$I$38,"&gt;="&amp;C526))))))</f>
        <v>105</v>
      </c>
      <c r="G526" s="3" t="str">
        <f t="shared" si="34"/>
        <v>Jährliche Saison</v>
      </c>
      <c r="H526" s="3" t="str">
        <f t="shared" si="35"/>
        <v>OK</v>
      </c>
    </row>
    <row r="527" spans="1:8" ht="31" customHeight="1">
      <c r="A527" s="12">
        <f>IF(DATE(Start!$E$28,1,1)+ROW()-9&lt;DATE(Start!$E$28+3,1,1),DATE(Start!$E$28,1,1)+ROW()-9,"")</f>
        <v>46541</v>
      </c>
      <c r="B527" s="3" t="str">
        <f t="shared" si="32"/>
        <v>Do</v>
      </c>
      <c r="C527" s="3">
        <f t="shared" si="33"/>
        <v>603</v>
      </c>
      <c r="D527" s="3">
        <f>IF(A527="","",COUNTIFS(Saisonpreise!$K$9:$K$38,"OK",Saisonpreise!$C$9:$C$38,"Jährlich",Saisonpreise!$J$9:$J$38,0,Saisonpreise!$H$9:$H$38,"&lt;="&amp;C527,Saisonpreise!$I$9:$I$38,"&gt;="&amp;C527)+COUNTIFS(Saisonpreise!$K$9:$K$38,"OK",Saisonpreise!$C$9:$C$38,"Jährlich",Saisonpreise!$J$9:$J$38,1,Saisonpreise!$H$9:$H$38,"&lt;="&amp;C527)+COUNTIFS(Saisonpreise!$K$9:$K$38,"OK",Saisonpreise!$C$9:$C$38,"Jährlich",Saisonpreise!$J$9:$J$38,1,Saisonpreise!$I$9:$I$38,"&gt;="&amp;C527))</f>
        <v>1</v>
      </c>
      <c r="E527" s="3">
        <f>IF(A527="","",COUNTIFS(Saisonpreise!$K$9:$K$38,"OK",Saisonpreise!$C$9:$C$38,"Einmalig",Saisonpreise!$D$9:$D$38,"&lt;="&amp;A527,Saisonpreise!$E$9:$E$38,"&gt;="&amp;A527))</f>
        <v>0</v>
      </c>
      <c r="F527" s="10">
        <f>IF(A527="","",IF(E527&gt;1,"",IF(E527=1,SUMIFS(Saisonpreise!$F$9:$F$38,Saisonpreise!$K$9:$K$38,"OK",Saisonpreise!$C$9:$C$38,"Einmalig",Saisonpreise!$D$9:$D$38,"&lt;="&amp;A527,Saisonpreise!$E$9:$E$38,"&gt;="&amp;A527),IF(D527&gt;1,"",IF(D527=0,Start!$E$26,SUMIFS(Saisonpreise!$F$9:$F$38,Saisonpreise!$K$9:$K$38,"OK",Saisonpreise!$C$9:$C$38,"Jährlich",Saisonpreise!$J$9:$J$38,0,Saisonpreise!$H$9:$H$38,"&lt;="&amp;C527,Saisonpreise!$I$9:$I$38,"&gt;="&amp;C527)+SUMIFS(Saisonpreise!$F$9:$F$38,Saisonpreise!$K$9:$K$38,"OK",Saisonpreise!$C$9:$C$38,"Jährlich",Saisonpreise!$J$9:$J$38,1,Saisonpreise!$H$9:$H$38,"&lt;="&amp;C527)+SUMIFS(Saisonpreise!$F$9:$F$38,Saisonpreise!$K$9:$K$38,"OK",Saisonpreise!$C$9:$C$38,"Jährlich",Saisonpreise!$J$9:$J$38,1,Saisonpreise!$I$9:$I$38,"&gt;="&amp;C527))))))</f>
        <v>105</v>
      </c>
      <c r="G527" s="3" t="str">
        <f t="shared" si="34"/>
        <v>Jährliche Saison</v>
      </c>
      <c r="H527" s="3" t="str">
        <f t="shared" si="35"/>
        <v>OK</v>
      </c>
    </row>
    <row r="528" spans="1:8" ht="31" customHeight="1">
      <c r="A528" s="12">
        <f>IF(DATE(Start!$E$28,1,1)+ROW()-9&lt;DATE(Start!$E$28+3,1,1),DATE(Start!$E$28,1,1)+ROW()-9,"")</f>
        <v>46542</v>
      </c>
      <c r="B528" s="3" t="str">
        <f t="shared" si="32"/>
        <v>Fr</v>
      </c>
      <c r="C528" s="3">
        <f t="shared" si="33"/>
        <v>604</v>
      </c>
      <c r="D528" s="3">
        <f>IF(A528="","",COUNTIFS(Saisonpreise!$K$9:$K$38,"OK",Saisonpreise!$C$9:$C$38,"Jährlich",Saisonpreise!$J$9:$J$38,0,Saisonpreise!$H$9:$H$38,"&lt;="&amp;C528,Saisonpreise!$I$9:$I$38,"&gt;="&amp;C528)+COUNTIFS(Saisonpreise!$K$9:$K$38,"OK",Saisonpreise!$C$9:$C$38,"Jährlich",Saisonpreise!$J$9:$J$38,1,Saisonpreise!$H$9:$H$38,"&lt;="&amp;C528)+COUNTIFS(Saisonpreise!$K$9:$K$38,"OK",Saisonpreise!$C$9:$C$38,"Jährlich",Saisonpreise!$J$9:$J$38,1,Saisonpreise!$I$9:$I$38,"&gt;="&amp;C528))</f>
        <v>1</v>
      </c>
      <c r="E528" s="3">
        <f>IF(A528="","",COUNTIFS(Saisonpreise!$K$9:$K$38,"OK",Saisonpreise!$C$9:$C$38,"Einmalig",Saisonpreise!$D$9:$D$38,"&lt;="&amp;A528,Saisonpreise!$E$9:$E$38,"&gt;="&amp;A528))</f>
        <v>0</v>
      </c>
      <c r="F528" s="10">
        <f>IF(A528="","",IF(E528&gt;1,"",IF(E528=1,SUMIFS(Saisonpreise!$F$9:$F$38,Saisonpreise!$K$9:$K$38,"OK",Saisonpreise!$C$9:$C$38,"Einmalig",Saisonpreise!$D$9:$D$38,"&lt;="&amp;A528,Saisonpreise!$E$9:$E$38,"&gt;="&amp;A528),IF(D528&gt;1,"",IF(D528=0,Start!$E$26,SUMIFS(Saisonpreise!$F$9:$F$38,Saisonpreise!$K$9:$K$38,"OK",Saisonpreise!$C$9:$C$38,"Jährlich",Saisonpreise!$J$9:$J$38,0,Saisonpreise!$H$9:$H$38,"&lt;="&amp;C528,Saisonpreise!$I$9:$I$38,"&gt;="&amp;C528)+SUMIFS(Saisonpreise!$F$9:$F$38,Saisonpreise!$K$9:$K$38,"OK",Saisonpreise!$C$9:$C$38,"Jährlich",Saisonpreise!$J$9:$J$38,1,Saisonpreise!$H$9:$H$38,"&lt;="&amp;C528)+SUMIFS(Saisonpreise!$F$9:$F$38,Saisonpreise!$K$9:$K$38,"OK",Saisonpreise!$C$9:$C$38,"Jährlich",Saisonpreise!$J$9:$J$38,1,Saisonpreise!$I$9:$I$38,"&gt;="&amp;C528))))))</f>
        <v>105</v>
      </c>
      <c r="G528" s="3" t="str">
        <f t="shared" si="34"/>
        <v>Jährliche Saison</v>
      </c>
      <c r="H528" s="3" t="str">
        <f t="shared" si="35"/>
        <v>OK</v>
      </c>
    </row>
    <row r="529" spans="1:8" ht="31" customHeight="1">
      <c r="A529" s="12">
        <f>IF(DATE(Start!$E$28,1,1)+ROW()-9&lt;DATE(Start!$E$28+3,1,1),DATE(Start!$E$28,1,1)+ROW()-9,"")</f>
        <v>46543</v>
      </c>
      <c r="B529" s="3" t="str">
        <f t="shared" si="32"/>
        <v>Sa</v>
      </c>
      <c r="C529" s="3">
        <f t="shared" si="33"/>
        <v>605</v>
      </c>
      <c r="D529" s="3">
        <f>IF(A529="","",COUNTIFS(Saisonpreise!$K$9:$K$38,"OK",Saisonpreise!$C$9:$C$38,"Jährlich",Saisonpreise!$J$9:$J$38,0,Saisonpreise!$H$9:$H$38,"&lt;="&amp;C529,Saisonpreise!$I$9:$I$38,"&gt;="&amp;C529)+COUNTIFS(Saisonpreise!$K$9:$K$38,"OK",Saisonpreise!$C$9:$C$38,"Jährlich",Saisonpreise!$J$9:$J$38,1,Saisonpreise!$H$9:$H$38,"&lt;="&amp;C529)+COUNTIFS(Saisonpreise!$K$9:$K$38,"OK",Saisonpreise!$C$9:$C$38,"Jährlich",Saisonpreise!$J$9:$J$38,1,Saisonpreise!$I$9:$I$38,"&gt;="&amp;C529))</f>
        <v>1</v>
      </c>
      <c r="E529" s="3">
        <f>IF(A529="","",COUNTIFS(Saisonpreise!$K$9:$K$38,"OK",Saisonpreise!$C$9:$C$38,"Einmalig",Saisonpreise!$D$9:$D$38,"&lt;="&amp;A529,Saisonpreise!$E$9:$E$38,"&gt;="&amp;A529))</f>
        <v>0</v>
      </c>
      <c r="F529" s="10">
        <f>IF(A529="","",IF(E529&gt;1,"",IF(E529=1,SUMIFS(Saisonpreise!$F$9:$F$38,Saisonpreise!$K$9:$K$38,"OK",Saisonpreise!$C$9:$C$38,"Einmalig",Saisonpreise!$D$9:$D$38,"&lt;="&amp;A529,Saisonpreise!$E$9:$E$38,"&gt;="&amp;A529),IF(D529&gt;1,"",IF(D529=0,Start!$E$26,SUMIFS(Saisonpreise!$F$9:$F$38,Saisonpreise!$K$9:$K$38,"OK",Saisonpreise!$C$9:$C$38,"Jährlich",Saisonpreise!$J$9:$J$38,0,Saisonpreise!$H$9:$H$38,"&lt;="&amp;C529,Saisonpreise!$I$9:$I$38,"&gt;="&amp;C529)+SUMIFS(Saisonpreise!$F$9:$F$38,Saisonpreise!$K$9:$K$38,"OK",Saisonpreise!$C$9:$C$38,"Jährlich",Saisonpreise!$J$9:$J$38,1,Saisonpreise!$H$9:$H$38,"&lt;="&amp;C529)+SUMIFS(Saisonpreise!$F$9:$F$38,Saisonpreise!$K$9:$K$38,"OK",Saisonpreise!$C$9:$C$38,"Jährlich",Saisonpreise!$J$9:$J$38,1,Saisonpreise!$I$9:$I$38,"&gt;="&amp;C529))))))</f>
        <v>105</v>
      </c>
      <c r="G529" s="3" t="str">
        <f t="shared" si="34"/>
        <v>Jährliche Saison</v>
      </c>
      <c r="H529" s="3" t="str">
        <f t="shared" si="35"/>
        <v>OK</v>
      </c>
    </row>
    <row r="530" spans="1:8" ht="31" customHeight="1">
      <c r="A530" s="12">
        <f>IF(DATE(Start!$E$28,1,1)+ROW()-9&lt;DATE(Start!$E$28+3,1,1),DATE(Start!$E$28,1,1)+ROW()-9,"")</f>
        <v>46544</v>
      </c>
      <c r="B530" s="3" t="str">
        <f t="shared" si="32"/>
        <v>So</v>
      </c>
      <c r="C530" s="3">
        <f t="shared" si="33"/>
        <v>606</v>
      </c>
      <c r="D530" s="3">
        <f>IF(A530="","",COUNTIFS(Saisonpreise!$K$9:$K$38,"OK",Saisonpreise!$C$9:$C$38,"Jährlich",Saisonpreise!$J$9:$J$38,0,Saisonpreise!$H$9:$H$38,"&lt;="&amp;C530,Saisonpreise!$I$9:$I$38,"&gt;="&amp;C530)+COUNTIFS(Saisonpreise!$K$9:$K$38,"OK",Saisonpreise!$C$9:$C$38,"Jährlich",Saisonpreise!$J$9:$J$38,1,Saisonpreise!$H$9:$H$38,"&lt;="&amp;C530)+COUNTIFS(Saisonpreise!$K$9:$K$38,"OK",Saisonpreise!$C$9:$C$38,"Jährlich",Saisonpreise!$J$9:$J$38,1,Saisonpreise!$I$9:$I$38,"&gt;="&amp;C530))</f>
        <v>1</v>
      </c>
      <c r="E530" s="3">
        <f>IF(A530="","",COUNTIFS(Saisonpreise!$K$9:$K$38,"OK",Saisonpreise!$C$9:$C$38,"Einmalig",Saisonpreise!$D$9:$D$38,"&lt;="&amp;A530,Saisonpreise!$E$9:$E$38,"&gt;="&amp;A530))</f>
        <v>0</v>
      </c>
      <c r="F530" s="10">
        <f>IF(A530="","",IF(E530&gt;1,"",IF(E530=1,SUMIFS(Saisonpreise!$F$9:$F$38,Saisonpreise!$K$9:$K$38,"OK",Saisonpreise!$C$9:$C$38,"Einmalig",Saisonpreise!$D$9:$D$38,"&lt;="&amp;A530,Saisonpreise!$E$9:$E$38,"&gt;="&amp;A530),IF(D530&gt;1,"",IF(D530=0,Start!$E$26,SUMIFS(Saisonpreise!$F$9:$F$38,Saisonpreise!$K$9:$K$38,"OK",Saisonpreise!$C$9:$C$38,"Jährlich",Saisonpreise!$J$9:$J$38,0,Saisonpreise!$H$9:$H$38,"&lt;="&amp;C530,Saisonpreise!$I$9:$I$38,"&gt;="&amp;C530)+SUMIFS(Saisonpreise!$F$9:$F$38,Saisonpreise!$K$9:$K$38,"OK",Saisonpreise!$C$9:$C$38,"Jährlich",Saisonpreise!$J$9:$J$38,1,Saisonpreise!$H$9:$H$38,"&lt;="&amp;C530)+SUMIFS(Saisonpreise!$F$9:$F$38,Saisonpreise!$K$9:$K$38,"OK",Saisonpreise!$C$9:$C$38,"Jährlich",Saisonpreise!$J$9:$J$38,1,Saisonpreise!$I$9:$I$38,"&gt;="&amp;C530))))))</f>
        <v>105</v>
      </c>
      <c r="G530" s="3" t="str">
        <f t="shared" si="34"/>
        <v>Jährliche Saison</v>
      </c>
      <c r="H530" s="3" t="str">
        <f t="shared" si="35"/>
        <v>OK</v>
      </c>
    </row>
    <row r="531" spans="1:8" ht="31" customHeight="1">
      <c r="A531" s="12">
        <f>IF(DATE(Start!$E$28,1,1)+ROW()-9&lt;DATE(Start!$E$28+3,1,1),DATE(Start!$E$28,1,1)+ROW()-9,"")</f>
        <v>46545</v>
      </c>
      <c r="B531" s="3" t="str">
        <f t="shared" si="32"/>
        <v>Mo</v>
      </c>
      <c r="C531" s="3">
        <f t="shared" si="33"/>
        <v>607</v>
      </c>
      <c r="D531" s="3">
        <f>IF(A531="","",COUNTIFS(Saisonpreise!$K$9:$K$38,"OK",Saisonpreise!$C$9:$C$38,"Jährlich",Saisonpreise!$J$9:$J$38,0,Saisonpreise!$H$9:$H$38,"&lt;="&amp;C531,Saisonpreise!$I$9:$I$38,"&gt;="&amp;C531)+COUNTIFS(Saisonpreise!$K$9:$K$38,"OK",Saisonpreise!$C$9:$C$38,"Jährlich",Saisonpreise!$J$9:$J$38,1,Saisonpreise!$H$9:$H$38,"&lt;="&amp;C531)+COUNTIFS(Saisonpreise!$K$9:$K$38,"OK",Saisonpreise!$C$9:$C$38,"Jährlich",Saisonpreise!$J$9:$J$38,1,Saisonpreise!$I$9:$I$38,"&gt;="&amp;C531))</f>
        <v>1</v>
      </c>
      <c r="E531" s="3">
        <f>IF(A531="","",COUNTIFS(Saisonpreise!$K$9:$K$38,"OK",Saisonpreise!$C$9:$C$38,"Einmalig",Saisonpreise!$D$9:$D$38,"&lt;="&amp;A531,Saisonpreise!$E$9:$E$38,"&gt;="&amp;A531))</f>
        <v>0</v>
      </c>
      <c r="F531" s="10">
        <f>IF(A531="","",IF(E531&gt;1,"",IF(E531=1,SUMIFS(Saisonpreise!$F$9:$F$38,Saisonpreise!$K$9:$K$38,"OK",Saisonpreise!$C$9:$C$38,"Einmalig",Saisonpreise!$D$9:$D$38,"&lt;="&amp;A531,Saisonpreise!$E$9:$E$38,"&gt;="&amp;A531),IF(D531&gt;1,"",IF(D531=0,Start!$E$26,SUMIFS(Saisonpreise!$F$9:$F$38,Saisonpreise!$K$9:$K$38,"OK",Saisonpreise!$C$9:$C$38,"Jährlich",Saisonpreise!$J$9:$J$38,0,Saisonpreise!$H$9:$H$38,"&lt;="&amp;C531,Saisonpreise!$I$9:$I$38,"&gt;="&amp;C531)+SUMIFS(Saisonpreise!$F$9:$F$38,Saisonpreise!$K$9:$K$38,"OK",Saisonpreise!$C$9:$C$38,"Jährlich",Saisonpreise!$J$9:$J$38,1,Saisonpreise!$H$9:$H$38,"&lt;="&amp;C531)+SUMIFS(Saisonpreise!$F$9:$F$38,Saisonpreise!$K$9:$K$38,"OK",Saisonpreise!$C$9:$C$38,"Jährlich",Saisonpreise!$J$9:$J$38,1,Saisonpreise!$I$9:$I$38,"&gt;="&amp;C531))))))</f>
        <v>105</v>
      </c>
      <c r="G531" s="3" t="str">
        <f t="shared" si="34"/>
        <v>Jährliche Saison</v>
      </c>
      <c r="H531" s="3" t="str">
        <f t="shared" si="35"/>
        <v>OK</v>
      </c>
    </row>
    <row r="532" spans="1:8" ht="31" customHeight="1">
      <c r="A532" s="12">
        <f>IF(DATE(Start!$E$28,1,1)+ROW()-9&lt;DATE(Start!$E$28+3,1,1),DATE(Start!$E$28,1,1)+ROW()-9,"")</f>
        <v>46546</v>
      </c>
      <c r="B532" s="3" t="str">
        <f t="shared" si="32"/>
        <v>Di</v>
      </c>
      <c r="C532" s="3">
        <f t="shared" si="33"/>
        <v>608</v>
      </c>
      <c r="D532" s="3">
        <f>IF(A532="","",COUNTIFS(Saisonpreise!$K$9:$K$38,"OK",Saisonpreise!$C$9:$C$38,"Jährlich",Saisonpreise!$J$9:$J$38,0,Saisonpreise!$H$9:$H$38,"&lt;="&amp;C532,Saisonpreise!$I$9:$I$38,"&gt;="&amp;C532)+COUNTIFS(Saisonpreise!$K$9:$K$38,"OK",Saisonpreise!$C$9:$C$38,"Jährlich",Saisonpreise!$J$9:$J$38,1,Saisonpreise!$H$9:$H$38,"&lt;="&amp;C532)+COUNTIFS(Saisonpreise!$K$9:$K$38,"OK",Saisonpreise!$C$9:$C$38,"Jährlich",Saisonpreise!$J$9:$J$38,1,Saisonpreise!$I$9:$I$38,"&gt;="&amp;C532))</f>
        <v>1</v>
      </c>
      <c r="E532" s="3">
        <f>IF(A532="","",COUNTIFS(Saisonpreise!$K$9:$K$38,"OK",Saisonpreise!$C$9:$C$38,"Einmalig",Saisonpreise!$D$9:$D$38,"&lt;="&amp;A532,Saisonpreise!$E$9:$E$38,"&gt;="&amp;A532))</f>
        <v>0</v>
      </c>
      <c r="F532" s="10">
        <f>IF(A532="","",IF(E532&gt;1,"",IF(E532=1,SUMIFS(Saisonpreise!$F$9:$F$38,Saisonpreise!$K$9:$K$38,"OK",Saisonpreise!$C$9:$C$38,"Einmalig",Saisonpreise!$D$9:$D$38,"&lt;="&amp;A532,Saisonpreise!$E$9:$E$38,"&gt;="&amp;A532),IF(D532&gt;1,"",IF(D532=0,Start!$E$26,SUMIFS(Saisonpreise!$F$9:$F$38,Saisonpreise!$K$9:$K$38,"OK",Saisonpreise!$C$9:$C$38,"Jährlich",Saisonpreise!$J$9:$J$38,0,Saisonpreise!$H$9:$H$38,"&lt;="&amp;C532,Saisonpreise!$I$9:$I$38,"&gt;="&amp;C532)+SUMIFS(Saisonpreise!$F$9:$F$38,Saisonpreise!$K$9:$K$38,"OK",Saisonpreise!$C$9:$C$38,"Jährlich",Saisonpreise!$J$9:$J$38,1,Saisonpreise!$H$9:$H$38,"&lt;="&amp;C532)+SUMIFS(Saisonpreise!$F$9:$F$38,Saisonpreise!$K$9:$K$38,"OK",Saisonpreise!$C$9:$C$38,"Jährlich",Saisonpreise!$J$9:$J$38,1,Saisonpreise!$I$9:$I$38,"&gt;="&amp;C532))))))</f>
        <v>105</v>
      </c>
      <c r="G532" s="3" t="str">
        <f t="shared" si="34"/>
        <v>Jährliche Saison</v>
      </c>
      <c r="H532" s="3" t="str">
        <f t="shared" si="35"/>
        <v>OK</v>
      </c>
    </row>
    <row r="533" spans="1:8" ht="31" customHeight="1">
      <c r="A533" s="12">
        <f>IF(DATE(Start!$E$28,1,1)+ROW()-9&lt;DATE(Start!$E$28+3,1,1),DATE(Start!$E$28,1,1)+ROW()-9,"")</f>
        <v>46547</v>
      </c>
      <c r="B533" s="3" t="str">
        <f t="shared" si="32"/>
        <v>Mi</v>
      </c>
      <c r="C533" s="3">
        <f t="shared" si="33"/>
        <v>609</v>
      </c>
      <c r="D533" s="3">
        <f>IF(A533="","",COUNTIFS(Saisonpreise!$K$9:$K$38,"OK",Saisonpreise!$C$9:$C$38,"Jährlich",Saisonpreise!$J$9:$J$38,0,Saisonpreise!$H$9:$H$38,"&lt;="&amp;C533,Saisonpreise!$I$9:$I$38,"&gt;="&amp;C533)+COUNTIFS(Saisonpreise!$K$9:$K$38,"OK",Saisonpreise!$C$9:$C$38,"Jährlich",Saisonpreise!$J$9:$J$38,1,Saisonpreise!$H$9:$H$38,"&lt;="&amp;C533)+COUNTIFS(Saisonpreise!$K$9:$K$38,"OK",Saisonpreise!$C$9:$C$38,"Jährlich",Saisonpreise!$J$9:$J$38,1,Saisonpreise!$I$9:$I$38,"&gt;="&amp;C533))</f>
        <v>1</v>
      </c>
      <c r="E533" s="3">
        <f>IF(A533="","",COUNTIFS(Saisonpreise!$K$9:$K$38,"OK",Saisonpreise!$C$9:$C$38,"Einmalig",Saisonpreise!$D$9:$D$38,"&lt;="&amp;A533,Saisonpreise!$E$9:$E$38,"&gt;="&amp;A533))</f>
        <v>0</v>
      </c>
      <c r="F533" s="10">
        <f>IF(A533="","",IF(E533&gt;1,"",IF(E533=1,SUMIFS(Saisonpreise!$F$9:$F$38,Saisonpreise!$K$9:$K$38,"OK",Saisonpreise!$C$9:$C$38,"Einmalig",Saisonpreise!$D$9:$D$38,"&lt;="&amp;A533,Saisonpreise!$E$9:$E$38,"&gt;="&amp;A533),IF(D533&gt;1,"",IF(D533=0,Start!$E$26,SUMIFS(Saisonpreise!$F$9:$F$38,Saisonpreise!$K$9:$K$38,"OK",Saisonpreise!$C$9:$C$38,"Jährlich",Saisonpreise!$J$9:$J$38,0,Saisonpreise!$H$9:$H$38,"&lt;="&amp;C533,Saisonpreise!$I$9:$I$38,"&gt;="&amp;C533)+SUMIFS(Saisonpreise!$F$9:$F$38,Saisonpreise!$K$9:$K$38,"OK",Saisonpreise!$C$9:$C$38,"Jährlich",Saisonpreise!$J$9:$J$38,1,Saisonpreise!$H$9:$H$38,"&lt;="&amp;C533)+SUMIFS(Saisonpreise!$F$9:$F$38,Saisonpreise!$K$9:$K$38,"OK",Saisonpreise!$C$9:$C$38,"Jährlich",Saisonpreise!$J$9:$J$38,1,Saisonpreise!$I$9:$I$38,"&gt;="&amp;C533))))))</f>
        <v>105</v>
      </c>
      <c r="G533" s="3" t="str">
        <f t="shared" si="34"/>
        <v>Jährliche Saison</v>
      </c>
      <c r="H533" s="3" t="str">
        <f t="shared" si="35"/>
        <v>OK</v>
      </c>
    </row>
    <row r="534" spans="1:8" ht="31" customHeight="1">
      <c r="A534" s="12">
        <f>IF(DATE(Start!$E$28,1,1)+ROW()-9&lt;DATE(Start!$E$28+3,1,1),DATE(Start!$E$28,1,1)+ROW()-9,"")</f>
        <v>46548</v>
      </c>
      <c r="B534" s="3" t="str">
        <f t="shared" si="32"/>
        <v>Do</v>
      </c>
      <c r="C534" s="3">
        <f t="shared" si="33"/>
        <v>610</v>
      </c>
      <c r="D534" s="3">
        <f>IF(A534="","",COUNTIFS(Saisonpreise!$K$9:$K$38,"OK",Saisonpreise!$C$9:$C$38,"Jährlich",Saisonpreise!$J$9:$J$38,0,Saisonpreise!$H$9:$H$38,"&lt;="&amp;C534,Saisonpreise!$I$9:$I$38,"&gt;="&amp;C534)+COUNTIFS(Saisonpreise!$K$9:$K$38,"OK",Saisonpreise!$C$9:$C$38,"Jährlich",Saisonpreise!$J$9:$J$38,1,Saisonpreise!$H$9:$H$38,"&lt;="&amp;C534)+COUNTIFS(Saisonpreise!$K$9:$K$38,"OK",Saisonpreise!$C$9:$C$38,"Jährlich",Saisonpreise!$J$9:$J$38,1,Saisonpreise!$I$9:$I$38,"&gt;="&amp;C534))</f>
        <v>1</v>
      </c>
      <c r="E534" s="3">
        <f>IF(A534="","",COUNTIFS(Saisonpreise!$K$9:$K$38,"OK",Saisonpreise!$C$9:$C$38,"Einmalig",Saisonpreise!$D$9:$D$38,"&lt;="&amp;A534,Saisonpreise!$E$9:$E$38,"&gt;="&amp;A534))</f>
        <v>0</v>
      </c>
      <c r="F534" s="10">
        <f>IF(A534="","",IF(E534&gt;1,"",IF(E534=1,SUMIFS(Saisonpreise!$F$9:$F$38,Saisonpreise!$K$9:$K$38,"OK",Saisonpreise!$C$9:$C$38,"Einmalig",Saisonpreise!$D$9:$D$38,"&lt;="&amp;A534,Saisonpreise!$E$9:$E$38,"&gt;="&amp;A534),IF(D534&gt;1,"",IF(D534=0,Start!$E$26,SUMIFS(Saisonpreise!$F$9:$F$38,Saisonpreise!$K$9:$K$38,"OK",Saisonpreise!$C$9:$C$38,"Jährlich",Saisonpreise!$J$9:$J$38,0,Saisonpreise!$H$9:$H$38,"&lt;="&amp;C534,Saisonpreise!$I$9:$I$38,"&gt;="&amp;C534)+SUMIFS(Saisonpreise!$F$9:$F$38,Saisonpreise!$K$9:$K$38,"OK",Saisonpreise!$C$9:$C$38,"Jährlich",Saisonpreise!$J$9:$J$38,1,Saisonpreise!$H$9:$H$38,"&lt;="&amp;C534)+SUMIFS(Saisonpreise!$F$9:$F$38,Saisonpreise!$K$9:$K$38,"OK",Saisonpreise!$C$9:$C$38,"Jährlich",Saisonpreise!$J$9:$J$38,1,Saisonpreise!$I$9:$I$38,"&gt;="&amp;C534))))))</f>
        <v>105</v>
      </c>
      <c r="G534" s="3" t="str">
        <f t="shared" si="34"/>
        <v>Jährliche Saison</v>
      </c>
      <c r="H534" s="3" t="str">
        <f t="shared" si="35"/>
        <v>OK</v>
      </c>
    </row>
    <row r="535" spans="1:8" ht="31" customHeight="1">
      <c r="A535" s="12">
        <f>IF(DATE(Start!$E$28,1,1)+ROW()-9&lt;DATE(Start!$E$28+3,1,1),DATE(Start!$E$28,1,1)+ROW()-9,"")</f>
        <v>46549</v>
      </c>
      <c r="B535" s="3" t="str">
        <f t="shared" si="32"/>
        <v>Fr</v>
      </c>
      <c r="C535" s="3">
        <f t="shared" si="33"/>
        <v>611</v>
      </c>
      <c r="D535" s="3">
        <f>IF(A535="","",COUNTIFS(Saisonpreise!$K$9:$K$38,"OK",Saisonpreise!$C$9:$C$38,"Jährlich",Saisonpreise!$J$9:$J$38,0,Saisonpreise!$H$9:$H$38,"&lt;="&amp;C535,Saisonpreise!$I$9:$I$38,"&gt;="&amp;C535)+COUNTIFS(Saisonpreise!$K$9:$K$38,"OK",Saisonpreise!$C$9:$C$38,"Jährlich",Saisonpreise!$J$9:$J$38,1,Saisonpreise!$H$9:$H$38,"&lt;="&amp;C535)+COUNTIFS(Saisonpreise!$K$9:$K$38,"OK",Saisonpreise!$C$9:$C$38,"Jährlich",Saisonpreise!$J$9:$J$38,1,Saisonpreise!$I$9:$I$38,"&gt;="&amp;C535))</f>
        <v>1</v>
      </c>
      <c r="E535" s="3">
        <f>IF(A535="","",COUNTIFS(Saisonpreise!$K$9:$K$38,"OK",Saisonpreise!$C$9:$C$38,"Einmalig",Saisonpreise!$D$9:$D$38,"&lt;="&amp;A535,Saisonpreise!$E$9:$E$38,"&gt;="&amp;A535))</f>
        <v>0</v>
      </c>
      <c r="F535" s="10">
        <f>IF(A535="","",IF(E535&gt;1,"",IF(E535=1,SUMIFS(Saisonpreise!$F$9:$F$38,Saisonpreise!$K$9:$K$38,"OK",Saisonpreise!$C$9:$C$38,"Einmalig",Saisonpreise!$D$9:$D$38,"&lt;="&amp;A535,Saisonpreise!$E$9:$E$38,"&gt;="&amp;A535),IF(D535&gt;1,"",IF(D535=0,Start!$E$26,SUMIFS(Saisonpreise!$F$9:$F$38,Saisonpreise!$K$9:$K$38,"OK",Saisonpreise!$C$9:$C$38,"Jährlich",Saisonpreise!$J$9:$J$38,0,Saisonpreise!$H$9:$H$38,"&lt;="&amp;C535,Saisonpreise!$I$9:$I$38,"&gt;="&amp;C535)+SUMIFS(Saisonpreise!$F$9:$F$38,Saisonpreise!$K$9:$K$38,"OK",Saisonpreise!$C$9:$C$38,"Jährlich",Saisonpreise!$J$9:$J$38,1,Saisonpreise!$H$9:$H$38,"&lt;="&amp;C535)+SUMIFS(Saisonpreise!$F$9:$F$38,Saisonpreise!$K$9:$K$38,"OK",Saisonpreise!$C$9:$C$38,"Jährlich",Saisonpreise!$J$9:$J$38,1,Saisonpreise!$I$9:$I$38,"&gt;="&amp;C535))))))</f>
        <v>105</v>
      </c>
      <c r="G535" s="3" t="str">
        <f t="shared" si="34"/>
        <v>Jährliche Saison</v>
      </c>
      <c r="H535" s="3" t="str">
        <f t="shared" si="35"/>
        <v>OK</v>
      </c>
    </row>
    <row r="536" spans="1:8" ht="31" customHeight="1">
      <c r="A536" s="12">
        <f>IF(DATE(Start!$E$28,1,1)+ROW()-9&lt;DATE(Start!$E$28+3,1,1),DATE(Start!$E$28,1,1)+ROW()-9,"")</f>
        <v>46550</v>
      </c>
      <c r="B536" s="3" t="str">
        <f t="shared" si="32"/>
        <v>Sa</v>
      </c>
      <c r="C536" s="3">
        <f t="shared" si="33"/>
        <v>612</v>
      </c>
      <c r="D536" s="3">
        <f>IF(A536="","",COUNTIFS(Saisonpreise!$K$9:$K$38,"OK",Saisonpreise!$C$9:$C$38,"Jährlich",Saisonpreise!$J$9:$J$38,0,Saisonpreise!$H$9:$H$38,"&lt;="&amp;C536,Saisonpreise!$I$9:$I$38,"&gt;="&amp;C536)+COUNTIFS(Saisonpreise!$K$9:$K$38,"OK",Saisonpreise!$C$9:$C$38,"Jährlich",Saisonpreise!$J$9:$J$38,1,Saisonpreise!$H$9:$H$38,"&lt;="&amp;C536)+COUNTIFS(Saisonpreise!$K$9:$K$38,"OK",Saisonpreise!$C$9:$C$38,"Jährlich",Saisonpreise!$J$9:$J$38,1,Saisonpreise!$I$9:$I$38,"&gt;="&amp;C536))</f>
        <v>1</v>
      </c>
      <c r="E536" s="3">
        <f>IF(A536="","",COUNTIFS(Saisonpreise!$K$9:$K$38,"OK",Saisonpreise!$C$9:$C$38,"Einmalig",Saisonpreise!$D$9:$D$38,"&lt;="&amp;A536,Saisonpreise!$E$9:$E$38,"&gt;="&amp;A536))</f>
        <v>0</v>
      </c>
      <c r="F536" s="10">
        <f>IF(A536="","",IF(E536&gt;1,"",IF(E536=1,SUMIFS(Saisonpreise!$F$9:$F$38,Saisonpreise!$K$9:$K$38,"OK",Saisonpreise!$C$9:$C$38,"Einmalig",Saisonpreise!$D$9:$D$38,"&lt;="&amp;A536,Saisonpreise!$E$9:$E$38,"&gt;="&amp;A536),IF(D536&gt;1,"",IF(D536=0,Start!$E$26,SUMIFS(Saisonpreise!$F$9:$F$38,Saisonpreise!$K$9:$K$38,"OK",Saisonpreise!$C$9:$C$38,"Jährlich",Saisonpreise!$J$9:$J$38,0,Saisonpreise!$H$9:$H$38,"&lt;="&amp;C536,Saisonpreise!$I$9:$I$38,"&gt;="&amp;C536)+SUMIFS(Saisonpreise!$F$9:$F$38,Saisonpreise!$K$9:$K$38,"OK",Saisonpreise!$C$9:$C$38,"Jährlich",Saisonpreise!$J$9:$J$38,1,Saisonpreise!$H$9:$H$38,"&lt;="&amp;C536)+SUMIFS(Saisonpreise!$F$9:$F$38,Saisonpreise!$K$9:$K$38,"OK",Saisonpreise!$C$9:$C$38,"Jährlich",Saisonpreise!$J$9:$J$38,1,Saisonpreise!$I$9:$I$38,"&gt;="&amp;C536))))))</f>
        <v>105</v>
      </c>
      <c r="G536" s="3" t="str">
        <f t="shared" si="34"/>
        <v>Jährliche Saison</v>
      </c>
      <c r="H536" s="3" t="str">
        <f t="shared" si="35"/>
        <v>OK</v>
      </c>
    </row>
    <row r="537" spans="1:8" ht="31" customHeight="1">
      <c r="A537" s="12">
        <f>IF(DATE(Start!$E$28,1,1)+ROW()-9&lt;DATE(Start!$E$28+3,1,1),DATE(Start!$E$28,1,1)+ROW()-9,"")</f>
        <v>46551</v>
      </c>
      <c r="B537" s="3" t="str">
        <f t="shared" si="32"/>
        <v>So</v>
      </c>
      <c r="C537" s="3">
        <f t="shared" si="33"/>
        <v>613</v>
      </c>
      <c r="D537" s="3">
        <f>IF(A537="","",COUNTIFS(Saisonpreise!$K$9:$K$38,"OK",Saisonpreise!$C$9:$C$38,"Jährlich",Saisonpreise!$J$9:$J$38,0,Saisonpreise!$H$9:$H$38,"&lt;="&amp;C537,Saisonpreise!$I$9:$I$38,"&gt;="&amp;C537)+COUNTIFS(Saisonpreise!$K$9:$K$38,"OK",Saisonpreise!$C$9:$C$38,"Jährlich",Saisonpreise!$J$9:$J$38,1,Saisonpreise!$H$9:$H$38,"&lt;="&amp;C537)+COUNTIFS(Saisonpreise!$K$9:$K$38,"OK",Saisonpreise!$C$9:$C$38,"Jährlich",Saisonpreise!$J$9:$J$38,1,Saisonpreise!$I$9:$I$38,"&gt;="&amp;C537))</f>
        <v>1</v>
      </c>
      <c r="E537" s="3">
        <f>IF(A537="","",COUNTIFS(Saisonpreise!$K$9:$K$38,"OK",Saisonpreise!$C$9:$C$38,"Einmalig",Saisonpreise!$D$9:$D$38,"&lt;="&amp;A537,Saisonpreise!$E$9:$E$38,"&gt;="&amp;A537))</f>
        <v>0</v>
      </c>
      <c r="F537" s="10">
        <f>IF(A537="","",IF(E537&gt;1,"",IF(E537=1,SUMIFS(Saisonpreise!$F$9:$F$38,Saisonpreise!$K$9:$K$38,"OK",Saisonpreise!$C$9:$C$38,"Einmalig",Saisonpreise!$D$9:$D$38,"&lt;="&amp;A537,Saisonpreise!$E$9:$E$38,"&gt;="&amp;A537),IF(D537&gt;1,"",IF(D537=0,Start!$E$26,SUMIFS(Saisonpreise!$F$9:$F$38,Saisonpreise!$K$9:$K$38,"OK",Saisonpreise!$C$9:$C$38,"Jährlich",Saisonpreise!$J$9:$J$38,0,Saisonpreise!$H$9:$H$38,"&lt;="&amp;C537,Saisonpreise!$I$9:$I$38,"&gt;="&amp;C537)+SUMIFS(Saisonpreise!$F$9:$F$38,Saisonpreise!$K$9:$K$38,"OK",Saisonpreise!$C$9:$C$38,"Jährlich",Saisonpreise!$J$9:$J$38,1,Saisonpreise!$H$9:$H$38,"&lt;="&amp;C537)+SUMIFS(Saisonpreise!$F$9:$F$38,Saisonpreise!$K$9:$K$38,"OK",Saisonpreise!$C$9:$C$38,"Jährlich",Saisonpreise!$J$9:$J$38,1,Saisonpreise!$I$9:$I$38,"&gt;="&amp;C537))))))</f>
        <v>105</v>
      </c>
      <c r="G537" s="3" t="str">
        <f t="shared" si="34"/>
        <v>Jährliche Saison</v>
      </c>
      <c r="H537" s="3" t="str">
        <f t="shared" si="35"/>
        <v>OK</v>
      </c>
    </row>
    <row r="538" spans="1:8" ht="31" customHeight="1">
      <c r="A538" s="12">
        <f>IF(DATE(Start!$E$28,1,1)+ROW()-9&lt;DATE(Start!$E$28+3,1,1),DATE(Start!$E$28,1,1)+ROW()-9,"")</f>
        <v>46552</v>
      </c>
      <c r="B538" s="3" t="str">
        <f t="shared" si="32"/>
        <v>Mo</v>
      </c>
      <c r="C538" s="3">
        <f t="shared" si="33"/>
        <v>614</v>
      </c>
      <c r="D538" s="3">
        <f>IF(A538="","",COUNTIFS(Saisonpreise!$K$9:$K$38,"OK",Saisonpreise!$C$9:$C$38,"Jährlich",Saisonpreise!$J$9:$J$38,0,Saisonpreise!$H$9:$H$38,"&lt;="&amp;C538,Saisonpreise!$I$9:$I$38,"&gt;="&amp;C538)+COUNTIFS(Saisonpreise!$K$9:$K$38,"OK",Saisonpreise!$C$9:$C$38,"Jährlich",Saisonpreise!$J$9:$J$38,1,Saisonpreise!$H$9:$H$38,"&lt;="&amp;C538)+COUNTIFS(Saisonpreise!$K$9:$K$38,"OK",Saisonpreise!$C$9:$C$38,"Jährlich",Saisonpreise!$J$9:$J$38,1,Saisonpreise!$I$9:$I$38,"&gt;="&amp;C538))</f>
        <v>1</v>
      </c>
      <c r="E538" s="3">
        <f>IF(A538="","",COUNTIFS(Saisonpreise!$K$9:$K$38,"OK",Saisonpreise!$C$9:$C$38,"Einmalig",Saisonpreise!$D$9:$D$38,"&lt;="&amp;A538,Saisonpreise!$E$9:$E$38,"&gt;="&amp;A538))</f>
        <v>0</v>
      </c>
      <c r="F538" s="10">
        <f>IF(A538="","",IF(E538&gt;1,"",IF(E538=1,SUMIFS(Saisonpreise!$F$9:$F$38,Saisonpreise!$K$9:$K$38,"OK",Saisonpreise!$C$9:$C$38,"Einmalig",Saisonpreise!$D$9:$D$38,"&lt;="&amp;A538,Saisonpreise!$E$9:$E$38,"&gt;="&amp;A538),IF(D538&gt;1,"",IF(D538=0,Start!$E$26,SUMIFS(Saisonpreise!$F$9:$F$38,Saisonpreise!$K$9:$K$38,"OK",Saisonpreise!$C$9:$C$38,"Jährlich",Saisonpreise!$J$9:$J$38,0,Saisonpreise!$H$9:$H$38,"&lt;="&amp;C538,Saisonpreise!$I$9:$I$38,"&gt;="&amp;C538)+SUMIFS(Saisonpreise!$F$9:$F$38,Saisonpreise!$K$9:$K$38,"OK",Saisonpreise!$C$9:$C$38,"Jährlich",Saisonpreise!$J$9:$J$38,1,Saisonpreise!$H$9:$H$38,"&lt;="&amp;C538)+SUMIFS(Saisonpreise!$F$9:$F$38,Saisonpreise!$K$9:$K$38,"OK",Saisonpreise!$C$9:$C$38,"Jährlich",Saisonpreise!$J$9:$J$38,1,Saisonpreise!$I$9:$I$38,"&gt;="&amp;C538))))))</f>
        <v>105</v>
      </c>
      <c r="G538" s="3" t="str">
        <f t="shared" si="34"/>
        <v>Jährliche Saison</v>
      </c>
      <c r="H538" s="3" t="str">
        <f t="shared" si="35"/>
        <v>OK</v>
      </c>
    </row>
    <row r="539" spans="1:8" ht="31" customHeight="1">
      <c r="A539" s="12">
        <f>IF(DATE(Start!$E$28,1,1)+ROW()-9&lt;DATE(Start!$E$28+3,1,1),DATE(Start!$E$28,1,1)+ROW()-9,"")</f>
        <v>46553</v>
      </c>
      <c r="B539" s="3" t="str">
        <f t="shared" si="32"/>
        <v>Di</v>
      </c>
      <c r="C539" s="3">
        <f t="shared" si="33"/>
        <v>615</v>
      </c>
      <c r="D539" s="3">
        <f>IF(A539="","",COUNTIFS(Saisonpreise!$K$9:$K$38,"OK",Saisonpreise!$C$9:$C$38,"Jährlich",Saisonpreise!$J$9:$J$38,0,Saisonpreise!$H$9:$H$38,"&lt;="&amp;C539,Saisonpreise!$I$9:$I$38,"&gt;="&amp;C539)+COUNTIFS(Saisonpreise!$K$9:$K$38,"OK",Saisonpreise!$C$9:$C$38,"Jährlich",Saisonpreise!$J$9:$J$38,1,Saisonpreise!$H$9:$H$38,"&lt;="&amp;C539)+COUNTIFS(Saisonpreise!$K$9:$K$38,"OK",Saisonpreise!$C$9:$C$38,"Jährlich",Saisonpreise!$J$9:$J$38,1,Saisonpreise!$I$9:$I$38,"&gt;="&amp;C539))</f>
        <v>1</v>
      </c>
      <c r="E539" s="3">
        <f>IF(A539="","",COUNTIFS(Saisonpreise!$K$9:$K$38,"OK",Saisonpreise!$C$9:$C$38,"Einmalig",Saisonpreise!$D$9:$D$38,"&lt;="&amp;A539,Saisonpreise!$E$9:$E$38,"&gt;="&amp;A539))</f>
        <v>0</v>
      </c>
      <c r="F539" s="10">
        <f>IF(A539="","",IF(E539&gt;1,"",IF(E539=1,SUMIFS(Saisonpreise!$F$9:$F$38,Saisonpreise!$K$9:$K$38,"OK",Saisonpreise!$C$9:$C$38,"Einmalig",Saisonpreise!$D$9:$D$38,"&lt;="&amp;A539,Saisonpreise!$E$9:$E$38,"&gt;="&amp;A539),IF(D539&gt;1,"",IF(D539=0,Start!$E$26,SUMIFS(Saisonpreise!$F$9:$F$38,Saisonpreise!$K$9:$K$38,"OK",Saisonpreise!$C$9:$C$38,"Jährlich",Saisonpreise!$J$9:$J$38,0,Saisonpreise!$H$9:$H$38,"&lt;="&amp;C539,Saisonpreise!$I$9:$I$38,"&gt;="&amp;C539)+SUMIFS(Saisonpreise!$F$9:$F$38,Saisonpreise!$K$9:$K$38,"OK",Saisonpreise!$C$9:$C$38,"Jährlich",Saisonpreise!$J$9:$J$38,1,Saisonpreise!$H$9:$H$38,"&lt;="&amp;C539)+SUMIFS(Saisonpreise!$F$9:$F$38,Saisonpreise!$K$9:$K$38,"OK",Saisonpreise!$C$9:$C$38,"Jährlich",Saisonpreise!$J$9:$J$38,1,Saisonpreise!$I$9:$I$38,"&gt;="&amp;C539))))))</f>
        <v>135</v>
      </c>
      <c r="G539" s="3" t="str">
        <f t="shared" si="34"/>
        <v>Jährliche Saison</v>
      </c>
      <c r="H539" s="3" t="str">
        <f t="shared" si="35"/>
        <v>OK</v>
      </c>
    </row>
    <row r="540" spans="1:8" ht="31" customHeight="1">
      <c r="A540" s="12">
        <f>IF(DATE(Start!$E$28,1,1)+ROW()-9&lt;DATE(Start!$E$28+3,1,1),DATE(Start!$E$28,1,1)+ROW()-9,"")</f>
        <v>46554</v>
      </c>
      <c r="B540" s="3" t="str">
        <f t="shared" si="32"/>
        <v>Mi</v>
      </c>
      <c r="C540" s="3">
        <f t="shared" si="33"/>
        <v>616</v>
      </c>
      <c r="D540" s="3">
        <f>IF(A540="","",COUNTIFS(Saisonpreise!$K$9:$K$38,"OK",Saisonpreise!$C$9:$C$38,"Jährlich",Saisonpreise!$J$9:$J$38,0,Saisonpreise!$H$9:$H$38,"&lt;="&amp;C540,Saisonpreise!$I$9:$I$38,"&gt;="&amp;C540)+COUNTIFS(Saisonpreise!$K$9:$K$38,"OK",Saisonpreise!$C$9:$C$38,"Jährlich",Saisonpreise!$J$9:$J$38,1,Saisonpreise!$H$9:$H$38,"&lt;="&amp;C540)+COUNTIFS(Saisonpreise!$K$9:$K$38,"OK",Saisonpreise!$C$9:$C$38,"Jährlich",Saisonpreise!$J$9:$J$38,1,Saisonpreise!$I$9:$I$38,"&gt;="&amp;C540))</f>
        <v>1</v>
      </c>
      <c r="E540" s="3">
        <f>IF(A540="","",COUNTIFS(Saisonpreise!$K$9:$K$38,"OK",Saisonpreise!$C$9:$C$38,"Einmalig",Saisonpreise!$D$9:$D$38,"&lt;="&amp;A540,Saisonpreise!$E$9:$E$38,"&gt;="&amp;A540))</f>
        <v>0</v>
      </c>
      <c r="F540" s="10">
        <f>IF(A540="","",IF(E540&gt;1,"",IF(E540=1,SUMIFS(Saisonpreise!$F$9:$F$38,Saisonpreise!$K$9:$K$38,"OK",Saisonpreise!$C$9:$C$38,"Einmalig",Saisonpreise!$D$9:$D$38,"&lt;="&amp;A540,Saisonpreise!$E$9:$E$38,"&gt;="&amp;A540),IF(D540&gt;1,"",IF(D540=0,Start!$E$26,SUMIFS(Saisonpreise!$F$9:$F$38,Saisonpreise!$K$9:$K$38,"OK",Saisonpreise!$C$9:$C$38,"Jährlich",Saisonpreise!$J$9:$J$38,0,Saisonpreise!$H$9:$H$38,"&lt;="&amp;C540,Saisonpreise!$I$9:$I$38,"&gt;="&amp;C540)+SUMIFS(Saisonpreise!$F$9:$F$38,Saisonpreise!$K$9:$K$38,"OK",Saisonpreise!$C$9:$C$38,"Jährlich",Saisonpreise!$J$9:$J$38,1,Saisonpreise!$H$9:$H$38,"&lt;="&amp;C540)+SUMIFS(Saisonpreise!$F$9:$F$38,Saisonpreise!$K$9:$K$38,"OK",Saisonpreise!$C$9:$C$38,"Jährlich",Saisonpreise!$J$9:$J$38,1,Saisonpreise!$I$9:$I$38,"&gt;="&amp;C540))))))</f>
        <v>135</v>
      </c>
      <c r="G540" s="3" t="str">
        <f t="shared" si="34"/>
        <v>Jährliche Saison</v>
      </c>
      <c r="H540" s="3" t="str">
        <f t="shared" si="35"/>
        <v>OK</v>
      </c>
    </row>
    <row r="541" spans="1:8" ht="31" customHeight="1">
      <c r="A541" s="12">
        <f>IF(DATE(Start!$E$28,1,1)+ROW()-9&lt;DATE(Start!$E$28+3,1,1),DATE(Start!$E$28,1,1)+ROW()-9,"")</f>
        <v>46555</v>
      </c>
      <c r="B541" s="3" t="str">
        <f t="shared" si="32"/>
        <v>Do</v>
      </c>
      <c r="C541" s="3">
        <f t="shared" si="33"/>
        <v>617</v>
      </c>
      <c r="D541" s="3">
        <f>IF(A541="","",COUNTIFS(Saisonpreise!$K$9:$K$38,"OK",Saisonpreise!$C$9:$C$38,"Jährlich",Saisonpreise!$J$9:$J$38,0,Saisonpreise!$H$9:$H$38,"&lt;="&amp;C541,Saisonpreise!$I$9:$I$38,"&gt;="&amp;C541)+COUNTIFS(Saisonpreise!$K$9:$K$38,"OK",Saisonpreise!$C$9:$C$38,"Jährlich",Saisonpreise!$J$9:$J$38,1,Saisonpreise!$H$9:$H$38,"&lt;="&amp;C541)+COUNTIFS(Saisonpreise!$K$9:$K$38,"OK",Saisonpreise!$C$9:$C$38,"Jährlich",Saisonpreise!$J$9:$J$38,1,Saisonpreise!$I$9:$I$38,"&gt;="&amp;C541))</f>
        <v>1</v>
      </c>
      <c r="E541" s="3">
        <f>IF(A541="","",COUNTIFS(Saisonpreise!$K$9:$K$38,"OK",Saisonpreise!$C$9:$C$38,"Einmalig",Saisonpreise!$D$9:$D$38,"&lt;="&amp;A541,Saisonpreise!$E$9:$E$38,"&gt;="&amp;A541))</f>
        <v>0</v>
      </c>
      <c r="F541" s="10">
        <f>IF(A541="","",IF(E541&gt;1,"",IF(E541=1,SUMIFS(Saisonpreise!$F$9:$F$38,Saisonpreise!$K$9:$K$38,"OK",Saisonpreise!$C$9:$C$38,"Einmalig",Saisonpreise!$D$9:$D$38,"&lt;="&amp;A541,Saisonpreise!$E$9:$E$38,"&gt;="&amp;A541),IF(D541&gt;1,"",IF(D541=0,Start!$E$26,SUMIFS(Saisonpreise!$F$9:$F$38,Saisonpreise!$K$9:$K$38,"OK",Saisonpreise!$C$9:$C$38,"Jährlich",Saisonpreise!$J$9:$J$38,0,Saisonpreise!$H$9:$H$38,"&lt;="&amp;C541,Saisonpreise!$I$9:$I$38,"&gt;="&amp;C541)+SUMIFS(Saisonpreise!$F$9:$F$38,Saisonpreise!$K$9:$K$38,"OK",Saisonpreise!$C$9:$C$38,"Jährlich",Saisonpreise!$J$9:$J$38,1,Saisonpreise!$H$9:$H$38,"&lt;="&amp;C541)+SUMIFS(Saisonpreise!$F$9:$F$38,Saisonpreise!$K$9:$K$38,"OK",Saisonpreise!$C$9:$C$38,"Jährlich",Saisonpreise!$J$9:$J$38,1,Saisonpreise!$I$9:$I$38,"&gt;="&amp;C541))))))</f>
        <v>135</v>
      </c>
      <c r="G541" s="3" t="str">
        <f t="shared" si="34"/>
        <v>Jährliche Saison</v>
      </c>
      <c r="H541" s="3" t="str">
        <f t="shared" si="35"/>
        <v>OK</v>
      </c>
    </row>
    <row r="542" spans="1:8" ht="31" customHeight="1">
      <c r="A542" s="12">
        <f>IF(DATE(Start!$E$28,1,1)+ROW()-9&lt;DATE(Start!$E$28+3,1,1),DATE(Start!$E$28,1,1)+ROW()-9,"")</f>
        <v>46556</v>
      </c>
      <c r="B542" s="3" t="str">
        <f t="shared" si="32"/>
        <v>Fr</v>
      </c>
      <c r="C542" s="3">
        <f t="shared" si="33"/>
        <v>618</v>
      </c>
      <c r="D542" s="3">
        <f>IF(A542="","",COUNTIFS(Saisonpreise!$K$9:$K$38,"OK",Saisonpreise!$C$9:$C$38,"Jährlich",Saisonpreise!$J$9:$J$38,0,Saisonpreise!$H$9:$H$38,"&lt;="&amp;C542,Saisonpreise!$I$9:$I$38,"&gt;="&amp;C542)+COUNTIFS(Saisonpreise!$K$9:$K$38,"OK",Saisonpreise!$C$9:$C$38,"Jährlich",Saisonpreise!$J$9:$J$38,1,Saisonpreise!$H$9:$H$38,"&lt;="&amp;C542)+COUNTIFS(Saisonpreise!$K$9:$K$38,"OK",Saisonpreise!$C$9:$C$38,"Jährlich",Saisonpreise!$J$9:$J$38,1,Saisonpreise!$I$9:$I$38,"&gt;="&amp;C542))</f>
        <v>1</v>
      </c>
      <c r="E542" s="3">
        <f>IF(A542="","",COUNTIFS(Saisonpreise!$K$9:$K$38,"OK",Saisonpreise!$C$9:$C$38,"Einmalig",Saisonpreise!$D$9:$D$38,"&lt;="&amp;A542,Saisonpreise!$E$9:$E$38,"&gt;="&amp;A542))</f>
        <v>0</v>
      </c>
      <c r="F542" s="10">
        <f>IF(A542="","",IF(E542&gt;1,"",IF(E542=1,SUMIFS(Saisonpreise!$F$9:$F$38,Saisonpreise!$K$9:$K$38,"OK",Saisonpreise!$C$9:$C$38,"Einmalig",Saisonpreise!$D$9:$D$38,"&lt;="&amp;A542,Saisonpreise!$E$9:$E$38,"&gt;="&amp;A542),IF(D542&gt;1,"",IF(D542=0,Start!$E$26,SUMIFS(Saisonpreise!$F$9:$F$38,Saisonpreise!$K$9:$K$38,"OK",Saisonpreise!$C$9:$C$38,"Jährlich",Saisonpreise!$J$9:$J$38,0,Saisonpreise!$H$9:$H$38,"&lt;="&amp;C542,Saisonpreise!$I$9:$I$38,"&gt;="&amp;C542)+SUMIFS(Saisonpreise!$F$9:$F$38,Saisonpreise!$K$9:$K$38,"OK",Saisonpreise!$C$9:$C$38,"Jährlich",Saisonpreise!$J$9:$J$38,1,Saisonpreise!$H$9:$H$38,"&lt;="&amp;C542)+SUMIFS(Saisonpreise!$F$9:$F$38,Saisonpreise!$K$9:$K$38,"OK",Saisonpreise!$C$9:$C$38,"Jährlich",Saisonpreise!$J$9:$J$38,1,Saisonpreise!$I$9:$I$38,"&gt;="&amp;C542))))))</f>
        <v>135</v>
      </c>
      <c r="G542" s="3" t="str">
        <f t="shared" si="34"/>
        <v>Jährliche Saison</v>
      </c>
      <c r="H542" s="3" t="str">
        <f t="shared" si="35"/>
        <v>OK</v>
      </c>
    </row>
    <row r="543" spans="1:8" ht="31" customHeight="1">
      <c r="A543" s="12">
        <f>IF(DATE(Start!$E$28,1,1)+ROW()-9&lt;DATE(Start!$E$28+3,1,1),DATE(Start!$E$28,1,1)+ROW()-9,"")</f>
        <v>46557</v>
      </c>
      <c r="B543" s="3" t="str">
        <f t="shared" si="32"/>
        <v>Sa</v>
      </c>
      <c r="C543" s="3">
        <f t="shared" si="33"/>
        <v>619</v>
      </c>
      <c r="D543" s="3">
        <f>IF(A543="","",COUNTIFS(Saisonpreise!$K$9:$K$38,"OK",Saisonpreise!$C$9:$C$38,"Jährlich",Saisonpreise!$J$9:$J$38,0,Saisonpreise!$H$9:$H$38,"&lt;="&amp;C543,Saisonpreise!$I$9:$I$38,"&gt;="&amp;C543)+COUNTIFS(Saisonpreise!$K$9:$K$38,"OK",Saisonpreise!$C$9:$C$38,"Jährlich",Saisonpreise!$J$9:$J$38,1,Saisonpreise!$H$9:$H$38,"&lt;="&amp;C543)+COUNTIFS(Saisonpreise!$K$9:$K$38,"OK",Saisonpreise!$C$9:$C$38,"Jährlich",Saisonpreise!$J$9:$J$38,1,Saisonpreise!$I$9:$I$38,"&gt;="&amp;C543))</f>
        <v>1</v>
      </c>
      <c r="E543" s="3">
        <f>IF(A543="","",COUNTIFS(Saisonpreise!$K$9:$K$38,"OK",Saisonpreise!$C$9:$C$38,"Einmalig",Saisonpreise!$D$9:$D$38,"&lt;="&amp;A543,Saisonpreise!$E$9:$E$38,"&gt;="&amp;A543))</f>
        <v>0</v>
      </c>
      <c r="F543" s="10">
        <f>IF(A543="","",IF(E543&gt;1,"",IF(E543=1,SUMIFS(Saisonpreise!$F$9:$F$38,Saisonpreise!$K$9:$K$38,"OK",Saisonpreise!$C$9:$C$38,"Einmalig",Saisonpreise!$D$9:$D$38,"&lt;="&amp;A543,Saisonpreise!$E$9:$E$38,"&gt;="&amp;A543),IF(D543&gt;1,"",IF(D543=0,Start!$E$26,SUMIFS(Saisonpreise!$F$9:$F$38,Saisonpreise!$K$9:$K$38,"OK",Saisonpreise!$C$9:$C$38,"Jährlich",Saisonpreise!$J$9:$J$38,0,Saisonpreise!$H$9:$H$38,"&lt;="&amp;C543,Saisonpreise!$I$9:$I$38,"&gt;="&amp;C543)+SUMIFS(Saisonpreise!$F$9:$F$38,Saisonpreise!$K$9:$K$38,"OK",Saisonpreise!$C$9:$C$38,"Jährlich",Saisonpreise!$J$9:$J$38,1,Saisonpreise!$H$9:$H$38,"&lt;="&amp;C543)+SUMIFS(Saisonpreise!$F$9:$F$38,Saisonpreise!$K$9:$K$38,"OK",Saisonpreise!$C$9:$C$38,"Jährlich",Saisonpreise!$J$9:$J$38,1,Saisonpreise!$I$9:$I$38,"&gt;="&amp;C543))))))</f>
        <v>135</v>
      </c>
      <c r="G543" s="3" t="str">
        <f t="shared" si="34"/>
        <v>Jährliche Saison</v>
      </c>
      <c r="H543" s="3" t="str">
        <f t="shared" si="35"/>
        <v>OK</v>
      </c>
    </row>
    <row r="544" spans="1:8" ht="31" customHeight="1">
      <c r="A544" s="12">
        <f>IF(DATE(Start!$E$28,1,1)+ROW()-9&lt;DATE(Start!$E$28+3,1,1),DATE(Start!$E$28,1,1)+ROW()-9,"")</f>
        <v>46558</v>
      </c>
      <c r="B544" s="3" t="str">
        <f t="shared" si="32"/>
        <v>So</v>
      </c>
      <c r="C544" s="3">
        <f t="shared" si="33"/>
        <v>620</v>
      </c>
      <c r="D544" s="3">
        <f>IF(A544="","",COUNTIFS(Saisonpreise!$K$9:$K$38,"OK",Saisonpreise!$C$9:$C$38,"Jährlich",Saisonpreise!$J$9:$J$38,0,Saisonpreise!$H$9:$H$38,"&lt;="&amp;C544,Saisonpreise!$I$9:$I$38,"&gt;="&amp;C544)+COUNTIFS(Saisonpreise!$K$9:$K$38,"OK",Saisonpreise!$C$9:$C$38,"Jährlich",Saisonpreise!$J$9:$J$38,1,Saisonpreise!$H$9:$H$38,"&lt;="&amp;C544)+COUNTIFS(Saisonpreise!$K$9:$K$38,"OK",Saisonpreise!$C$9:$C$38,"Jährlich",Saisonpreise!$J$9:$J$38,1,Saisonpreise!$I$9:$I$38,"&gt;="&amp;C544))</f>
        <v>1</v>
      </c>
      <c r="E544" s="3">
        <f>IF(A544="","",COUNTIFS(Saisonpreise!$K$9:$K$38,"OK",Saisonpreise!$C$9:$C$38,"Einmalig",Saisonpreise!$D$9:$D$38,"&lt;="&amp;A544,Saisonpreise!$E$9:$E$38,"&gt;="&amp;A544))</f>
        <v>0</v>
      </c>
      <c r="F544" s="10">
        <f>IF(A544="","",IF(E544&gt;1,"",IF(E544=1,SUMIFS(Saisonpreise!$F$9:$F$38,Saisonpreise!$K$9:$K$38,"OK",Saisonpreise!$C$9:$C$38,"Einmalig",Saisonpreise!$D$9:$D$38,"&lt;="&amp;A544,Saisonpreise!$E$9:$E$38,"&gt;="&amp;A544),IF(D544&gt;1,"",IF(D544=0,Start!$E$26,SUMIFS(Saisonpreise!$F$9:$F$38,Saisonpreise!$K$9:$K$38,"OK",Saisonpreise!$C$9:$C$38,"Jährlich",Saisonpreise!$J$9:$J$38,0,Saisonpreise!$H$9:$H$38,"&lt;="&amp;C544,Saisonpreise!$I$9:$I$38,"&gt;="&amp;C544)+SUMIFS(Saisonpreise!$F$9:$F$38,Saisonpreise!$K$9:$K$38,"OK",Saisonpreise!$C$9:$C$38,"Jährlich",Saisonpreise!$J$9:$J$38,1,Saisonpreise!$H$9:$H$38,"&lt;="&amp;C544)+SUMIFS(Saisonpreise!$F$9:$F$38,Saisonpreise!$K$9:$K$38,"OK",Saisonpreise!$C$9:$C$38,"Jährlich",Saisonpreise!$J$9:$J$38,1,Saisonpreise!$I$9:$I$38,"&gt;="&amp;C544))))))</f>
        <v>135</v>
      </c>
      <c r="G544" s="3" t="str">
        <f t="shared" si="34"/>
        <v>Jährliche Saison</v>
      </c>
      <c r="H544" s="3" t="str">
        <f t="shared" si="35"/>
        <v>OK</v>
      </c>
    </row>
    <row r="545" spans="1:8" ht="31" customHeight="1">
      <c r="A545" s="12">
        <f>IF(DATE(Start!$E$28,1,1)+ROW()-9&lt;DATE(Start!$E$28+3,1,1),DATE(Start!$E$28,1,1)+ROW()-9,"")</f>
        <v>46559</v>
      </c>
      <c r="B545" s="3" t="str">
        <f t="shared" si="32"/>
        <v>Mo</v>
      </c>
      <c r="C545" s="3">
        <f t="shared" si="33"/>
        <v>621</v>
      </c>
      <c r="D545" s="3">
        <f>IF(A545="","",COUNTIFS(Saisonpreise!$K$9:$K$38,"OK",Saisonpreise!$C$9:$C$38,"Jährlich",Saisonpreise!$J$9:$J$38,0,Saisonpreise!$H$9:$H$38,"&lt;="&amp;C545,Saisonpreise!$I$9:$I$38,"&gt;="&amp;C545)+COUNTIFS(Saisonpreise!$K$9:$K$38,"OK",Saisonpreise!$C$9:$C$38,"Jährlich",Saisonpreise!$J$9:$J$38,1,Saisonpreise!$H$9:$H$38,"&lt;="&amp;C545)+COUNTIFS(Saisonpreise!$K$9:$K$38,"OK",Saisonpreise!$C$9:$C$38,"Jährlich",Saisonpreise!$J$9:$J$38,1,Saisonpreise!$I$9:$I$38,"&gt;="&amp;C545))</f>
        <v>1</v>
      </c>
      <c r="E545" s="3">
        <f>IF(A545="","",COUNTIFS(Saisonpreise!$K$9:$K$38,"OK",Saisonpreise!$C$9:$C$38,"Einmalig",Saisonpreise!$D$9:$D$38,"&lt;="&amp;A545,Saisonpreise!$E$9:$E$38,"&gt;="&amp;A545))</f>
        <v>0</v>
      </c>
      <c r="F545" s="10">
        <f>IF(A545="","",IF(E545&gt;1,"",IF(E545=1,SUMIFS(Saisonpreise!$F$9:$F$38,Saisonpreise!$K$9:$K$38,"OK",Saisonpreise!$C$9:$C$38,"Einmalig",Saisonpreise!$D$9:$D$38,"&lt;="&amp;A545,Saisonpreise!$E$9:$E$38,"&gt;="&amp;A545),IF(D545&gt;1,"",IF(D545=0,Start!$E$26,SUMIFS(Saisonpreise!$F$9:$F$38,Saisonpreise!$K$9:$K$38,"OK",Saisonpreise!$C$9:$C$38,"Jährlich",Saisonpreise!$J$9:$J$38,0,Saisonpreise!$H$9:$H$38,"&lt;="&amp;C545,Saisonpreise!$I$9:$I$38,"&gt;="&amp;C545)+SUMIFS(Saisonpreise!$F$9:$F$38,Saisonpreise!$K$9:$K$38,"OK",Saisonpreise!$C$9:$C$38,"Jährlich",Saisonpreise!$J$9:$J$38,1,Saisonpreise!$H$9:$H$38,"&lt;="&amp;C545)+SUMIFS(Saisonpreise!$F$9:$F$38,Saisonpreise!$K$9:$K$38,"OK",Saisonpreise!$C$9:$C$38,"Jährlich",Saisonpreise!$J$9:$J$38,1,Saisonpreise!$I$9:$I$38,"&gt;="&amp;C545))))))</f>
        <v>135</v>
      </c>
      <c r="G545" s="3" t="str">
        <f t="shared" si="34"/>
        <v>Jährliche Saison</v>
      </c>
      <c r="H545" s="3" t="str">
        <f t="shared" si="35"/>
        <v>OK</v>
      </c>
    </row>
    <row r="546" spans="1:8" ht="31" customHeight="1">
      <c r="A546" s="12">
        <f>IF(DATE(Start!$E$28,1,1)+ROW()-9&lt;DATE(Start!$E$28+3,1,1),DATE(Start!$E$28,1,1)+ROW()-9,"")</f>
        <v>46560</v>
      </c>
      <c r="B546" s="3" t="str">
        <f t="shared" si="32"/>
        <v>Di</v>
      </c>
      <c r="C546" s="3">
        <f t="shared" si="33"/>
        <v>622</v>
      </c>
      <c r="D546" s="3">
        <f>IF(A546="","",COUNTIFS(Saisonpreise!$K$9:$K$38,"OK",Saisonpreise!$C$9:$C$38,"Jährlich",Saisonpreise!$J$9:$J$38,0,Saisonpreise!$H$9:$H$38,"&lt;="&amp;C546,Saisonpreise!$I$9:$I$38,"&gt;="&amp;C546)+COUNTIFS(Saisonpreise!$K$9:$K$38,"OK",Saisonpreise!$C$9:$C$38,"Jährlich",Saisonpreise!$J$9:$J$38,1,Saisonpreise!$H$9:$H$38,"&lt;="&amp;C546)+COUNTIFS(Saisonpreise!$K$9:$K$38,"OK",Saisonpreise!$C$9:$C$38,"Jährlich",Saisonpreise!$J$9:$J$38,1,Saisonpreise!$I$9:$I$38,"&gt;="&amp;C546))</f>
        <v>1</v>
      </c>
      <c r="E546" s="3">
        <f>IF(A546="","",COUNTIFS(Saisonpreise!$K$9:$K$38,"OK",Saisonpreise!$C$9:$C$38,"Einmalig",Saisonpreise!$D$9:$D$38,"&lt;="&amp;A546,Saisonpreise!$E$9:$E$38,"&gt;="&amp;A546))</f>
        <v>0</v>
      </c>
      <c r="F546" s="10">
        <f>IF(A546="","",IF(E546&gt;1,"",IF(E546=1,SUMIFS(Saisonpreise!$F$9:$F$38,Saisonpreise!$K$9:$K$38,"OK",Saisonpreise!$C$9:$C$38,"Einmalig",Saisonpreise!$D$9:$D$38,"&lt;="&amp;A546,Saisonpreise!$E$9:$E$38,"&gt;="&amp;A546),IF(D546&gt;1,"",IF(D546=0,Start!$E$26,SUMIFS(Saisonpreise!$F$9:$F$38,Saisonpreise!$K$9:$K$38,"OK",Saisonpreise!$C$9:$C$38,"Jährlich",Saisonpreise!$J$9:$J$38,0,Saisonpreise!$H$9:$H$38,"&lt;="&amp;C546,Saisonpreise!$I$9:$I$38,"&gt;="&amp;C546)+SUMIFS(Saisonpreise!$F$9:$F$38,Saisonpreise!$K$9:$K$38,"OK",Saisonpreise!$C$9:$C$38,"Jährlich",Saisonpreise!$J$9:$J$38,1,Saisonpreise!$H$9:$H$38,"&lt;="&amp;C546)+SUMIFS(Saisonpreise!$F$9:$F$38,Saisonpreise!$K$9:$K$38,"OK",Saisonpreise!$C$9:$C$38,"Jährlich",Saisonpreise!$J$9:$J$38,1,Saisonpreise!$I$9:$I$38,"&gt;="&amp;C546))))))</f>
        <v>135</v>
      </c>
      <c r="G546" s="3" t="str">
        <f t="shared" si="34"/>
        <v>Jährliche Saison</v>
      </c>
      <c r="H546" s="3" t="str">
        <f t="shared" si="35"/>
        <v>OK</v>
      </c>
    </row>
    <row r="547" spans="1:8" ht="31" customHeight="1">
      <c r="A547" s="12">
        <f>IF(DATE(Start!$E$28,1,1)+ROW()-9&lt;DATE(Start!$E$28+3,1,1),DATE(Start!$E$28,1,1)+ROW()-9,"")</f>
        <v>46561</v>
      </c>
      <c r="B547" s="3" t="str">
        <f t="shared" si="32"/>
        <v>Mi</v>
      </c>
      <c r="C547" s="3">
        <f t="shared" si="33"/>
        <v>623</v>
      </c>
      <c r="D547" s="3">
        <f>IF(A547="","",COUNTIFS(Saisonpreise!$K$9:$K$38,"OK",Saisonpreise!$C$9:$C$38,"Jährlich",Saisonpreise!$J$9:$J$38,0,Saisonpreise!$H$9:$H$38,"&lt;="&amp;C547,Saisonpreise!$I$9:$I$38,"&gt;="&amp;C547)+COUNTIFS(Saisonpreise!$K$9:$K$38,"OK",Saisonpreise!$C$9:$C$38,"Jährlich",Saisonpreise!$J$9:$J$38,1,Saisonpreise!$H$9:$H$38,"&lt;="&amp;C547)+COUNTIFS(Saisonpreise!$K$9:$K$38,"OK",Saisonpreise!$C$9:$C$38,"Jährlich",Saisonpreise!$J$9:$J$38,1,Saisonpreise!$I$9:$I$38,"&gt;="&amp;C547))</f>
        <v>1</v>
      </c>
      <c r="E547" s="3">
        <f>IF(A547="","",COUNTIFS(Saisonpreise!$K$9:$K$38,"OK",Saisonpreise!$C$9:$C$38,"Einmalig",Saisonpreise!$D$9:$D$38,"&lt;="&amp;A547,Saisonpreise!$E$9:$E$38,"&gt;="&amp;A547))</f>
        <v>0</v>
      </c>
      <c r="F547" s="10">
        <f>IF(A547="","",IF(E547&gt;1,"",IF(E547=1,SUMIFS(Saisonpreise!$F$9:$F$38,Saisonpreise!$K$9:$K$38,"OK",Saisonpreise!$C$9:$C$38,"Einmalig",Saisonpreise!$D$9:$D$38,"&lt;="&amp;A547,Saisonpreise!$E$9:$E$38,"&gt;="&amp;A547),IF(D547&gt;1,"",IF(D547=0,Start!$E$26,SUMIFS(Saisonpreise!$F$9:$F$38,Saisonpreise!$K$9:$K$38,"OK",Saisonpreise!$C$9:$C$38,"Jährlich",Saisonpreise!$J$9:$J$38,0,Saisonpreise!$H$9:$H$38,"&lt;="&amp;C547,Saisonpreise!$I$9:$I$38,"&gt;="&amp;C547)+SUMIFS(Saisonpreise!$F$9:$F$38,Saisonpreise!$K$9:$K$38,"OK",Saisonpreise!$C$9:$C$38,"Jährlich",Saisonpreise!$J$9:$J$38,1,Saisonpreise!$H$9:$H$38,"&lt;="&amp;C547)+SUMIFS(Saisonpreise!$F$9:$F$38,Saisonpreise!$K$9:$K$38,"OK",Saisonpreise!$C$9:$C$38,"Jährlich",Saisonpreise!$J$9:$J$38,1,Saisonpreise!$I$9:$I$38,"&gt;="&amp;C547))))))</f>
        <v>135</v>
      </c>
      <c r="G547" s="3" t="str">
        <f t="shared" si="34"/>
        <v>Jährliche Saison</v>
      </c>
      <c r="H547" s="3" t="str">
        <f t="shared" si="35"/>
        <v>OK</v>
      </c>
    </row>
    <row r="548" spans="1:8" ht="31" customHeight="1">
      <c r="A548" s="12">
        <f>IF(DATE(Start!$E$28,1,1)+ROW()-9&lt;DATE(Start!$E$28+3,1,1),DATE(Start!$E$28,1,1)+ROW()-9,"")</f>
        <v>46562</v>
      </c>
      <c r="B548" s="3" t="str">
        <f t="shared" si="32"/>
        <v>Do</v>
      </c>
      <c r="C548" s="3">
        <f t="shared" si="33"/>
        <v>624</v>
      </c>
      <c r="D548" s="3">
        <f>IF(A548="","",COUNTIFS(Saisonpreise!$K$9:$K$38,"OK",Saisonpreise!$C$9:$C$38,"Jährlich",Saisonpreise!$J$9:$J$38,0,Saisonpreise!$H$9:$H$38,"&lt;="&amp;C548,Saisonpreise!$I$9:$I$38,"&gt;="&amp;C548)+COUNTIFS(Saisonpreise!$K$9:$K$38,"OK",Saisonpreise!$C$9:$C$38,"Jährlich",Saisonpreise!$J$9:$J$38,1,Saisonpreise!$H$9:$H$38,"&lt;="&amp;C548)+COUNTIFS(Saisonpreise!$K$9:$K$38,"OK",Saisonpreise!$C$9:$C$38,"Jährlich",Saisonpreise!$J$9:$J$38,1,Saisonpreise!$I$9:$I$38,"&gt;="&amp;C548))</f>
        <v>1</v>
      </c>
      <c r="E548" s="3">
        <f>IF(A548="","",COUNTIFS(Saisonpreise!$K$9:$K$38,"OK",Saisonpreise!$C$9:$C$38,"Einmalig",Saisonpreise!$D$9:$D$38,"&lt;="&amp;A548,Saisonpreise!$E$9:$E$38,"&gt;="&amp;A548))</f>
        <v>0</v>
      </c>
      <c r="F548" s="10">
        <f>IF(A548="","",IF(E548&gt;1,"",IF(E548=1,SUMIFS(Saisonpreise!$F$9:$F$38,Saisonpreise!$K$9:$K$38,"OK",Saisonpreise!$C$9:$C$38,"Einmalig",Saisonpreise!$D$9:$D$38,"&lt;="&amp;A548,Saisonpreise!$E$9:$E$38,"&gt;="&amp;A548),IF(D548&gt;1,"",IF(D548=0,Start!$E$26,SUMIFS(Saisonpreise!$F$9:$F$38,Saisonpreise!$K$9:$K$38,"OK",Saisonpreise!$C$9:$C$38,"Jährlich",Saisonpreise!$J$9:$J$38,0,Saisonpreise!$H$9:$H$38,"&lt;="&amp;C548,Saisonpreise!$I$9:$I$38,"&gt;="&amp;C548)+SUMIFS(Saisonpreise!$F$9:$F$38,Saisonpreise!$K$9:$K$38,"OK",Saisonpreise!$C$9:$C$38,"Jährlich",Saisonpreise!$J$9:$J$38,1,Saisonpreise!$H$9:$H$38,"&lt;="&amp;C548)+SUMIFS(Saisonpreise!$F$9:$F$38,Saisonpreise!$K$9:$K$38,"OK",Saisonpreise!$C$9:$C$38,"Jährlich",Saisonpreise!$J$9:$J$38,1,Saisonpreise!$I$9:$I$38,"&gt;="&amp;C548))))))</f>
        <v>135</v>
      </c>
      <c r="G548" s="3" t="str">
        <f t="shared" si="34"/>
        <v>Jährliche Saison</v>
      </c>
      <c r="H548" s="3" t="str">
        <f t="shared" si="35"/>
        <v>OK</v>
      </c>
    </row>
    <row r="549" spans="1:8" ht="31" customHeight="1">
      <c r="A549" s="12">
        <f>IF(DATE(Start!$E$28,1,1)+ROW()-9&lt;DATE(Start!$E$28+3,1,1),DATE(Start!$E$28,1,1)+ROW()-9,"")</f>
        <v>46563</v>
      </c>
      <c r="B549" s="3" t="str">
        <f t="shared" si="32"/>
        <v>Fr</v>
      </c>
      <c r="C549" s="3">
        <f t="shared" si="33"/>
        <v>625</v>
      </c>
      <c r="D549" s="3">
        <f>IF(A549="","",COUNTIFS(Saisonpreise!$K$9:$K$38,"OK",Saisonpreise!$C$9:$C$38,"Jährlich",Saisonpreise!$J$9:$J$38,0,Saisonpreise!$H$9:$H$38,"&lt;="&amp;C549,Saisonpreise!$I$9:$I$38,"&gt;="&amp;C549)+COUNTIFS(Saisonpreise!$K$9:$K$38,"OK",Saisonpreise!$C$9:$C$38,"Jährlich",Saisonpreise!$J$9:$J$38,1,Saisonpreise!$H$9:$H$38,"&lt;="&amp;C549)+COUNTIFS(Saisonpreise!$K$9:$K$38,"OK",Saisonpreise!$C$9:$C$38,"Jährlich",Saisonpreise!$J$9:$J$38,1,Saisonpreise!$I$9:$I$38,"&gt;="&amp;C549))</f>
        <v>1</v>
      </c>
      <c r="E549" s="3">
        <f>IF(A549="","",COUNTIFS(Saisonpreise!$K$9:$K$38,"OK",Saisonpreise!$C$9:$C$38,"Einmalig",Saisonpreise!$D$9:$D$38,"&lt;="&amp;A549,Saisonpreise!$E$9:$E$38,"&gt;="&amp;A549))</f>
        <v>0</v>
      </c>
      <c r="F549" s="10">
        <f>IF(A549="","",IF(E549&gt;1,"",IF(E549=1,SUMIFS(Saisonpreise!$F$9:$F$38,Saisonpreise!$K$9:$K$38,"OK",Saisonpreise!$C$9:$C$38,"Einmalig",Saisonpreise!$D$9:$D$38,"&lt;="&amp;A549,Saisonpreise!$E$9:$E$38,"&gt;="&amp;A549),IF(D549&gt;1,"",IF(D549=0,Start!$E$26,SUMIFS(Saisonpreise!$F$9:$F$38,Saisonpreise!$K$9:$K$38,"OK",Saisonpreise!$C$9:$C$38,"Jährlich",Saisonpreise!$J$9:$J$38,0,Saisonpreise!$H$9:$H$38,"&lt;="&amp;C549,Saisonpreise!$I$9:$I$38,"&gt;="&amp;C549)+SUMIFS(Saisonpreise!$F$9:$F$38,Saisonpreise!$K$9:$K$38,"OK",Saisonpreise!$C$9:$C$38,"Jährlich",Saisonpreise!$J$9:$J$38,1,Saisonpreise!$H$9:$H$38,"&lt;="&amp;C549)+SUMIFS(Saisonpreise!$F$9:$F$38,Saisonpreise!$K$9:$K$38,"OK",Saisonpreise!$C$9:$C$38,"Jährlich",Saisonpreise!$J$9:$J$38,1,Saisonpreise!$I$9:$I$38,"&gt;="&amp;C549))))))</f>
        <v>135</v>
      </c>
      <c r="G549" s="3" t="str">
        <f t="shared" si="34"/>
        <v>Jährliche Saison</v>
      </c>
      <c r="H549" s="3" t="str">
        <f t="shared" si="35"/>
        <v>OK</v>
      </c>
    </row>
    <row r="550" spans="1:8" ht="31" customHeight="1">
      <c r="A550" s="12">
        <f>IF(DATE(Start!$E$28,1,1)+ROW()-9&lt;DATE(Start!$E$28+3,1,1),DATE(Start!$E$28,1,1)+ROW()-9,"")</f>
        <v>46564</v>
      </c>
      <c r="B550" s="3" t="str">
        <f t="shared" si="32"/>
        <v>Sa</v>
      </c>
      <c r="C550" s="3">
        <f t="shared" si="33"/>
        <v>626</v>
      </c>
      <c r="D550" s="3">
        <f>IF(A550="","",COUNTIFS(Saisonpreise!$K$9:$K$38,"OK",Saisonpreise!$C$9:$C$38,"Jährlich",Saisonpreise!$J$9:$J$38,0,Saisonpreise!$H$9:$H$38,"&lt;="&amp;C550,Saisonpreise!$I$9:$I$38,"&gt;="&amp;C550)+COUNTIFS(Saisonpreise!$K$9:$K$38,"OK",Saisonpreise!$C$9:$C$38,"Jährlich",Saisonpreise!$J$9:$J$38,1,Saisonpreise!$H$9:$H$38,"&lt;="&amp;C550)+COUNTIFS(Saisonpreise!$K$9:$K$38,"OK",Saisonpreise!$C$9:$C$38,"Jährlich",Saisonpreise!$J$9:$J$38,1,Saisonpreise!$I$9:$I$38,"&gt;="&amp;C550))</f>
        <v>1</v>
      </c>
      <c r="E550" s="3">
        <f>IF(A550="","",COUNTIFS(Saisonpreise!$K$9:$K$38,"OK",Saisonpreise!$C$9:$C$38,"Einmalig",Saisonpreise!$D$9:$D$38,"&lt;="&amp;A550,Saisonpreise!$E$9:$E$38,"&gt;="&amp;A550))</f>
        <v>0</v>
      </c>
      <c r="F550" s="10">
        <f>IF(A550="","",IF(E550&gt;1,"",IF(E550=1,SUMIFS(Saisonpreise!$F$9:$F$38,Saisonpreise!$K$9:$K$38,"OK",Saisonpreise!$C$9:$C$38,"Einmalig",Saisonpreise!$D$9:$D$38,"&lt;="&amp;A550,Saisonpreise!$E$9:$E$38,"&gt;="&amp;A550),IF(D550&gt;1,"",IF(D550=0,Start!$E$26,SUMIFS(Saisonpreise!$F$9:$F$38,Saisonpreise!$K$9:$K$38,"OK",Saisonpreise!$C$9:$C$38,"Jährlich",Saisonpreise!$J$9:$J$38,0,Saisonpreise!$H$9:$H$38,"&lt;="&amp;C550,Saisonpreise!$I$9:$I$38,"&gt;="&amp;C550)+SUMIFS(Saisonpreise!$F$9:$F$38,Saisonpreise!$K$9:$K$38,"OK",Saisonpreise!$C$9:$C$38,"Jährlich",Saisonpreise!$J$9:$J$38,1,Saisonpreise!$H$9:$H$38,"&lt;="&amp;C550)+SUMIFS(Saisonpreise!$F$9:$F$38,Saisonpreise!$K$9:$K$38,"OK",Saisonpreise!$C$9:$C$38,"Jährlich",Saisonpreise!$J$9:$J$38,1,Saisonpreise!$I$9:$I$38,"&gt;="&amp;C550))))))</f>
        <v>135</v>
      </c>
      <c r="G550" s="3" t="str">
        <f t="shared" si="34"/>
        <v>Jährliche Saison</v>
      </c>
      <c r="H550" s="3" t="str">
        <f t="shared" si="35"/>
        <v>OK</v>
      </c>
    </row>
    <row r="551" spans="1:8" ht="31" customHeight="1">
      <c r="A551" s="12">
        <f>IF(DATE(Start!$E$28,1,1)+ROW()-9&lt;DATE(Start!$E$28+3,1,1),DATE(Start!$E$28,1,1)+ROW()-9,"")</f>
        <v>46565</v>
      </c>
      <c r="B551" s="3" t="str">
        <f t="shared" si="32"/>
        <v>So</v>
      </c>
      <c r="C551" s="3">
        <f t="shared" si="33"/>
        <v>627</v>
      </c>
      <c r="D551" s="3">
        <f>IF(A551="","",COUNTIFS(Saisonpreise!$K$9:$K$38,"OK",Saisonpreise!$C$9:$C$38,"Jährlich",Saisonpreise!$J$9:$J$38,0,Saisonpreise!$H$9:$H$38,"&lt;="&amp;C551,Saisonpreise!$I$9:$I$38,"&gt;="&amp;C551)+COUNTIFS(Saisonpreise!$K$9:$K$38,"OK",Saisonpreise!$C$9:$C$38,"Jährlich",Saisonpreise!$J$9:$J$38,1,Saisonpreise!$H$9:$H$38,"&lt;="&amp;C551)+COUNTIFS(Saisonpreise!$K$9:$K$38,"OK",Saisonpreise!$C$9:$C$38,"Jährlich",Saisonpreise!$J$9:$J$38,1,Saisonpreise!$I$9:$I$38,"&gt;="&amp;C551))</f>
        <v>1</v>
      </c>
      <c r="E551" s="3">
        <f>IF(A551="","",COUNTIFS(Saisonpreise!$K$9:$K$38,"OK",Saisonpreise!$C$9:$C$38,"Einmalig",Saisonpreise!$D$9:$D$38,"&lt;="&amp;A551,Saisonpreise!$E$9:$E$38,"&gt;="&amp;A551))</f>
        <v>0</v>
      </c>
      <c r="F551" s="10">
        <f>IF(A551="","",IF(E551&gt;1,"",IF(E551=1,SUMIFS(Saisonpreise!$F$9:$F$38,Saisonpreise!$K$9:$K$38,"OK",Saisonpreise!$C$9:$C$38,"Einmalig",Saisonpreise!$D$9:$D$38,"&lt;="&amp;A551,Saisonpreise!$E$9:$E$38,"&gt;="&amp;A551),IF(D551&gt;1,"",IF(D551=0,Start!$E$26,SUMIFS(Saisonpreise!$F$9:$F$38,Saisonpreise!$K$9:$K$38,"OK",Saisonpreise!$C$9:$C$38,"Jährlich",Saisonpreise!$J$9:$J$38,0,Saisonpreise!$H$9:$H$38,"&lt;="&amp;C551,Saisonpreise!$I$9:$I$38,"&gt;="&amp;C551)+SUMIFS(Saisonpreise!$F$9:$F$38,Saisonpreise!$K$9:$K$38,"OK",Saisonpreise!$C$9:$C$38,"Jährlich",Saisonpreise!$J$9:$J$38,1,Saisonpreise!$H$9:$H$38,"&lt;="&amp;C551)+SUMIFS(Saisonpreise!$F$9:$F$38,Saisonpreise!$K$9:$K$38,"OK",Saisonpreise!$C$9:$C$38,"Jährlich",Saisonpreise!$J$9:$J$38,1,Saisonpreise!$I$9:$I$38,"&gt;="&amp;C551))))))</f>
        <v>135</v>
      </c>
      <c r="G551" s="3" t="str">
        <f t="shared" si="34"/>
        <v>Jährliche Saison</v>
      </c>
      <c r="H551" s="3" t="str">
        <f t="shared" si="35"/>
        <v>OK</v>
      </c>
    </row>
    <row r="552" spans="1:8" ht="31" customHeight="1">
      <c r="A552" s="12">
        <f>IF(DATE(Start!$E$28,1,1)+ROW()-9&lt;DATE(Start!$E$28+3,1,1),DATE(Start!$E$28,1,1)+ROW()-9,"")</f>
        <v>46566</v>
      </c>
      <c r="B552" s="3" t="str">
        <f t="shared" si="32"/>
        <v>Mo</v>
      </c>
      <c r="C552" s="3">
        <f t="shared" si="33"/>
        <v>628</v>
      </c>
      <c r="D552" s="3">
        <f>IF(A552="","",COUNTIFS(Saisonpreise!$K$9:$K$38,"OK",Saisonpreise!$C$9:$C$38,"Jährlich",Saisonpreise!$J$9:$J$38,0,Saisonpreise!$H$9:$H$38,"&lt;="&amp;C552,Saisonpreise!$I$9:$I$38,"&gt;="&amp;C552)+COUNTIFS(Saisonpreise!$K$9:$K$38,"OK",Saisonpreise!$C$9:$C$38,"Jährlich",Saisonpreise!$J$9:$J$38,1,Saisonpreise!$H$9:$H$38,"&lt;="&amp;C552)+COUNTIFS(Saisonpreise!$K$9:$K$38,"OK",Saisonpreise!$C$9:$C$38,"Jährlich",Saisonpreise!$J$9:$J$38,1,Saisonpreise!$I$9:$I$38,"&gt;="&amp;C552))</f>
        <v>1</v>
      </c>
      <c r="E552" s="3">
        <f>IF(A552="","",COUNTIFS(Saisonpreise!$K$9:$K$38,"OK",Saisonpreise!$C$9:$C$38,"Einmalig",Saisonpreise!$D$9:$D$38,"&lt;="&amp;A552,Saisonpreise!$E$9:$E$38,"&gt;="&amp;A552))</f>
        <v>0</v>
      </c>
      <c r="F552" s="10">
        <f>IF(A552="","",IF(E552&gt;1,"",IF(E552=1,SUMIFS(Saisonpreise!$F$9:$F$38,Saisonpreise!$K$9:$K$38,"OK",Saisonpreise!$C$9:$C$38,"Einmalig",Saisonpreise!$D$9:$D$38,"&lt;="&amp;A552,Saisonpreise!$E$9:$E$38,"&gt;="&amp;A552),IF(D552&gt;1,"",IF(D552=0,Start!$E$26,SUMIFS(Saisonpreise!$F$9:$F$38,Saisonpreise!$K$9:$K$38,"OK",Saisonpreise!$C$9:$C$38,"Jährlich",Saisonpreise!$J$9:$J$38,0,Saisonpreise!$H$9:$H$38,"&lt;="&amp;C552,Saisonpreise!$I$9:$I$38,"&gt;="&amp;C552)+SUMIFS(Saisonpreise!$F$9:$F$38,Saisonpreise!$K$9:$K$38,"OK",Saisonpreise!$C$9:$C$38,"Jährlich",Saisonpreise!$J$9:$J$38,1,Saisonpreise!$H$9:$H$38,"&lt;="&amp;C552)+SUMIFS(Saisonpreise!$F$9:$F$38,Saisonpreise!$K$9:$K$38,"OK",Saisonpreise!$C$9:$C$38,"Jährlich",Saisonpreise!$J$9:$J$38,1,Saisonpreise!$I$9:$I$38,"&gt;="&amp;C552))))))</f>
        <v>135</v>
      </c>
      <c r="G552" s="3" t="str">
        <f t="shared" si="34"/>
        <v>Jährliche Saison</v>
      </c>
      <c r="H552" s="3" t="str">
        <f t="shared" si="35"/>
        <v>OK</v>
      </c>
    </row>
    <row r="553" spans="1:8" ht="31" customHeight="1">
      <c r="A553" s="12">
        <f>IF(DATE(Start!$E$28,1,1)+ROW()-9&lt;DATE(Start!$E$28+3,1,1),DATE(Start!$E$28,1,1)+ROW()-9,"")</f>
        <v>46567</v>
      </c>
      <c r="B553" s="3" t="str">
        <f t="shared" si="32"/>
        <v>Di</v>
      </c>
      <c r="C553" s="3">
        <f t="shared" si="33"/>
        <v>629</v>
      </c>
      <c r="D553" s="3">
        <f>IF(A553="","",COUNTIFS(Saisonpreise!$K$9:$K$38,"OK",Saisonpreise!$C$9:$C$38,"Jährlich",Saisonpreise!$J$9:$J$38,0,Saisonpreise!$H$9:$H$38,"&lt;="&amp;C553,Saisonpreise!$I$9:$I$38,"&gt;="&amp;C553)+COUNTIFS(Saisonpreise!$K$9:$K$38,"OK",Saisonpreise!$C$9:$C$38,"Jährlich",Saisonpreise!$J$9:$J$38,1,Saisonpreise!$H$9:$H$38,"&lt;="&amp;C553)+COUNTIFS(Saisonpreise!$K$9:$K$38,"OK",Saisonpreise!$C$9:$C$38,"Jährlich",Saisonpreise!$J$9:$J$38,1,Saisonpreise!$I$9:$I$38,"&gt;="&amp;C553))</f>
        <v>1</v>
      </c>
      <c r="E553" s="3">
        <f>IF(A553="","",COUNTIFS(Saisonpreise!$K$9:$K$38,"OK",Saisonpreise!$C$9:$C$38,"Einmalig",Saisonpreise!$D$9:$D$38,"&lt;="&amp;A553,Saisonpreise!$E$9:$E$38,"&gt;="&amp;A553))</f>
        <v>0</v>
      </c>
      <c r="F553" s="10">
        <f>IF(A553="","",IF(E553&gt;1,"",IF(E553=1,SUMIFS(Saisonpreise!$F$9:$F$38,Saisonpreise!$K$9:$K$38,"OK",Saisonpreise!$C$9:$C$38,"Einmalig",Saisonpreise!$D$9:$D$38,"&lt;="&amp;A553,Saisonpreise!$E$9:$E$38,"&gt;="&amp;A553),IF(D553&gt;1,"",IF(D553=0,Start!$E$26,SUMIFS(Saisonpreise!$F$9:$F$38,Saisonpreise!$K$9:$K$38,"OK",Saisonpreise!$C$9:$C$38,"Jährlich",Saisonpreise!$J$9:$J$38,0,Saisonpreise!$H$9:$H$38,"&lt;="&amp;C553,Saisonpreise!$I$9:$I$38,"&gt;="&amp;C553)+SUMIFS(Saisonpreise!$F$9:$F$38,Saisonpreise!$K$9:$K$38,"OK",Saisonpreise!$C$9:$C$38,"Jährlich",Saisonpreise!$J$9:$J$38,1,Saisonpreise!$H$9:$H$38,"&lt;="&amp;C553)+SUMIFS(Saisonpreise!$F$9:$F$38,Saisonpreise!$K$9:$K$38,"OK",Saisonpreise!$C$9:$C$38,"Jährlich",Saisonpreise!$J$9:$J$38,1,Saisonpreise!$I$9:$I$38,"&gt;="&amp;C553))))))</f>
        <v>135</v>
      </c>
      <c r="G553" s="3" t="str">
        <f t="shared" si="34"/>
        <v>Jährliche Saison</v>
      </c>
      <c r="H553" s="3" t="str">
        <f t="shared" si="35"/>
        <v>OK</v>
      </c>
    </row>
    <row r="554" spans="1:8" ht="31" customHeight="1">
      <c r="A554" s="12">
        <f>IF(DATE(Start!$E$28,1,1)+ROW()-9&lt;DATE(Start!$E$28+3,1,1),DATE(Start!$E$28,1,1)+ROW()-9,"")</f>
        <v>46568</v>
      </c>
      <c r="B554" s="3" t="str">
        <f t="shared" si="32"/>
        <v>Mi</v>
      </c>
      <c r="C554" s="3">
        <f t="shared" si="33"/>
        <v>630</v>
      </c>
      <c r="D554" s="3">
        <f>IF(A554="","",COUNTIFS(Saisonpreise!$K$9:$K$38,"OK",Saisonpreise!$C$9:$C$38,"Jährlich",Saisonpreise!$J$9:$J$38,0,Saisonpreise!$H$9:$H$38,"&lt;="&amp;C554,Saisonpreise!$I$9:$I$38,"&gt;="&amp;C554)+COUNTIFS(Saisonpreise!$K$9:$K$38,"OK",Saisonpreise!$C$9:$C$38,"Jährlich",Saisonpreise!$J$9:$J$38,1,Saisonpreise!$H$9:$H$38,"&lt;="&amp;C554)+COUNTIFS(Saisonpreise!$K$9:$K$38,"OK",Saisonpreise!$C$9:$C$38,"Jährlich",Saisonpreise!$J$9:$J$38,1,Saisonpreise!$I$9:$I$38,"&gt;="&amp;C554))</f>
        <v>1</v>
      </c>
      <c r="E554" s="3">
        <f>IF(A554="","",COUNTIFS(Saisonpreise!$K$9:$K$38,"OK",Saisonpreise!$C$9:$C$38,"Einmalig",Saisonpreise!$D$9:$D$38,"&lt;="&amp;A554,Saisonpreise!$E$9:$E$38,"&gt;="&amp;A554))</f>
        <v>0</v>
      </c>
      <c r="F554" s="10">
        <f>IF(A554="","",IF(E554&gt;1,"",IF(E554=1,SUMIFS(Saisonpreise!$F$9:$F$38,Saisonpreise!$K$9:$K$38,"OK",Saisonpreise!$C$9:$C$38,"Einmalig",Saisonpreise!$D$9:$D$38,"&lt;="&amp;A554,Saisonpreise!$E$9:$E$38,"&gt;="&amp;A554),IF(D554&gt;1,"",IF(D554=0,Start!$E$26,SUMIFS(Saisonpreise!$F$9:$F$38,Saisonpreise!$K$9:$K$38,"OK",Saisonpreise!$C$9:$C$38,"Jährlich",Saisonpreise!$J$9:$J$38,0,Saisonpreise!$H$9:$H$38,"&lt;="&amp;C554,Saisonpreise!$I$9:$I$38,"&gt;="&amp;C554)+SUMIFS(Saisonpreise!$F$9:$F$38,Saisonpreise!$K$9:$K$38,"OK",Saisonpreise!$C$9:$C$38,"Jährlich",Saisonpreise!$J$9:$J$38,1,Saisonpreise!$H$9:$H$38,"&lt;="&amp;C554)+SUMIFS(Saisonpreise!$F$9:$F$38,Saisonpreise!$K$9:$K$38,"OK",Saisonpreise!$C$9:$C$38,"Jährlich",Saisonpreise!$J$9:$J$38,1,Saisonpreise!$I$9:$I$38,"&gt;="&amp;C554))))))</f>
        <v>135</v>
      </c>
      <c r="G554" s="3" t="str">
        <f t="shared" si="34"/>
        <v>Jährliche Saison</v>
      </c>
      <c r="H554" s="3" t="str">
        <f t="shared" si="35"/>
        <v>OK</v>
      </c>
    </row>
    <row r="555" spans="1:8" ht="31" customHeight="1">
      <c r="A555" s="12">
        <f>IF(DATE(Start!$E$28,1,1)+ROW()-9&lt;DATE(Start!$E$28+3,1,1),DATE(Start!$E$28,1,1)+ROW()-9,"")</f>
        <v>46569</v>
      </c>
      <c r="B555" s="3" t="str">
        <f t="shared" si="32"/>
        <v>Do</v>
      </c>
      <c r="C555" s="3">
        <f t="shared" si="33"/>
        <v>701</v>
      </c>
      <c r="D555" s="3">
        <f>IF(A555="","",COUNTIFS(Saisonpreise!$K$9:$K$38,"OK",Saisonpreise!$C$9:$C$38,"Jährlich",Saisonpreise!$J$9:$J$38,0,Saisonpreise!$H$9:$H$38,"&lt;="&amp;C555,Saisonpreise!$I$9:$I$38,"&gt;="&amp;C555)+COUNTIFS(Saisonpreise!$K$9:$K$38,"OK",Saisonpreise!$C$9:$C$38,"Jährlich",Saisonpreise!$J$9:$J$38,1,Saisonpreise!$H$9:$H$38,"&lt;="&amp;C555)+COUNTIFS(Saisonpreise!$K$9:$K$38,"OK",Saisonpreise!$C$9:$C$38,"Jährlich",Saisonpreise!$J$9:$J$38,1,Saisonpreise!$I$9:$I$38,"&gt;="&amp;C555))</f>
        <v>1</v>
      </c>
      <c r="E555" s="3">
        <f>IF(A555="","",COUNTIFS(Saisonpreise!$K$9:$K$38,"OK",Saisonpreise!$C$9:$C$38,"Einmalig",Saisonpreise!$D$9:$D$38,"&lt;="&amp;A555,Saisonpreise!$E$9:$E$38,"&gt;="&amp;A555))</f>
        <v>0</v>
      </c>
      <c r="F555" s="10">
        <f>IF(A555="","",IF(E555&gt;1,"",IF(E555=1,SUMIFS(Saisonpreise!$F$9:$F$38,Saisonpreise!$K$9:$K$38,"OK",Saisonpreise!$C$9:$C$38,"Einmalig",Saisonpreise!$D$9:$D$38,"&lt;="&amp;A555,Saisonpreise!$E$9:$E$38,"&gt;="&amp;A555),IF(D555&gt;1,"",IF(D555=0,Start!$E$26,SUMIFS(Saisonpreise!$F$9:$F$38,Saisonpreise!$K$9:$K$38,"OK",Saisonpreise!$C$9:$C$38,"Jährlich",Saisonpreise!$J$9:$J$38,0,Saisonpreise!$H$9:$H$38,"&lt;="&amp;C555,Saisonpreise!$I$9:$I$38,"&gt;="&amp;C555)+SUMIFS(Saisonpreise!$F$9:$F$38,Saisonpreise!$K$9:$K$38,"OK",Saisonpreise!$C$9:$C$38,"Jährlich",Saisonpreise!$J$9:$J$38,1,Saisonpreise!$H$9:$H$38,"&lt;="&amp;C555)+SUMIFS(Saisonpreise!$F$9:$F$38,Saisonpreise!$K$9:$K$38,"OK",Saisonpreise!$C$9:$C$38,"Jährlich",Saisonpreise!$J$9:$J$38,1,Saisonpreise!$I$9:$I$38,"&gt;="&amp;C555))))))</f>
        <v>135</v>
      </c>
      <c r="G555" s="3" t="str">
        <f t="shared" si="34"/>
        <v>Jährliche Saison</v>
      </c>
      <c r="H555" s="3" t="str">
        <f t="shared" si="35"/>
        <v>OK</v>
      </c>
    </row>
    <row r="556" spans="1:8" ht="31" customHeight="1">
      <c r="A556" s="12">
        <f>IF(DATE(Start!$E$28,1,1)+ROW()-9&lt;DATE(Start!$E$28+3,1,1),DATE(Start!$E$28,1,1)+ROW()-9,"")</f>
        <v>46570</v>
      </c>
      <c r="B556" s="3" t="str">
        <f t="shared" si="32"/>
        <v>Fr</v>
      </c>
      <c r="C556" s="3">
        <f t="shared" si="33"/>
        <v>702</v>
      </c>
      <c r="D556" s="3">
        <f>IF(A556="","",COUNTIFS(Saisonpreise!$K$9:$K$38,"OK",Saisonpreise!$C$9:$C$38,"Jährlich",Saisonpreise!$J$9:$J$38,0,Saisonpreise!$H$9:$H$38,"&lt;="&amp;C556,Saisonpreise!$I$9:$I$38,"&gt;="&amp;C556)+COUNTIFS(Saisonpreise!$K$9:$K$38,"OK",Saisonpreise!$C$9:$C$38,"Jährlich",Saisonpreise!$J$9:$J$38,1,Saisonpreise!$H$9:$H$38,"&lt;="&amp;C556)+COUNTIFS(Saisonpreise!$K$9:$K$38,"OK",Saisonpreise!$C$9:$C$38,"Jährlich",Saisonpreise!$J$9:$J$38,1,Saisonpreise!$I$9:$I$38,"&gt;="&amp;C556))</f>
        <v>1</v>
      </c>
      <c r="E556" s="3">
        <f>IF(A556="","",COUNTIFS(Saisonpreise!$K$9:$K$38,"OK",Saisonpreise!$C$9:$C$38,"Einmalig",Saisonpreise!$D$9:$D$38,"&lt;="&amp;A556,Saisonpreise!$E$9:$E$38,"&gt;="&amp;A556))</f>
        <v>0</v>
      </c>
      <c r="F556" s="10">
        <f>IF(A556="","",IF(E556&gt;1,"",IF(E556=1,SUMIFS(Saisonpreise!$F$9:$F$38,Saisonpreise!$K$9:$K$38,"OK",Saisonpreise!$C$9:$C$38,"Einmalig",Saisonpreise!$D$9:$D$38,"&lt;="&amp;A556,Saisonpreise!$E$9:$E$38,"&gt;="&amp;A556),IF(D556&gt;1,"",IF(D556=0,Start!$E$26,SUMIFS(Saisonpreise!$F$9:$F$38,Saisonpreise!$K$9:$K$38,"OK",Saisonpreise!$C$9:$C$38,"Jährlich",Saisonpreise!$J$9:$J$38,0,Saisonpreise!$H$9:$H$38,"&lt;="&amp;C556,Saisonpreise!$I$9:$I$38,"&gt;="&amp;C556)+SUMIFS(Saisonpreise!$F$9:$F$38,Saisonpreise!$K$9:$K$38,"OK",Saisonpreise!$C$9:$C$38,"Jährlich",Saisonpreise!$J$9:$J$38,1,Saisonpreise!$H$9:$H$38,"&lt;="&amp;C556)+SUMIFS(Saisonpreise!$F$9:$F$38,Saisonpreise!$K$9:$K$38,"OK",Saisonpreise!$C$9:$C$38,"Jährlich",Saisonpreise!$J$9:$J$38,1,Saisonpreise!$I$9:$I$38,"&gt;="&amp;C556))))))</f>
        <v>135</v>
      </c>
      <c r="G556" s="3" t="str">
        <f t="shared" si="34"/>
        <v>Jährliche Saison</v>
      </c>
      <c r="H556" s="3" t="str">
        <f t="shared" si="35"/>
        <v>OK</v>
      </c>
    </row>
    <row r="557" spans="1:8" ht="31" customHeight="1">
      <c r="A557" s="12">
        <f>IF(DATE(Start!$E$28,1,1)+ROW()-9&lt;DATE(Start!$E$28+3,1,1),DATE(Start!$E$28,1,1)+ROW()-9,"")</f>
        <v>46571</v>
      </c>
      <c r="B557" s="3" t="str">
        <f t="shared" si="32"/>
        <v>Sa</v>
      </c>
      <c r="C557" s="3">
        <f t="shared" si="33"/>
        <v>703</v>
      </c>
      <c r="D557" s="3">
        <f>IF(A557="","",COUNTIFS(Saisonpreise!$K$9:$K$38,"OK",Saisonpreise!$C$9:$C$38,"Jährlich",Saisonpreise!$J$9:$J$38,0,Saisonpreise!$H$9:$H$38,"&lt;="&amp;C557,Saisonpreise!$I$9:$I$38,"&gt;="&amp;C557)+COUNTIFS(Saisonpreise!$K$9:$K$38,"OK",Saisonpreise!$C$9:$C$38,"Jährlich",Saisonpreise!$J$9:$J$38,1,Saisonpreise!$H$9:$H$38,"&lt;="&amp;C557)+COUNTIFS(Saisonpreise!$K$9:$K$38,"OK",Saisonpreise!$C$9:$C$38,"Jährlich",Saisonpreise!$J$9:$J$38,1,Saisonpreise!$I$9:$I$38,"&gt;="&amp;C557))</f>
        <v>1</v>
      </c>
      <c r="E557" s="3">
        <f>IF(A557="","",COUNTIFS(Saisonpreise!$K$9:$K$38,"OK",Saisonpreise!$C$9:$C$38,"Einmalig",Saisonpreise!$D$9:$D$38,"&lt;="&amp;A557,Saisonpreise!$E$9:$E$38,"&gt;="&amp;A557))</f>
        <v>0</v>
      </c>
      <c r="F557" s="10">
        <f>IF(A557="","",IF(E557&gt;1,"",IF(E557=1,SUMIFS(Saisonpreise!$F$9:$F$38,Saisonpreise!$K$9:$K$38,"OK",Saisonpreise!$C$9:$C$38,"Einmalig",Saisonpreise!$D$9:$D$38,"&lt;="&amp;A557,Saisonpreise!$E$9:$E$38,"&gt;="&amp;A557),IF(D557&gt;1,"",IF(D557=0,Start!$E$26,SUMIFS(Saisonpreise!$F$9:$F$38,Saisonpreise!$K$9:$K$38,"OK",Saisonpreise!$C$9:$C$38,"Jährlich",Saisonpreise!$J$9:$J$38,0,Saisonpreise!$H$9:$H$38,"&lt;="&amp;C557,Saisonpreise!$I$9:$I$38,"&gt;="&amp;C557)+SUMIFS(Saisonpreise!$F$9:$F$38,Saisonpreise!$K$9:$K$38,"OK",Saisonpreise!$C$9:$C$38,"Jährlich",Saisonpreise!$J$9:$J$38,1,Saisonpreise!$H$9:$H$38,"&lt;="&amp;C557)+SUMIFS(Saisonpreise!$F$9:$F$38,Saisonpreise!$K$9:$K$38,"OK",Saisonpreise!$C$9:$C$38,"Jährlich",Saisonpreise!$J$9:$J$38,1,Saisonpreise!$I$9:$I$38,"&gt;="&amp;C557))))))</f>
        <v>135</v>
      </c>
      <c r="G557" s="3" t="str">
        <f t="shared" si="34"/>
        <v>Jährliche Saison</v>
      </c>
      <c r="H557" s="3" t="str">
        <f t="shared" si="35"/>
        <v>OK</v>
      </c>
    </row>
    <row r="558" spans="1:8" ht="31" customHeight="1">
      <c r="A558" s="12">
        <f>IF(DATE(Start!$E$28,1,1)+ROW()-9&lt;DATE(Start!$E$28+3,1,1),DATE(Start!$E$28,1,1)+ROW()-9,"")</f>
        <v>46572</v>
      </c>
      <c r="B558" s="3" t="str">
        <f t="shared" si="32"/>
        <v>So</v>
      </c>
      <c r="C558" s="3">
        <f t="shared" si="33"/>
        <v>704</v>
      </c>
      <c r="D558" s="3">
        <f>IF(A558="","",COUNTIFS(Saisonpreise!$K$9:$K$38,"OK",Saisonpreise!$C$9:$C$38,"Jährlich",Saisonpreise!$J$9:$J$38,0,Saisonpreise!$H$9:$H$38,"&lt;="&amp;C558,Saisonpreise!$I$9:$I$38,"&gt;="&amp;C558)+COUNTIFS(Saisonpreise!$K$9:$K$38,"OK",Saisonpreise!$C$9:$C$38,"Jährlich",Saisonpreise!$J$9:$J$38,1,Saisonpreise!$H$9:$H$38,"&lt;="&amp;C558)+COUNTIFS(Saisonpreise!$K$9:$K$38,"OK",Saisonpreise!$C$9:$C$38,"Jährlich",Saisonpreise!$J$9:$J$38,1,Saisonpreise!$I$9:$I$38,"&gt;="&amp;C558))</f>
        <v>1</v>
      </c>
      <c r="E558" s="3">
        <f>IF(A558="","",COUNTIFS(Saisonpreise!$K$9:$K$38,"OK",Saisonpreise!$C$9:$C$38,"Einmalig",Saisonpreise!$D$9:$D$38,"&lt;="&amp;A558,Saisonpreise!$E$9:$E$38,"&gt;="&amp;A558))</f>
        <v>0</v>
      </c>
      <c r="F558" s="10">
        <f>IF(A558="","",IF(E558&gt;1,"",IF(E558=1,SUMIFS(Saisonpreise!$F$9:$F$38,Saisonpreise!$K$9:$K$38,"OK",Saisonpreise!$C$9:$C$38,"Einmalig",Saisonpreise!$D$9:$D$38,"&lt;="&amp;A558,Saisonpreise!$E$9:$E$38,"&gt;="&amp;A558),IF(D558&gt;1,"",IF(D558=0,Start!$E$26,SUMIFS(Saisonpreise!$F$9:$F$38,Saisonpreise!$K$9:$K$38,"OK",Saisonpreise!$C$9:$C$38,"Jährlich",Saisonpreise!$J$9:$J$38,0,Saisonpreise!$H$9:$H$38,"&lt;="&amp;C558,Saisonpreise!$I$9:$I$38,"&gt;="&amp;C558)+SUMIFS(Saisonpreise!$F$9:$F$38,Saisonpreise!$K$9:$K$38,"OK",Saisonpreise!$C$9:$C$38,"Jährlich",Saisonpreise!$J$9:$J$38,1,Saisonpreise!$H$9:$H$38,"&lt;="&amp;C558)+SUMIFS(Saisonpreise!$F$9:$F$38,Saisonpreise!$K$9:$K$38,"OK",Saisonpreise!$C$9:$C$38,"Jährlich",Saisonpreise!$J$9:$J$38,1,Saisonpreise!$I$9:$I$38,"&gt;="&amp;C558))))))</f>
        <v>135</v>
      </c>
      <c r="G558" s="3" t="str">
        <f t="shared" si="34"/>
        <v>Jährliche Saison</v>
      </c>
      <c r="H558" s="3" t="str">
        <f t="shared" si="35"/>
        <v>OK</v>
      </c>
    </row>
    <row r="559" spans="1:8" ht="31" customHeight="1">
      <c r="A559" s="12">
        <f>IF(DATE(Start!$E$28,1,1)+ROW()-9&lt;DATE(Start!$E$28+3,1,1),DATE(Start!$E$28,1,1)+ROW()-9,"")</f>
        <v>46573</v>
      </c>
      <c r="B559" s="3" t="str">
        <f t="shared" si="32"/>
        <v>Mo</v>
      </c>
      <c r="C559" s="3">
        <f t="shared" si="33"/>
        <v>705</v>
      </c>
      <c r="D559" s="3">
        <f>IF(A559="","",COUNTIFS(Saisonpreise!$K$9:$K$38,"OK",Saisonpreise!$C$9:$C$38,"Jährlich",Saisonpreise!$J$9:$J$38,0,Saisonpreise!$H$9:$H$38,"&lt;="&amp;C559,Saisonpreise!$I$9:$I$38,"&gt;="&amp;C559)+COUNTIFS(Saisonpreise!$K$9:$K$38,"OK",Saisonpreise!$C$9:$C$38,"Jährlich",Saisonpreise!$J$9:$J$38,1,Saisonpreise!$H$9:$H$38,"&lt;="&amp;C559)+COUNTIFS(Saisonpreise!$K$9:$K$38,"OK",Saisonpreise!$C$9:$C$38,"Jährlich",Saisonpreise!$J$9:$J$38,1,Saisonpreise!$I$9:$I$38,"&gt;="&amp;C559))</f>
        <v>1</v>
      </c>
      <c r="E559" s="3">
        <f>IF(A559="","",COUNTIFS(Saisonpreise!$K$9:$K$38,"OK",Saisonpreise!$C$9:$C$38,"Einmalig",Saisonpreise!$D$9:$D$38,"&lt;="&amp;A559,Saisonpreise!$E$9:$E$38,"&gt;="&amp;A559))</f>
        <v>0</v>
      </c>
      <c r="F559" s="10">
        <f>IF(A559="","",IF(E559&gt;1,"",IF(E559=1,SUMIFS(Saisonpreise!$F$9:$F$38,Saisonpreise!$K$9:$K$38,"OK",Saisonpreise!$C$9:$C$38,"Einmalig",Saisonpreise!$D$9:$D$38,"&lt;="&amp;A559,Saisonpreise!$E$9:$E$38,"&gt;="&amp;A559),IF(D559&gt;1,"",IF(D559=0,Start!$E$26,SUMIFS(Saisonpreise!$F$9:$F$38,Saisonpreise!$K$9:$K$38,"OK",Saisonpreise!$C$9:$C$38,"Jährlich",Saisonpreise!$J$9:$J$38,0,Saisonpreise!$H$9:$H$38,"&lt;="&amp;C559,Saisonpreise!$I$9:$I$38,"&gt;="&amp;C559)+SUMIFS(Saisonpreise!$F$9:$F$38,Saisonpreise!$K$9:$K$38,"OK",Saisonpreise!$C$9:$C$38,"Jährlich",Saisonpreise!$J$9:$J$38,1,Saisonpreise!$H$9:$H$38,"&lt;="&amp;C559)+SUMIFS(Saisonpreise!$F$9:$F$38,Saisonpreise!$K$9:$K$38,"OK",Saisonpreise!$C$9:$C$38,"Jährlich",Saisonpreise!$J$9:$J$38,1,Saisonpreise!$I$9:$I$38,"&gt;="&amp;C559))))))</f>
        <v>135</v>
      </c>
      <c r="G559" s="3" t="str">
        <f t="shared" si="34"/>
        <v>Jährliche Saison</v>
      </c>
      <c r="H559" s="3" t="str">
        <f t="shared" si="35"/>
        <v>OK</v>
      </c>
    </row>
    <row r="560" spans="1:8" ht="31" customHeight="1">
      <c r="A560" s="12">
        <f>IF(DATE(Start!$E$28,1,1)+ROW()-9&lt;DATE(Start!$E$28+3,1,1),DATE(Start!$E$28,1,1)+ROW()-9,"")</f>
        <v>46574</v>
      </c>
      <c r="B560" s="3" t="str">
        <f t="shared" si="32"/>
        <v>Di</v>
      </c>
      <c r="C560" s="3">
        <f t="shared" si="33"/>
        <v>706</v>
      </c>
      <c r="D560" s="3">
        <f>IF(A560="","",COUNTIFS(Saisonpreise!$K$9:$K$38,"OK",Saisonpreise!$C$9:$C$38,"Jährlich",Saisonpreise!$J$9:$J$38,0,Saisonpreise!$H$9:$H$38,"&lt;="&amp;C560,Saisonpreise!$I$9:$I$38,"&gt;="&amp;C560)+COUNTIFS(Saisonpreise!$K$9:$K$38,"OK",Saisonpreise!$C$9:$C$38,"Jährlich",Saisonpreise!$J$9:$J$38,1,Saisonpreise!$H$9:$H$38,"&lt;="&amp;C560)+COUNTIFS(Saisonpreise!$K$9:$K$38,"OK",Saisonpreise!$C$9:$C$38,"Jährlich",Saisonpreise!$J$9:$J$38,1,Saisonpreise!$I$9:$I$38,"&gt;="&amp;C560))</f>
        <v>1</v>
      </c>
      <c r="E560" s="3">
        <f>IF(A560="","",COUNTIFS(Saisonpreise!$K$9:$K$38,"OK",Saisonpreise!$C$9:$C$38,"Einmalig",Saisonpreise!$D$9:$D$38,"&lt;="&amp;A560,Saisonpreise!$E$9:$E$38,"&gt;="&amp;A560))</f>
        <v>0</v>
      </c>
      <c r="F560" s="10">
        <f>IF(A560="","",IF(E560&gt;1,"",IF(E560=1,SUMIFS(Saisonpreise!$F$9:$F$38,Saisonpreise!$K$9:$K$38,"OK",Saisonpreise!$C$9:$C$38,"Einmalig",Saisonpreise!$D$9:$D$38,"&lt;="&amp;A560,Saisonpreise!$E$9:$E$38,"&gt;="&amp;A560),IF(D560&gt;1,"",IF(D560=0,Start!$E$26,SUMIFS(Saisonpreise!$F$9:$F$38,Saisonpreise!$K$9:$K$38,"OK",Saisonpreise!$C$9:$C$38,"Jährlich",Saisonpreise!$J$9:$J$38,0,Saisonpreise!$H$9:$H$38,"&lt;="&amp;C560,Saisonpreise!$I$9:$I$38,"&gt;="&amp;C560)+SUMIFS(Saisonpreise!$F$9:$F$38,Saisonpreise!$K$9:$K$38,"OK",Saisonpreise!$C$9:$C$38,"Jährlich",Saisonpreise!$J$9:$J$38,1,Saisonpreise!$H$9:$H$38,"&lt;="&amp;C560)+SUMIFS(Saisonpreise!$F$9:$F$38,Saisonpreise!$K$9:$K$38,"OK",Saisonpreise!$C$9:$C$38,"Jährlich",Saisonpreise!$J$9:$J$38,1,Saisonpreise!$I$9:$I$38,"&gt;="&amp;C560))))))</f>
        <v>135</v>
      </c>
      <c r="G560" s="3" t="str">
        <f t="shared" si="34"/>
        <v>Jährliche Saison</v>
      </c>
      <c r="H560" s="3" t="str">
        <f t="shared" si="35"/>
        <v>OK</v>
      </c>
    </row>
    <row r="561" spans="1:8" ht="31" customHeight="1">
      <c r="A561" s="12">
        <f>IF(DATE(Start!$E$28,1,1)+ROW()-9&lt;DATE(Start!$E$28+3,1,1),DATE(Start!$E$28,1,1)+ROW()-9,"")</f>
        <v>46575</v>
      </c>
      <c r="B561" s="3" t="str">
        <f t="shared" si="32"/>
        <v>Mi</v>
      </c>
      <c r="C561" s="3">
        <f t="shared" si="33"/>
        <v>707</v>
      </c>
      <c r="D561" s="3">
        <f>IF(A561="","",COUNTIFS(Saisonpreise!$K$9:$K$38,"OK",Saisonpreise!$C$9:$C$38,"Jährlich",Saisonpreise!$J$9:$J$38,0,Saisonpreise!$H$9:$H$38,"&lt;="&amp;C561,Saisonpreise!$I$9:$I$38,"&gt;="&amp;C561)+COUNTIFS(Saisonpreise!$K$9:$K$38,"OK",Saisonpreise!$C$9:$C$38,"Jährlich",Saisonpreise!$J$9:$J$38,1,Saisonpreise!$H$9:$H$38,"&lt;="&amp;C561)+COUNTIFS(Saisonpreise!$K$9:$K$38,"OK",Saisonpreise!$C$9:$C$38,"Jährlich",Saisonpreise!$J$9:$J$38,1,Saisonpreise!$I$9:$I$38,"&gt;="&amp;C561))</f>
        <v>1</v>
      </c>
      <c r="E561" s="3">
        <f>IF(A561="","",COUNTIFS(Saisonpreise!$K$9:$K$38,"OK",Saisonpreise!$C$9:$C$38,"Einmalig",Saisonpreise!$D$9:$D$38,"&lt;="&amp;A561,Saisonpreise!$E$9:$E$38,"&gt;="&amp;A561))</f>
        <v>0</v>
      </c>
      <c r="F561" s="10">
        <f>IF(A561="","",IF(E561&gt;1,"",IF(E561=1,SUMIFS(Saisonpreise!$F$9:$F$38,Saisonpreise!$K$9:$K$38,"OK",Saisonpreise!$C$9:$C$38,"Einmalig",Saisonpreise!$D$9:$D$38,"&lt;="&amp;A561,Saisonpreise!$E$9:$E$38,"&gt;="&amp;A561),IF(D561&gt;1,"",IF(D561=0,Start!$E$26,SUMIFS(Saisonpreise!$F$9:$F$38,Saisonpreise!$K$9:$K$38,"OK",Saisonpreise!$C$9:$C$38,"Jährlich",Saisonpreise!$J$9:$J$38,0,Saisonpreise!$H$9:$H$38,"&lt;="&amp;C561,Saisonpreise!$I$9:$I$38,"&gt;="&amp;C561)+SUMIFS(Saisonpreise!$F$9:$F$38,Saisonpreise!$K$9:$K$38,"OK",Saisonpreise!$C$9:$C$38,"Jährlich",Saisonpreise!$J$9:$J$38,1,Saisonpreise!$H$9:$H$38,"&lt;="&amp;C561)+SUMIFS(Saisonpreise!$F$9:$F$38,Saisonpreise!$K$9:$K$38,"OK",Saisonpreise!$C$9:$C$38,"Jährlich",Saisonpreise!$J$9:$J$38,1,Saisonpreise!$I$9:$I$38,"&gt;="&amp;C561))))))</f>
        <v>135</v>
      </c>
      <c r="G561" s="3" t="str">
        <f t="shared" si="34"/>
        <v>Jährliche Saison</v>
      </c>
      <c r="H561" s="3" t="str">
        <f t="shared" si="35"/>
        <v>OK</v>
      </c>
    </row>
    <row r="562" spans="1:8" ht="31" customHeight="1">
      <c r="A562" s="12">
        <f>IF(DATE(Start!$E$28,1,1)+ROW()-9&lt;DATE(Start!$E$28+3,1,1),DATE(Start!$E$28,1,1)+ROW()-9,"")</f>
        <v>46576</v>
      </c>
      <c r="B562" s="3" t="str">
        <f t="shared" si="32"/>
        <v>Do</v>
      </c>
      <c r="C562" s="3">
        <f t="shared" si="33"/>
        <v>708</v>
      </c>
      <c r="D562" s="3">
        <f>IF(A562="","",COUNTIFS(Saisonpreise!$K$9:$K$38,"OK",Saisonpreise!$C$9:$C$38,"Jährlich",Saisonpreise!$J$9:$J$38,0,Saisonpreise!$H$9:$H$38,"&lt;="&amp;C562,Saisonpreise!$I$9:$I$38,"&gt;="&amp;C562)+COUNTIFS(Saisonpreise!$K$9:$K$38,"OK",Saisonpreise!$C$9:$C$38,"Jährlich",Saisonpreise!$J$9:$J$38,1,Saisonpreise!$H$9:$H$38,"&lt;="&amp;C562)+COUNTIFS(Saisonpreise!$K$9:$K$38,"OK",Saisonpreise!$C$9:$C$38,"Jährlich",Saisonpreise!$J$9:$J$38,1,Saisonpreise!$I$9:$I$38,"&gt;="&amp;C562))</f>
        <v>1</v>
      </c>
      <c r="E562" s="3">
        <f>IF(A562="","",COUNTIFS(Saisonpreise!$K$9:$K$38,"OK",Saisonpreise!$C$9:$C$38,"Einmalig",Saisonpreise!$D$9:$D$38,"&lt;="&amp;A562,Saisonpreise!$E$9:$E$38,"&gt;="&amp;A562))</f>
        <v>0</v>
      </c>
      <c r="F562" s="10">
        <f>IF(A562="","",IF(E562&gt;1,"",IF(E562=1,SUMIFS(Saisonpreise!$F$9:$F$38,Saisonpreise!$K$9:$K$38,"OK",Saisonpreise!$C$9:$C$38,"Einmalig",Saisonpreise!$D$9:$D$38,"&lt;="&amp;A562,Saisonpreise!$E$9:$E$38,"&gt;="&amp;A562),IF(D562&gt;1,"",IF(D562=0,Start!$E$26,SUMIFS(Saisonpreise!$F$9:$F$38,Saisonpreise!$K$9:$K$38,"OK",Saisonpreise!$C$9:$C$38,"Jährlich",Saisonpreise!$J$9:$J$38,0,Saisonpreise!$H$9:$H$38,"&lt;="&amp;C562,Saisonpreise!$I$9:$I$38,"&gt;="&amp;C562)+SUMIFS(Saisonpreise!$F$9:$F$38,Saisonpreise!$K$9:$K$38,"OK",Saisonpreise!$C$9:$C$38,"Jährlich",Saisonpreise!$J$9:$J$38,1,Saisonpreise!$H$9:$H$38,"&lt;="&amp;C562)+SUMIFS(Saisonpreise!$F$9:$F$38,Saisonpreise!$K$9:$K$38,"OK",Saisonpreise!$C$9:$C$38,"Jährlich",Saisonpreise!$J$9:$J$38,1,Saisonpreise!$I$9:$I$38,"&gt;="&amp;C562))))))</f>
        <v>135</v>
      </c>
      <c r="G562" s="3" t="str">
        <f t="shared" si="34"/>
        <v>Jährliche Saison</v>
      </c>
      <c r="H562" s="3" t="str">
        <f t="shared" si="35"/>
        <v>OK</v>
      </c>
    </row>
    <row r="563" spans="1:8" ht="31" customHeight="1">
      <c r="A563" s="12">
        <f>IF(DATE(Start!$E$28,1,1)+ROW()-9&lt;DATE(Start!$E$28+3,1,1),DATE(Start!$E$28,1,1)+ROW()-9,"")</f>
        <v>46577</v>
      </c>
      <c r="B563" s="3" t="str">
        <f t="shared" si="32"/>
        <v>Fr</v>
      </c>
      <c r="C563" s="3">
        <f t="shared" si="33"/>
        <v>709</v>
      </c>
      <c r="D563" s="3">
        <f>IF(A563="","",COUNTIFS(Saisonpreise!$K$9:$K$38,"OK",Saisonpreise!$C$9:$C$38,"Jährlich",Saisonpreise!$J$9:$J$38,0,Saisonpreise!$H$9:$H$38,"&lt;="&amp;C563,Saisonpreise!$I$9:$I$38,"&gt;="&amp;C563)+COUNTIFS(Saisonpreise!$K$9:$K$38,"OK",Saisonpreise!$C$9:$C$38,"Jährlich",Saisonpreise!$J$9:$J$38,1,Saisonpreise!$H$9:$H$38,"&lt;="&amp;C563)+COUNTIFS(Saisonpreise!$K$9:$K$38,"OK",Saisonpreise!$C$9:$C$38,"Jährlich",Saisonpreise!$J$9:$J$38,1,Saisonpreise!$I$9:$I$38,"&gt;="&amp;C563))</f>
        <v>1</v>
      </c>
      <c r="E563" s="3">
        <f>IF(A563="","",COUNTIFS(Saisonpreise!$K$9:$K$38,"OK",Saisonpreise!$C$9:$C$38,"Einmalig",Saisonpreise!$D$9:$D$38,"&lt;="&amp;A563,Saisonpreise!$E$9:$E$38,"&gt;="&amp;A563))</f>
        <v>0</v>
      </c>
      <c r="F563" s="10">
        <f>IF(A563="","",IF(E563&gt;1,"",IF(E563=1,SUMIFS(Saisonpreise!$F$9:$F$38,Saisonpreise!$K$9:$K$38,"OK",Saisonpreise!$C$9:$C$38,"Einmalig",Saisonpreise!$D$9:$D$38,"&lt;="&amp;A563,Saisonpreise!$E$9:$E$38,"&gt;="&amp;A563),IF(D563&gt;1,"",IF(D563=0,Start!$E$26,SUMIFS(Saisonpreise!$F$9:$F$38,Saisonpreise!$K$9:$K$38,"OK",Saisonpreise!$C$9:$C$38,"Jährlich",Saisonpreise!$J$9:$J$38,0,Saisonpreise!$H$9:$H$38,"&lt;="&amp;C563,Saisonpreise!$I$9:$I$38,"&gt;="&amp;C563)+SUMIFS(Saisonpreise!$F$9:$F$38,Saisonpreise!$K$9:$K$38,"OK",Saisonpreise!$C$9:$C$38,"Jährlich",Saisonpreise!$J$9:$J$38,1,Saisonpreise!$H$9:$H$38,"&lt;="&amp;C563)+SUMIFS(Saisonpreise!$F$9:$F$38,Saisonpreise!$K$9:$K$38,"OK",Saisonpreise!$C$9:$C$38,"Jährlich",Saisonpreise!$J$9:$J$38,1,Saisonpreise!$I$9:$I$38,"&gt;="&amp;C563))))))</f>
        <v>135</v>
      </c>
      <c r="G563" s="3" t="str">
        <f t="shared" si="34"/>
        <v>Jährliche Saison</v>
      </c>
      <c r="H563" s="3" t="str">
        <f t="shared" si="35"/>
        <v>OK</v>
      </c>
    </row>
    <row r="564" spans="1:8" ht="31" customHeight="1">
      <c r="A564" s="12">
        <f>IF(DATE(Start!$E$28,1,1)+ROW()-9&lt;DATE(Start!$E$28+3,1,1),DATE(Start!$E$28,1,1)+ROW()-9,"")</f>
        <v>46578</v>
      </c>
      <c r="B564" s="3" t="str">
        <f t="shared" si="32"/>
        <v>Sa</v>
      </c>
      <c r="C564" s="3">
        <f t="shared" si="33"/>
        <v>710</v>
      </c>
      <c r="D564" s="3">
        <f>IF(A564="","",COUNTIFS(Saisonpreise!$K$9:$K$38,"OK",Saisonpreise!$C$9:$C$38,"Jährlich",Saisonpreise!$J$9:$J$38,0,Saisonpreise!$H$9:$H$38,"&lt;="&amp;C564,Saisonpreise!$I$9:$I$38,"&gt;="&amp;C564)+COUNTIFS(Saisonpreise!$K$9:$K$38,"OK",Saisonpreise!$C$9:$C$38,"Jährlich",Saisonpreise!$J$9:$J$38,1,Saisonpreise!$H$9:$H$38,"&lt;="&amp;C564)+COUNTIFS(Saisonpreise!$K$9:$K$38,"OK",Saisonpreise!$C$9:$C$38,"Jährlich",Saisonpreise!$J$9:$J$38,1,Saisonpreise!$I$9:$I$38,"&gt;="&amp;C564))</f>
        <v>1</v>
      </c>
      <c r="E564" s="3">
        <f>IF(A564="","",COUNTIFS(Saisonpreise!$K$9:$K$38,"OK",Saisonpreise!$C$9:$C$38,"Einmalig",Saisonpreise!$D$9:$D$38,"&lt;="&amp;A564,Saisonpreise!$E$9:$E$38,"&gt;="&amp;A564))</f>
        <v>0</v>
      </c>
      <c r="F564" s="10">
        <f>IF(A564="","",IF(E564&gt;1,"",IF(E564=1,SUMIFS(Saisonpreise!$F$9:$F$38,Saisonpreise!$K$9:$K$38,"OK",Saisonpreise!$C$9:$C$38,"Einmalig",Saisonpreise!$D$9:$D$38,"&lt;="&amp;A564,Saisonpreise!$E$9:$E$38,"&gt;="&amp;A564),IF(D564&gt;1,"",IF(D564=0,Start!$E$26,SUMIFS(Saisonpreise!$F$9:$F$38,Saisonpreise!$K$9:$K$38,"OK",Saisonpreise!$C$9:$C$38,"Jährlich",Saisonpreise!$J$9:$J$38,0,Saisonpreise!$H$9:$H$38,"&lt;="&amp;C564,Saisonpreise!$I$9:$I$38,"&gt;="&amp;C564)+SUMIFS(Saisonpreise!$F$9:$F$38,Saisonpreise!$K$9:$K$38,"OK",Saisonpreise!$C$9:$C$38,"Jährlich",Saisonpreise!$J$9:$J$38,1,Saisonpreise!$H$9:$H$38,"&lt;="&amp;C564)+SUMIFS(Saisonpreise!$F$9:$F$38,Saisonpreise!$K$9:$K$38,"OK",Saisonpreise!$C$9:$C$38,"Jährlich",Saisonpreise!$J$9:$J$38,1,Saisonpreise!$I$9:$I$38,"&gt;="&amp;C564))))))</f>
        <v>135</v>
      </c>
      <c r="G564" s="3" t="str">
        <f t="shared" si="34"/>
        <v>Jährliche Saison</v>
      </c>
      <c r="H564" s="3" t="str">
        <f t="shared" si="35"/>
        <v>OK</v>
      </c>
    </row>
    <row r="565" spans="1:8" ht="31" customHeight="1">
      <c r="A565" s="12">
        <f>IF(DATE(Start!$E$28,1,1)+ROW()-9&lt;DATE(Start!$E$28+3,1,1),DATE(Start!$E$28,1,1)+ROW()-9,"")</f>
        <v>46579</v>
      </c>
      <c r="B565" s="3" t="str">
        <f t="shared" si="32"/>
        <v>So</v>
      </c>
      <c r="C565" s="3">
        <f t="shared" si="33"/>
        <v>711</v>
      </c>
      <c r="D565" s="3">
        <f>IF(A565="","",COUNTIFS(Saisonpreise!$K$9:$K$38,"OK",Saisonpreise!$C$9:$C$38,"Jährlich",Saisonpreise!$J$9:$J$38,0,Saisonpreise!$H$9:$H$38,"&lt;="&amp;C565,Saisonpreise!$I$9:$I$38,"&gt;="&amp;C565)+COUNTIFS(Saisonpreise!$K$9:$K$38,"OK",Saisonpreise!$C$9:$C$38,"Jährlich",Saisonpreise!$J$9:$J$38,1,Saisonpreise!$H$9:$H$38,"&lt;="&amp;C565)+COUNTIFS(Saisonpreise!$K$9:$K$38,"OK",Saisonpreise!$C$9:$C$38,"Jährlich",Saisonpreise!$J$9:$J$38,1,Saisonpreise!$I$9:$I$38,"&gt;="&amp;C565))</f>
        <v>1</v>
      </c>
      <c r="E565" s="3">
        <f>IF(A565="","",COUNTIFS(Saisonpreise!$K$9:$K$38,"OK",Saisonpreise!$C$9:$C$38,"Einmalig",Saisonpreise!$D$9:$D$38,"&lt;="&amp;A565,Saisonpreise!$E$9:$E$38,"&gt;="&amp;A565))</f>
        <v>0</v>
      </c>
      <c r="F565" s="10">
        <f>IF(A565="","",IF(E565&gt;1,"",IF(E565=1,SUMIFS(Saisonpreise!$F$9:$F$38,Saisonpreise!$K$9:$K$38,"OK",Saisonpreise!$C$9:$C$38,"Einmalig",Saisonpreise!$D$9:$D$38,"&lt;="&amp;A565,Saisonpreise!$E$9:$E$38,"&gt;="&amp;A565),IF(D565&gt;1,"",IF(D565=0,Start!$E$26,SUMIFS(Saisonpreise!$F$9:$F$38,Saisonpreise!$K$9:$K$38,"OK",Saisonpreise!$C$9:$C$38,"Jährlich",Saisonpreise!$J$9:$J$38,0,Saisonpreise!$H$9:$H$38,"&lt;="&amp;C565,Saisonpreise!$I$9:$I$38,"&gt;="&amp;C565)+SUMIFS(Saisonpreise!$F$9:$F$38,Saisonpreise!$K$9:$K$38,"OK",Saisonpreise!$C$9:$C$38,"Jährlich",Saisonpreise!$J$9:$J$38,1,Saisonpreise!$H$9:$H$38,"&lt;="&amp;C565)+SUMIFS(Saisonpreise!$F$9:$F$38,Saisonpreise!$K$9:$K$38,"OK",Saisonpreise!$C$9:$C$38,"Jährlich",Saisonpreise!$J$9:$J$38,1,Saisonpreise!$I$9:$I$38,"&gt;="&amp;C565))))))</f>
        <v>135</v>
      </c>
      <c r="G565" s="3" t="str">
        <f t="shared" si="34"/>
        <v>Jährliche Saison</v>
      </c>
      <c r="H565" s="3" t="str">
        <f t="shared" si="35"/>
        <v>OK</v>
      </c>
    </row>
    <row r="566" spans="1:8" ht="31" customHeight="1">
      <c r="A566" s="12">
        <f>IF(DATE(Start!$E$28,1,1)+ROW()-9&lt;DATE(Start!$E$28+3,1,1),DATE(Start!$E$28,1,1)+ROW()-9,"")</f>
        <v>46580</v>
      </c>
      <c r="B566" s="3" t="str">
        <f t="shared" si="32"/>
        <v>Mo</v>
      </c>
      <c r="C566" s="3">
        <f t="shared" si="33"/>
        <v>712</v>
      </c>
      <c r="D566" s="3">
        <f>IF(A566="","",COUNTIFS(Saisonpreise!$K$9:$K$38,"OK",Saisonpreise!$C$9:$C$38,"Jährlich",Saisonpreise!$J$9:$J$38,0,Saisonpreise!$H$9:$H$38,"&lt;="&amp;C566,Saisonpreise!$I$9:$I$38,"&gt;="&amp;C566)+COUNTIFS(Saisonpreise!$K$9:$K$38,"OK",Saisonpreise!$C$9:$C$38,"Jährlich",Saisonpreise!$J$9:$J$38,1,Saisonpreise!$H$9:$H$38,"&lt;="&amp;C566)+COUNTIFS(Saisonpreise!$K$9:$K$38,"OK",Saisonpreise!$C$9:$C$38,"Jährlich",Saisonpreise!$J$9:$J$38,1,Saisonpreise!$I$9:$I$38,"&gt;="&amp;C566))</f>
        <v>1</v>
      </c>
      <c r="E566" s="3">
        <f>IF(A566="","",COUNTIFS(Saisonpreise!$K$9:$K$38,"OK",Saisonpreise!$C$9:$C$38,"Einmalig",Saisonpreise!$D$9:$D$38,"&lt;="&amp;A566,Saisonpreise!$E$9:$E$38,"&gt;="&amp;A566))</f>
        <v>0</v>
      </c>
      <c r="F566" s="10">
        <f>IF(A566="","",IF(E566&gt;1,"",IF(E566=1,SUMIFS(Saisonpreise!$F$9:$F$38,Saisonpreise!$K$9:$K$38,"OK",Saisonpreise!$C$9:$C$38,"Einmalig",Saisonpreise!$D$9:$D$38,"&lt;="&amp;A566,Saisonpreise!$E$9:$E$38,"&gt;="&amp;A566),IF(D566&gt;1,"",IF(D566=0,Start!$E$26,SUMIFS(Saisonpreise!$F$9:$F$38,Saisonpreise!$K$9:$K$38,"OK",Saisonpreise!$C$9:$C$38,"Jährlich",Saisonpreise!$J$9:$J$38,0,Saisonpreise!$H$9:$H$38,"&lt;="&amp;C566,Saisonpreise!$I$9:$I$38,"&gt;="&amp;C566)+SUMIFS(Saisonpreise!$F$9:$F$38,Saisonpreise!$K$9:$K$38,"OK",Saisonpreise!$C$9:$C$38,"Jährlich",Saisonpreise!$J$9:$J$38,1,Saisonpreise!$H$9:$H$38,"&lt;="&amp;C566)+SUMIFS(Saisonpreise!$F$9:$F$38,Saisonpreise!$K$9:$K$38,"OK",Saisonpreise!$C$9:$C$38,"Jährlich",Saisonpreise!$J$9:$J$38,1,Saisonpreise!$I$9:$I$38,"&gt;="&amp;C566))))))</f>
        <v>135</v>
      </c>
      <c r="G566" s="3" t="str">
        <f t="shared" si="34"/>
        <v>Jährliche Saison</v>
      </c>
      <c r="H566" s="3" t="str">
        <f t="shared" si="35"/>
        <v>OK</v>
      </c>
    </row>
    <row r="567" spans="1:8" ht="31" customHeight="1">
      <c r="A567" s="12">
        <f>IF(DATE(Start!$E$28,1,1)+ROW()-9&lt;DATE(Start!$E$28+3,1,1),DATE(Start!$E$28,1,1)+ROW()-9,"")</f>
        <v>46581</v>
      </c>
      <c r="B567" s="3" t="str">
        <f t="shared" si="32"/>
        <v>Di</v>
      </c>
      <c r="C567" s="3">
        <f t="shared" si="33"/>
        <v>713</v>
      </c>
      <c r="D567" s="3">
        <f>IF(A567="","",COUNTIFS(Saisonpreise!$K$9:$K$38,"OK",Saisonpreise!$C$9:$C$38,"Jährlich",Saisonpreise!$J$9:$J$38,0,Saisonpreise!$H$9:$H$38,"&lt;="&amp;C567,Saisonpreise!$I$9:$I$38,"&gt;="&amp;C567)+COUNTIFS(Saisonpreise!$K$9:$K$38,"OK",Saisonpreise!$C$9:$C$38,"Jährlich",Saisonpreise!$J$9:$J$38,1,Saisonpreise!$H$9:$H$38,"&lt;="&amp;C567)+COUNTIFS(Saisonpreise!$K$9:$K$38,"OK",Saisonpreise!$C$9:$C$38,"Jährlich",Saisonpreise!$J$9:$J$38,1,Saisonpreise!$I$9:$I$38,"&gt;="&amp;C567))</f>
        <v>1</v>
      </c>
      <c r="E567" s="3">
        <f>IF(A567="","",COUNTIFS(Saisonpreise!$K$9:$K$38,"OK",Saisonpreise!$C$9:$C$38,"Einmalig",Saisonpreise!$D$9:$D$38,"&lt;="&amp;A567,Saisonpreise!$E$9:$E$38,"&gt;="&amp;A567))</f>
        <v>0</v>
      </c>
      <c r="F567" s="10">
        <f>IF(A567="","",IF(E567&gt;1,"",IF(E567=1,SUMIFS(Saisonpreise!$F$9:$F$38,Saisonpreise!$K$9:$K$38,"OK",Saisonpreise!$C$9:$C$38,"Einmalig",Saisonpreise!$D$9:$D$38,"&lt;="&amp;A567,Saisonpreise!$E$9:$E$38,"&gt;="&amp;A567),IF(D567&gt;1,"",IF(D567=0,Start!$E$26,SUMIFS(Saisonpreise!$F$9:$F$38,Saisonpreise!$K$9:$K$38,"OK",Saisonpreise!$C$9:$C$38,"Jährlich",Saisonpreise!$J$9:$J$38,0,Saisonpreise!$H$9:$H$38,"&lt;="&amp;C567,Saisonpreise!$I$9:$I$38,"&gt;="&amp;C567)+SUMIFS(Saisonpreise!$F$9:$F$38,Saisonpreise!$K$9:$K$38,"OK",Saisonpreise!$C$9:$C$38,"Jährlich",Saisonpreise!$J$9:$J$38,1,Saisonpreise!$H$9:$H$38,"&lt;="&amp;C567)+SUMIFS(Saisonpreise!$F$9:$F$38,Saisonpreise!$K$9:$K$38,"OK",Saisonpreise!$C$9:$C$38,"Jährlich",Saisonpreise!$J$9:$J$38,1,Saisonpreise!$I$9:$I$38,"&gt;="&amp;C567))))))</f>
        <v>135</v>
      </c>
      <c r="G567" s="3" t="str">
        <f t="shared" si="34"/>
        <v>Jährliche Saison</v>
      </c>
      <c r="H567" s="3" t="str">
        <f t="shared" si="35"/>
        <v>OK</v>
      </c>
    </row>
    <row r="568" spans="1:8" ht="31" customHeight="1">
      <c r="A568" s="12">
        <f>IF(DATE(Start!$E$28,1,1)+ROW()-9&lt;DATE(Start!$E$28+3,1,1),DATE(Start!$E$28,1,1)+ROW()-9,"")</f>
        <v>46582</v>
      </c>
      <c r="B568" s="3" t="str">
        <f t="shared" si="32"/>
        <v>Mi</v>
      </c>
      <c r="C568" s="3">
        <f t="shared" si="33"/>
        <v>714</v>
      </c>
      <c r="D568" s="3">
        <f>IF(A568="","",COUNTIFS(Saisonpreise!$K$9:$K$38,"OK",Saisonpreise!$C$9:$C$38,"Jährlich",Saisonpreise!$J$9:$J$38,0,Saisonpreise!$H$9:$H$38,"&lt;="&amp;C568,Saisonpreise!$I$9:$I$38,"&gt;="&amp;C568)+COUNTIFS(Saisonpreise!$K$9:$K$38,"OK",Saisonpreise!$C$9:$C$38,"Jährlich",Saisonpreise!$J$9:$J$38,1,Saisonpreise!$H$9:$H$38,"&lt;="&amp;C568)+COUNTIFS(Saisonpreise!$K$9:$K$38,"OK",Saisonpreise!$C$9:$C$38,"Jährlich",Saisonpreise!$J$9:$J$38,1,Saisonpreise!$I$9:$I$38,"&gt;="&amp;C568))</f>
        <v>1</v>
      </c>
      <c r="E568" s="3">
        <f>IF(A568="","",COUNTIFS(Saisonpreise!$K$9:$K$38,"OK",Saisonpreise!$C$9:$C$38,"Einmalig",Saisonpreise!$D$9:$D$38,"&lt;="&amp;A568,Saisonpreise!$E$9:$E$38,"&gt;="&amp;A568))</f>
        <v>0</v>
      </c>
      <c r="F568" s="10">
        <f>IF(A568="","",IF(E568&gt;1,"",IF(E568=1,SUMIFS(Saisonpreise!$F$9:$F$38,Saisonpreise!$K$9:$K$38,"OK",Saisonpreise!$C$9:$C$38,"Einmalig",Saisonpreise!$D$9:$D$38,"&lt;="&amp;A568,Saisonpreise!$E$9:$E$38,"&gt;="&amp;A568),IF(D568&gt;1,"",IF(D568=0,Start!$E$26,SUMIFS(Saisonpreise!$F$9:$F$38,Saisonpreise!$K$9:$K$38,"OK",Saisonpreise!$C$9:$C$38,"Jährlich",Saisonpreise!$J$9:$J$38,0,Saisonpreise!$H$9:$H$38,"&lt;="&amp;C568,Saisonpreise!$I$9:$I$38,"&gt;="&amp;C568)+SUMIFS(Saisonpreise!$F$9:$F$38,Saisonpreise!$K$9:$K$38,"OK",Saisonpreise!$C$9:$C$38,"Jährlich",Saisonpreise!$J$9:$J$38,1,Saisonpreise!$H$9:$H$38,"&lt;="&amp;C568)+SUMIFS(Saisonpreise!$F$9:$F$38,Saisonpreise!$K$9:$K$38,"OK",Saisonpreise!$C$9:$C$38,"Jährlich",Saisonpreise!$J$9:$J$38,1,Saisonpreise!$I$9:$I$38,"&gt;="&amp;C568))))))</f>
        <v>135</v>
      </c>
      <c r="G568" s="3" t="str">
        <f t="shared" si="34"/>
        <v>Jährliche Saison</v>
      </c>
      <c r="H568" s="3" t="str">
        <f t="shared" si="35"/>
        <v>OK</v>
      </c>
    </row>
    <row r="569" spans="1:8" ht="31" customHeight="1">
      <c r="A569" s="12">
        <f>IF(DATE(Start!$E$28,1,1)+ROW()-9&lt;DATE(Start!$E$28+3,1,1),DATE(Start!$E$28,1,1)+ROW()-9,"")</f>
        <v>46583</v>
      </c>
      <c r="B569" s="3" t="str">
        <f t="shared" si="32"/>
        <v>Do</v>
      </c>
      <c r="C569" s="3">
        <f t="shared" si="33"/>
        <v>715</v>
      </c>
      <c r="D569" s="3">
        <f>IF(A569="","",COUNTIFS(Saisonpreise!$K$9:$K$38,"OK",Saisonpreise!$C$9:$C$38,"Jährlich",Saisonpreise!$J$9:$J$38,0,Saisonpreise!$H$9:$H$38,"&lt;="&amp;C569,Saisonpreise!$I$9:$I$38,"&gt;="&amp;C569)+COUNTIFS(Saisonpreise!$K$9:$K$38,"OK",Saisonpreise!$C$9:$C$38,"Jährlich",Saisonpreise!$J$9:$J$38,1,Saisonpreise!$H$9:$H$38,"&lt;="&amp;C569)+COUNTIFS(Saisonpreise!$K$9:$K$38,"OK",Saisonpreise!$C$9:$C$38,"Jährlich",Saisonpreise!$J$9:$J$38,1,Saisonpreise!$I$9:$I$38,"&gt;="&amp;C569))</f>
        <v>1</v>
      </c>
      <c r="E569" s="3">
        <f>IF(A569="","",COUNTIFS(Saisonpreise!$K$9:$K$38,"OK",Saisonpreise!$C$9:$C$38,"Einmalig",Saisonpreise!$D$9:$D$38,"&lt;="&amp;A569,Saisonpreise!$E$9:$E$38,"&gt;="&amp;A569))</f>
        <v>0</v>
      </c>
      <c r="F569" s="10">
        <f>IF(A569="","",IF(E569&gt;1,"",IF(E569=1,SUMIFS(Saisonpreise!$F$9:$F$38,Saisonpreise!$K$9:$K$38,"OK",Saisonpreise!$C$9:$C$38,"Einmalig",Saisonpreise!$D$9:$D$38,"&lt;="&amp;A569,Saisonpreise!$E$9:$E$38,"&gt;="&amp;A569),IF(D569&gt;1,"",IF(D569=0,Start!$E$26,SUMIFS(Saisonpreise!$F$9:$F$38,Saisonpreise!$K$9:$K$38,"OK",Saisonpreise!$C$9:$C$38,"Jährlich",Saisonpreise!$J$9:$J$38,0,Saisonpreise!$H$9:$H$38,"&lt;="&amp;C569,Saisonpreise!$I$9:$I$38,"&gt;="&amp;C569)+SUMIFS(Saisonpreise!$F$9:$F$38,Saisonpreise!$K$9:$K$38,"OK",Saisonpreise!$C$9:$C$38,"Jährlich",Saisonpreise!$J$9:$J$38,1,Saisonpreise!$H$9:$H$38,"&lt;="&amp;C569)+SUMIFS(Saisonpreise!$F$9:$F$38,Saisonpreise!$K$9:$K$38,"OK",Saisonpreise!$C$9:$C$38,"Jährlich",Saisonpreise!$J$9:$J$38,1,Saisonpreise!$I$9:$I$38,"&gt;="&amp;C569))))))</f>
        <v>135</v>
      </c>
      <c r="G569" s="3" t="str">
        <f t="shared" si="34"/>
        <v>Jährliche Saison</v>
      </c>
      <c r="H569" s="3" t="str">
        <f t="shared" si="35"/>
        <v>OK</v>
      </c>
    </row>
    <row r="570" spans="1:8" ht="31" customHeight="1">
      <c r="A570" s="12">
        <f>IF(DATE(Start!$E$28,1,1)+ROW()-9&lt;DATE(Start!$E$28+3,1,1),DATE(Start!$E$28,1,1)+ROW()-9,"")</f>
        <v>46584</v>
      </c>
      <c r="B570" s="3" t="str">
        <f t="shared" si="32"/>
        <v>Fr</v>
      </c>
      <c r="C570" s="3">
        <f t="shared" si="33"/>
        <v>716</v>
      </c>
      <c r="D570" s="3">
        <f>IF(A570="","",COUNTIFS(Saisonpreise!$K$9:$K$38,"OK",Saisonpreise!$C$9:$C$38,"Jährlich",Saisonpreise!$J$9:$J$38,0,Saisonpreise!$H$9:$H$38,"&lt;="&amp;C570,Saisonpreise!$I$9:$I$38,"&gt;="&amp;C570)+COUNTIFS(Saisonpreise!$K$9:$K$38,"OK",Saisonpreise!$C$9:$C$38,"Jährlich",Saisonpreise!$J$9:$J$38,1,Saisonpreise!$H$9:$H$38,"&lt;="&amp;C570)+COUNTIFS(Saisonpreise!$K$9:$K$38,"OK",Saisonpreise!$C$9:$C$38,"Jährlich",Saisonpreise!$J$9:$J$38,1,Saisonpreise!$I$9:$I$38,"&gt;="&amp;C570))</f>
        <v>1</v>
      </c>
      <c r="E570" s="3">
        <f>IF(A570="","",COUNTIFS(Saisonpreise!$K$9:$K$38,"OK",Saisonpreise!$C$9:$C$38,"Einmalig",Saisonpreise!$D$9:$D$38,"&lt;="&amp;A570,Saisonpreise!$E$9:$E$38,"&gt;="&amp;A570))</f>
        <v>0</v>
      </c>
      <c r="F570" s="10">
        <f>IF(A570="","",IF(E570&gt;1,"",IF(E570=1,SUMIFS(Saisonpreise!$F$9:$F$38,Saisonpreise!$K$9:$K$38,"OK",Saisonpreise!$C$9:$C$38,"Einmalig",Saisonpreise!$D$9:$D$38,"&lt;="&amp;A570,Saisonpreise!$E$9:$E$38,"&gt;="&amp;A570),IF(D570&gt;1,"",IF(D570=0,Start!$E$26,SUMIFS(Saisonpreise!$F$9:$F$38,Saisonpreise!$K$9:$K$38,"OK",Saisonpreise!$C$9:$C$38,"Jährlich",Saisonpreise!$J$9:$J$38,0,Saisonpreise!$H$9:$H$38,"&lt;="&amp;C570,Saisonpreise!$I$9:$I$38,"&gt;="&amp;C570)+SUMIFS(Saisonpreise!$F$9:$F$38,Saisonpreise!$K$9:$K$38,"OK",Saisonpreise!$C$9:$C$38,"Jährlich",Saisonpreise!$J$9:$J$38,1,Saisonpreise!$H$9:$H$38,"&lt;="&amp;C570)+SUMIFS(Saisonpreise!$F$9:$F$38,Saisonpreise!$K$9:$K$38,"OK",Saisonpreise!$C$9:$C$38,"Jährlich",Saisonpreise!$J$9:$J$38,1,Saisonpreise!$I$9:$I$38,"&gt;="&amp;C570))))))</f>
        <v>135</v>
      </c>
      <c r="G570" s="3" t="str">
        <f t="shared" si="34"/>
        <v>Jährliche Saison</v>
      </c>
      <c r="H570" s="3" t="str">
        <f t="shared" si="35"/>
        <v>OK</v>
      </c>
    </row>
    <row r="571" spans="1:8" ht="31" customHeight="1">
      <c r="A571" s="12">
        <f>IF(DATE(Start!$E$28,1,1)+ROW()-9&lt;DATE(Start!$E$28+3,1,1),DATE(Start!$E$28,1,1)+ROW()-9,"")</f>
        <v>46585</v>
      </c>
      <c r="B571" s="3" t="str">
        <f t="shared" si="32"/>
        <v>Sa</v>
      </c>
      <c r="C571" s="3">
        <f t="shared" si="33"/>
        <v>717</v>
      </c>
      <c r="D571" s="3">
        <f>IF(A571="","",COUNTIFS(Saisonpreise!$K$9:$K$38,"OK",Saisonpreise!$C$9:$C$38,"Jährlich",Saisonpreise!$J$9:$J$38,0,Saisonpreise!$H$9:$H$38,"&lt;="&amp;C571,Saisonpreise!$I$9:$I$38,"&gt;="&amp;C571)+COUNTIFS(Saisonpreise!$K$9:$K$38,"OK",Saisonpreise!$C$9:$C$38,"Jährlich",Saisonpreise!$J$9:$J$38,1,Saisonpreise!$H$9:$H$38,"&lt;="&amp;C571)+COUNTIFS(Saisonpreise!$K$9:$K$38,"OK",Saisonpreise!$C$9:$C$38,"Jährlich",Saisonpreise!$J$9:$J$38,1,Saisonpreise!$I$9:$I$38,"&gt;="&amp;C571))</f>
        <v>1</v>
      </c>
      <c r="E571" s="3">
        <f>IF(A571="","",COUNTIFS(Saisonpreise!$K$9:$K$38,"OK",Saisonpreise!$C$9:$C$38,"Einmalig",Saisonpreise!$D$9:$D$38,"&lt;="&amp;A571,Saisonpreise!$E$9:$E$38,"&gt;="&amp;A571))</f>
        <v>0</v>
      </c>
      <c r="F571" s="10">
        <f>IF(A571="","",IF(E571&gt;1,"",IF(E571=1,SUMIFS(Saisonpreise!$F$9:$F$38,Saisonpreise!$K$9:$K$38,"OK",Saisonpreise!$C$9:$C$38,"Einmalig",Saisonpreise!$D$9:$D$38,"&lt;="&amp;A571,Saisonpreise!$E$9:$E$38,"&gt;="&amp;A571),IF(D571&gt;1,"",IF(D571=0,Start!$E$26,SUMIFS(Saisonpreise!$F$9:$F$38,Saisonpreise!$K$9:$K$38,"OK",Saisonpreise!$C$9:$C$38,"Jährlich",Saisonpreise!$J$9:$J$38,0,Saisonpreise!$H$9:$H$38,"&lt;="&amp;C571,Saisonpreise!$I$9:$I$38,"&gt;="&amp;C571)+SUMIFS(Saisonpreise!$F$9:$F$38,Saisonpreise!$K$9:$K$38,"OK",Saisonpreise!$C$9:$C$38,"Jährlich",Saisonpreise!$J$9:$J$38,1,Saisonpreise!$H$9:$H$38,"&lt;="&amp;C571)+SUMIFS(Saisonpreise!$F$9:$F$38,Saisonpreise!$K$9:$K$38,"OK",Saisonpreise!$C$9:$C$38,"Jährlich",Saisonpreise!$J$9:$J$38,1,Saisonpreise!$I$9:$I$38,"&gt;="&amp;C571))))))</f>
        <v>135</v>
      </c>
      <c r="G571" s="3" t="str">
        <f t="shared" si="34"/>
        <v>Jährliche Saison</v>
      </c>
      <c r="H571" s="3" t="str">
        <f t="shared" si="35"/>
        <v>OK</v>
      </c>
    </row>
    <row r="572" spans="1:8" ht="31" customHeight="1">
      <c r="A572" s="12">
        <f>IF(DATE(Start!$E$28,1,1)+ROW()-9&lt;DATE(Start!$E$28+3,1,1),DATE(Start!$E$28,1,1)+ROW()-9,"")</f>
        <v>46586</v>
      </c>
      <c r="B572" s="3" t="str">
        <f t="shared" si="32"/>
        <v>So</v>
      </c>
      <c r="C572" s="3">
        <f t="shared" si="33"/>
        <v>718</v>
      </c>
      <c r="D572" s="3">
        <f>IF(A572="","",COUNTIFS(Saisonpreise!$K$9:$K$38,"OK",Saisonpreise!$C$9:$C$38,"Jährlich",Saisonpreise!$J$9:$J$38,0,Saisonpreise!$H$9:$H$38,"&lt;="&amp;C572,Saisonpreise!$I$9:$I$38,"&gt;="&amp;C572)+COUNTIFS(Saisonpreise!$K$9:$K$38,"OK",Saisonpreise!$C$9:$C$38,"Jährlich",Saisonpreise!$J$9:$J$38,1,Saisonpreise!$H$9:$H$38,"&lt;="&amp;C572)+COUNTIFS(Saisonpreise!$K$9:$K$38,"OK",Saisonpreise!$C$9:$C$38,"Jährlich",Saisonpreise!$J$9:$J$38,1,Saisonpreise!$I$9:$I$38,"&gt;="&amp;C572))</f>
        <v>1</v>
      </c>
      <c r="E572" s="3">
        <f>IF(A572="","",COUNTIFS(Saisonpreise!$K$9:$K$38,"OK",Saisonpreise!$C$9:$C$38,"Einmalig",Saisonpreise!$D$9:$D$38,"&lt;="&amp;A572,Saisonpreise!$E$9:$E$38,"&gt;="&amp;A572))</f>
        <v>0</v>
      </c>
      <c r="F572" s="10">
        <f>IF(A572="","",IF(E572&gt;1,"",IF(E572=1,SUMIFS(Saisonpreise!$F$9:$F$38,Saisonpreise!$K$9:$K$38,"OK",Saisonpreise!$C$9:$C$38,"Einmalig",Saisonpreise!$D$9:$D$38,"&lt;="&amp;A572,Saisonpreise!$E$9:$E$38,"&gt;="&amp;A572),IF(D572&gt;1,"",IF(D572=0,Start!$E$26,SUMIFS(Saisonpreise!$F$9:$F$38,Saisonpreise!$K$9:$K$38,"OK",Saisonpreise!$C$9:$C$38,"Jährlich",Saisonpreise!$J$9:$J$38,0,Saisonpreise!$H$9:$H$38,"&lt;="&amp;C572,Saisonpreise!$I$9:$I$38,"&gt;="&amp;C572)+SUMIFS(Saisonpreise!$F$9:$F$38,Saisonpreise!$K$9:$K$38,"OK",Saisonpreise!$C$9:$C$38,"Jährlich",Saisonpreise!$J$9:$J$38,1,Saisonpreise!$H$9:$H$38,"&lt;="&amp;C572)+SUMIFS(Saisonpreise!$F$9:$F$38,Saisonpreise!$K$9:$K$38,"OK",Saisonpreise!$C$9:$C$38,"Jährlich",Saisonpreise!$J$9:$J$38,1,Saisonpreise!$I$9:$I$38,"&gt;="&amp;C572))))))</f>
        <v>135</v>
      </c>
      <c r="G572" s="3" t="str">
        <f t="shared" si="34"/>
        <v>Jährliche Saison</v>
      </c>
      <c r="H572" s="3" t="str">
        <f t="shared" si="35"/>
        <v>OK</v>
      </c>
    </row>
    <row r="573" spans="1:8" ht="31" customHeight="1">
      <c r="A573" s="12">
        <f>IF(DATE(Start!$E$28,1,1)+ROW()-9&lt;DATE(Start!$E$28+3,1,1),DATE(Start!$E$28,1,1)+ROW()-9,"")</f>
        <v>46587</v>
      </c>
      <c r="B573" s="3" t="str">
        <f t="shared" si="32"/>
        <v>Mo</v>
      </c>
      <c r="C573" s="3">
        <f t="shared" si="33"/>
        <v>719</v>
      </c>
      <c r="D573" s="3">
        <f>IF(A573="","",COUNTIFS(Saisonpreise!$K$9:$K$38,"OK",Saisonpreise!$C$9:$C$38,"Jährlich",Saisonpreise!$J$9:$J$38,0,Saisonpreise!$H$9:$H$38,"&lt;="&amp;C573,Saisonpreise!$I$9:$I$38,"&gt;="&amp;C573)+COUNTIFS(Saisonpreise!$K$9:$K$38,"OK",Saisonpreise!$C$9:$C$38,"Jährlich",Saisonpreise!$J$9:$J$38,1,Saisonpreise!$H$9:$H$38,"&lt;="&amp;C573)+COUNTIFS(Saisonpreise!$K$9:$K$38,"OK",Saisonpreise!$C$9:$C$38,"Jährlich",Saisonpreise!$J$9:$J$38,1,Saisonpreise!$I$9:$I$38,"&gt;="&amp;C573))</f>
        <v>1</v>
      </c>
      <c r="E573" s="3">
        <f>IF(A573="","",COUNTIFS(Saisonpreise!$K$9:$K$38,"OK",Saisonpreise!$C$9:$C$38,"Einmalig",Saisonpreise!$D$9:$D$38,"&lt;="&amp;A573,Saisonpreise!$E$9:$E$38,"&gt;="&amp;A573))</f>
        <v>0</v>
      </c>
      <c r="F573" s="10">
        <f>IF(A573="","",IF(E573&gt;1,"",IF(E573=1,SUMIFS(Saisonpreise!$F$9:$F$38,Saisonpreise!$K$9:$K$38,"OK",Saisonpreise!$C$9:$C$38,"Einmalig",Saisonpreise!$D$9:$D$38,"&lt;="&amp;A573,Saisonpreise!$E$9:$E$38,"&gt;="&amp;A573),IF(D573&gt;1,"",IF(D573=0,Start!$E$26,SUMIFS(Saisonpreise!$F$9:$F$38,Saisonpreise!$K$9:$K$38,"OK",Saisonpreise!$C$9:$C$38,"Jährlich",Saisonpreise!$J$9:$J$38,0,Saisonpreise!$H$9:$H$38,"&lt;="&amp;C573,Saisonpreise!$I$9:$I$38,"&gt;="&amp;C573)+SUMIFS(Saisonpreise!$F$9:$F$38,Saisonpreise!$K$9:$K$38,"OK",Saisonpreise!$C$9:$C$38,"Jährlich",Saisonpreise!$J$9:$J$38,1,Saisonpreise!$H$9:$H$38,"&lt;="&amp;C573)+SUMIFS(Saisonpreise!$F$9:$F$38,Saisonpreise!$K$9:$K$38,"OK",Saisonpreise!$C$9:$C$38,"Jährlich",Saisonpreise!$J$9:$J$38,1,Saisonpreise!$I$9:$I$38,"&gt;="&amp;C573))))))</f>
        <v>135</v>
      </c>
      <c r="G573" s="3" t="str">
        <f t="shared" si="34"/>
        <v>Jährliche Saison</v>
      </c>
      <c r="H573" s="3" t="str">
        <f t="shared" si="35"/>
        <v>OK</v>
      </c>
    </row>
    <row r="574" spans="1:8" ht="31" customHeight="1">
      <c r="A574" s="12">
        <f>IF(DATE(Start!$E$28,1,1)+ROW()-9&lt;DATE(Start!$E$28+3,1,1),DATE(Start!$E$28,1,1)+ROW()-9,"")</f>
        <v>46588</v>
      </c>
      <c r="B574" s="3" t="str">
        <f t="shared" si="32"/>
        <v>Di</v>
      </c>
      <c r="C574" s="3">
        <f t="shared" si="33"/>
        <v>720</v>
      </c>
      <c r="D574" s="3">
        <f>IF(A574="","",COUNTIFS(Saisonpreise!$K$9:$K$38,"OK",Saisonpreise!$C$9:$C$38,"Jährlich",Saisonpreise!$J$9:$J$38,0,Saisonpreise!$H$9:$H$38,"&lt;="&amp;C574,Saisonpreise!$I$9:$I$38,"&gt;="&amp;C574)+COUNTIFS(Saisonpreise!$K$9:$K$38,"OK",Saisonpreise!$C$9:$C$38,"Jährlich",Saisonpreise!$J$9:$J$38,1,Saisonpreise!$H$9:$H$38,"&lt;="&amp;C574)+COUNTIFS(Saisonpreise!$K$9:$K$38,"OK",Saisonpreise!$C$9:$C$38,"Jährlich",Saisonpreise!$J$9:$J$38,1,Saisonpreise!$I$9:$I$38,"&gt;="&amp;C574))</f>
        <v>1</v>
      </c>
      <c r="E574" s="3">
        <f>IF(A574="","",COUNTIFS(Saisonpreise!$K$9:$K$38,"OK",Saisonpreise!$C$9:$C$38,"Einmalig",Saisonpreise!$D$9:$D$38,"&lt;="&amp;A574,Saisonpreise!$E$9:$E$38,"&gt;="&amp;A574))</f>
        <v>0</v>
      </c>
      <c r="F574" s="10">
        <f>IF(A574="","",IF(E574&gt;1,"",IF(E574=1,SUMIFS(Saisonpreise!$F$9:$F$38,Saisonpreise!$K$9:$K$38,"OK",Saisonpreise!$C$9:$C$38,"Einmalig",Saisonpreise!$D$9:$D$38,"&lt;="&amp;A574,Saisonpreise!$E$9:$E$38,"&gt;="&amp;A574),IF(D574&gt;1,"",IF(D574=0,Start!$E$26,SUMIFS(Saisonpreise!$F$9:$F$38,Saisonpreise!$K$9:$K$38,"OK",Saisonpreise!$C$9:$C$38,"Jährlich",Saisonpreise!$J$9:$J$38,0,Saisonpreise!$H$9:$H$38,"&lt;="&amp;C574,Saisonpreise!$I$9:$I$38,"&gt;="&amp;C574)+SUMIFS(Saisonpreise!$F$9:$F$38,Saisonpreise!$K$9:$K$38,"OK",Saisonpreise!$C$9:$C$38,"Jährlich",Saisonpreise!$J$9:$J$38,1,Saisonpreise!$H$9:$H$38,"&lt;="&amp;C574)+SUMIFS(Saisonpreise!$F$9:$F$38,Saisonpreise!$K$9:$K$38,"OK",Saisonpreise!$C$9:$C$38,"Jährlich",Saisonpreise!$J$9:$J$38,1,Saisonpreise!$I$9:$I$38,"&gt;="&amp;C574))))))</f>
        <v>135</v>
      </c>
      <c r="G574" s="3" t="str">
        <f t="shared" si="34"/>
        <v>Jährliche Saison</v>
      </c>
      <c r="H574" s="3" t="str">
        <f t="shared" si="35"/>
        <v>OK</v>
      </c>
    </row>
    <row r="575" spans="1:8" ht="31" customHeight="1">
      <c r="A575" s="12">
        <f>IF(DATE(Start!$E$28,1,1)+ROW()-9&lt;DATE(Start!$E$28+3,1,1),DATE(Start!$E$28,1,1)+ROW()-9,"")</f>
        <v>46589</v>
      </c>
      <c r="B575" s="3" t="str">
        <f t="shared" si="32"/>
        <v>Mi</v>
      </c>
      <c r="C575" s="3">
        <f t="shared" si="33"/>
        <v>721</v>
      </c>
      <c r="D575" s="3">
        <f>IF(A575="","",COUNTIFS(Saisonpreise!$K$9:$K$38,"OK",Saisonpreise!$C$9:$C$38,"Jährlich",Saisonpreise!$J$9:$J$38,0,Saisonpreise!$H$9:$H$38,"&lt;="&amp;C575,Saisonpreise!$I$9:$I$38,"&gt;="&amp;C575)+COUNTIFS(Saisonpreise!$K$9:$K$38,"OK",Saisonpreise!$C$9:$C$38,"Jährlich",Saisonpreise!$J$9:$J$38,1,Saisonpreise!$H$9:$H$38,"&lt;="&amp;C575)+COUNTIFS(Saisonpreise!$K$9:$K$38,"OK",Saisonpreise!$C$9:$C$38,"Jährlich",Saisonpreise!$J$9:$J$38,1,Saisonpreise!$I$9:$I$38,"&gt;="&amp;C575))</f>
        <v>1</v>
      </c>
      <c r="E575" s="3">
        <f>IF(A575="","",COUNTIFS(Saisonpreise!$K$9:$K$38,"OK",Saisonpreise!$C$9:$C$38,"Einmalig",Saisonpreise!$D$9:$D$38,"&lt;="&amp;A575,Saisonpreise!$E$9:$E$38,"&gt;="&amp;A575))</f>
        <v>0</v>
      </c>
      <c r="F575" s="10">
        <f>IF(A575="","",IF(E575&gt;1,"",IF(E575=1,SUMIFS(Saisonpreise!$F$9:$F$38,Saisonpreise!$K$9:$K$38,"OK",Saisonpreise!$C$9:$C$38,"Einmalig",Saisonpreise!$D$9:$D$38,"&lt;="&amp;A575,Saisonpreise!$E$9:$E$38,"&gt;="&amp;A575),IF(D575&gt;1,"",IF(D575=0,Start!$E$26,SUMIFS(Saisonpreise!$F$9:$F$38,Saisonpreise!$K$9:$K$38,"OK",Saisonpreise!$C$9:$C$38,"Jährlich",Saisonpreise!$J$9:$J$38,0,Saisonpreise!$H$9:$H$38,"&lt;="&amp;C575,Saisonpreise!$I$9:$I$38,"&gt;="&amp;C575)+SUMIFS(Saisonpreise!$F$9:$F$38,Saisonpreise!$K$9:$K$38,"OK",Saisonpreise!$C$9:$C$38,"Jährlich",Saisonpreise!$J$9:$J$38,1,Saisonpreise!$H$9:$H$38,"&lt;="&amp;C575)+SUMIFS(Saisonpreise!$F$9:$F$38,Saisonpreise!$K$9:$K$38,"OK",Saisonpreise!$C$9:$C$38,"Jährlich",Saisonpreise!$J$9:$J$38,1,Saisonpreise!$I$9:$I$38,"&gt;="&amp;C575))))))</f>
        <v>135</v>
      </c>
      <c r="G575" s="3" t="str">
        <f t="shared" si="34"/>
        <v>Jährliche Saison</v>
      </c>
      <c r="H575" s="3" t="str">
        <f t="shared" si="35"/>
        <v>OK</v>
      </c>
    </row>
    <row r="576" spans="1:8" ht="31" customHeight="1">
      <c r="A576" s="12">
        <f>IF(DATE(Start!$E$28,1,1)+ROW()-9&lt;DATE(Start!$E$28+3,1,1),DATE(Start!$E$28,1,1)+ROW()-9,"")</f>
        <v>46590</v>
      </c>
      <c r="B576" s="3" t="str">
        <f t="shared" si="32"/>
        <v>Do</v>
      </c>
      <c r="C576" s="3">
        <f t="shared" si="33"/>
        <v>722</v>
      </c>
      <c r="D576" s="3">
        <f>IF(A576="","",COUNTIFS(Saisonpreise!$K$9:$K$38,"OK",Saisonpreise!$C$9:$C$38,"Jährlich",Saisonpreise!$J$9:$J$38,0,Saisonpreise!$H$9:$H$38,"&lt;="&amp;C576,Saisonpreise!$I$9:$I$38,"&gt;="&amp;C576)+COUNTIFS(Saisonpreise!$K$9:$K$38,"OK",Saisonpreise!$C$9:$C$38,"Jährlich",Saisonpreise!$J$9:$J$38,1,Saisonpreise!$H$9:$H$38,"&lt;="&amp;C576)+COUNTIFS(Saisonpreise!$K$9:$K$38,"OK",Saisonpreise!$C$9:$C$38,"Jährlich",Saisonpreise!$J$9:$J$38,1,Saisonpreise!$I$9:$I$38,"&gt;="&amp;C576))</f>
        <v>1</v>
      </c>
      <c r="E576" s="3">
        <f>IF(A576="","",COUNTIFS(Saisonpreise!$K$9:$K$38,"OK",Saisonpreise!$C$9:$C$38,"Einmalig",Saisonpreise!$D$9:$D$38,"&lt;="&amp;A576,Saisonpreise!$E$9:$E$38,"&gt;="&amp;A576))</f>
        <v>0</v>
      </c>
      <c r="F576" s="10">
        <f>IF(A576="","",IF(E576&gt;1,"",IF(E576=1,SUMIFS(Saisonpreise!$F$9:$F$38,Saisonpreise!$K$9:$K$38,"OK",Saisonpreise!$C$9:$C$38,"Einmalig",Saisonpreise!$D$9:$D$38,"&lt;="&amp;A576,Saisonpreise!$E$9:$E$38,"&gt;="&amp;A576),IF(D576&gt;1,"",IF(D576=0,Start!$E$26,SUMIFS(Saisonpreise!$F$9:$F$38,Saisonpreise!$K$9:$K$38,"OK",Saisonpreise!$C$9:$C$38,"Jährlich",Saisonpreise!$J$9:$J$38,0,Saisonpreise!$H$9:$H$38,"&lt;="&amp;C576,Saisonpreise!$I$9:$I$38,"&gt;="&amp;C576)+SUMIFS(Saisonpreise!$F$9:$F$38,Saisonpreise!$K$9:$K$38,"OK",Saisonpreise!$C$9:$C$38,"Jährlich",Saisonpreise!$J$9:$J$38,1,Saisonpreise!$H$9:$H$38,"&lt;="&amp;C576)+SUMIFS(Saisonpreise!$F$9:$F$38,Saisonpreise!$K$9:$K$38,"OK",Saisonpreise!$C$9:$C$38,"Jährlich",Saisonpreise!$J$9:$J$38,1,Saisonpreise!$I$9:$I$38,"&gt;="&amp;C576))))))</f>
        <v>135</v>
      </c>
      <c r="G576" s="3" t="str">
        <f t="shared" si="34"/>
        <v>Jährliche Saison</v>
      </c>
      <c r="H576" s="3" t="str">
        <f t="shared" si="35"/>
        <v>OK</v>
      </c>
    </row>
    <row r="577" spans="1:8" ht="31" customHeight="1">
      <c r="A577" s="12">
        <f>IF(DATE(Start!$E$28,1,1)+ROW()-9&lt;DATE(Start!$E$28+3,1,1),DATE(Start!$E$28,1,1)+ROW()-9,"")</f>
        <v>46591</v>
      </c>
      <c r="B577" s="3" t="str">
        <f t="shared" si="32"/>
        <v>Fr</v>
      </c>
      <c r="C577" s="3">
        <f t="shared" si="33"/>
        <v>723</v>
      </c>
      <c r="D577" s="3">
        <f>IF(A577="","",COUNTIFS(Saisonpreise!$K$9:$K$38,"OK",Saisonpreise!$C$9:$C$38,"Jährlich",Saisonpreise!$J$9:$J$38,0,Saisonpreise!$H$9:$H$38,"&lt;="&amp;C577,Saisonpreise!$I$9:$I$38,"&gt;="&amp;C577)+COUNTIFS(Saisonpreise!$K$9:$K$38,"OK",Saisonpreise!$C$9:$C$38,"Jährlich",Saisonpreise!$J$9:$J$38,1,Saisonpreise!$H$9:$H$38,"&lt;="&amp;C577)+COUNTIFS(Saisonpreise!$K$9:$K$38,"OK",Saisonpreise!$C$9:$C$38,"Jährlich",Saisonpreise!$J$9:$J$38,1,Saisonpreise!$I$9:$I$38,"&gt;="&amp;C577))</f>
        <v>1</v>
      </c>
      <c r="E577" s="3">
        <f>IF(A577="","",COUNTIFS(Saisonpreise!$K$9:$K$38,"OK",Saisonpreise!$C$9:$C$38,"Einmalig",Saisonpreise!$D$9:$D$38,"&lt;="&amp;A577,Saisonpreise!$E$9:$E$38,"&gt;="&amp;A577))</f>
        <v>0</v>
      </c>
      <c r="F577" s="10">
        <f>IF(A577="","",IF(E577&gt;1,"",IF(E577=1,SUMIFS(Saisonpreise!$F$9:$F$38,Saisonpreise!$K$9:$K$38,"OK",Saisonpreise!$C$9:$C$38,"Einmalig",Saisonpreise!$D$9:$D$38,"&lt;="&amp;A577,Saisonpreise!$E$9:$E$38,"&gt;="&amp;A577),IF(D577&gt;1,"",IF(D577=0,Start!$E$26,SUMIFS(Saisonpreise!$F$9:$F$38,Saisonpreise!$K$9:$K$38,"OK",Saisonpreise!$C$9:$C$38,"Jährlich",Saisonpreise!$J$9:$J$38,0,Saisonpreise!$H$9:$H$38,"&lt;="&amp;C577,Saisonpreise!$I$9:$I$38,"&gt;="&amp;C577)+SUMIFS(Saisonpreise!$F$9:$F$38,Saisonpreise!$K$9:$K$38,"OK",Saisonpreise!$C$9:$C$38,"Jährlich",Saisonpreise!$J$9:$J$38,1,Saisonpreise!$H$9:$H$38,"&lt;="&amp;C577)+SUMIFS(Saisonpreise!$F$9:$F$38,Saisonpreise!$K$9:$K$38,"OK",Saisonpreise!$C$9:$C$38,"Jährlich",Saisonpreise!$J$9:$J$38,1,Saisonpreise!$I$9:$I$38,"&gt;="&amp;C577))))))</f>
        <v>135</v>
      </c>
      <c r="G577" s="3" t="str">
        <f t="shared" si="34"/>
        <v>Jährliche Saison</v>
      </c>
      <c r="H577" s="3" t="str">
        <f t="shared" si="35"/>
        <v>OK</v>
      </c>
    </row>
    <row r="578" spans="1:8" ht="31" customHeight="1">
      <c r="A578" s="12">
        <f>IF(DATE(Start!$E$28,1,1)+ROW()-9&lt;DATE(Start!$E$28+3,1,1),DATE(Start!$E$28,1,1)+ROW()-9,"")</f>
        <v>46592</v>
      </c>
      <c r="B578" s="3" t="str">
        <f t="shared" si="32"/>
        <v>Sa</v>
      </c>
      <c r="C578" s="3">
        <f t="shared" si="33"/>
        <v>724</v>
      </c>
      <c r="D578" s="3">
        <f>IF(A578="","",COUNTIFS(Saisonpreise!$K$9:$K$38,"OK",Saisonpreise!$C$9:$C$38,"Jährlich",Saisonpreise!$J$9:$J$38,0,Saisonpreise!$H$9:$H$38,"&lt;="&amp;C578,Saisonpreise!$I$9:$I$38,"&gt;="&amp;C578)+COUNTIFS(Saisonpreise!$K$9:$K$38,"OK",Saisonpreise!$C$9:$C$38,"Jährlich",Saisonpreise!$J$9:$J$38,1,Saisonpreise!$H$9:$H$38,"&lt;="&amp;C578)+COUNTIFS(Saisonpreise!$K$9:$K$38,"OK",Saisonpreise!$C$9:$C$38,"Jährlich",Saisonpreise!$J$9:$J$38,1,Saisonpreise!$I$9:$I$38,"&gt;="&amp;C578))</f>
        <v>1</v>
      </c>
      <c r="E578" s="3">
        <f>IF(A578="","",COUNTIFS(Saisonpreise!$K$9:$K$38,"OK",Saisonpreise!$C$9:$C$38,"Einmalig",Saisonpreise!$D$9:$D$38,"&lt;="&amp;A578,Saisonpreise!$E$9:$E$38,"&gt;="&amp;A578))</f>
        <v>0</v>
      </c>
      <c r="F578" s="10">
        <f>IF(A578="","",IF(E578&gt;1,"",IF(E578=1,SUMIFS(Saisonpreise!$F$9:$F$38,Saisonpreise!$K$9:$K$38,"OK",Saisonpreise!$C$9:$C$38,"Einmalig",Saisonpreise!$D$9:$D$38,"&lt;="&amp;A578,Saisonpreise!$E$9:$E$38,"&gt;="&amp;A578),IF(D578&gt;1,"",IF(D578=0,Start!$E$26,SUMIFS(Saisonpreise!$F$9:$F$38,Saisonpreise!$K$9:$K$38,"OK",Saisonpreise!$C$9:$C$38,"Jährlich",Saisonpreise!$J$9:$J$38,0,Saisonpreise!$H$9:$H$38,"&lt;="&amp;C578,Saisonpreise!$I$9:$I$38,"&gt;="&amp;C578)+SUMIFS(Saisonpreise!$F$9:$F$38,Saisonpreise!$K$9:$K$38,"OK",Saisonpreise!$C$9:$C$38,"Jährlich",Saisonpreise!$J$9:$J$38,1,Saisonpreise!$H$9:$H$38,"&lt;="&amp;C578)+SUMIFS(Saisonpreise!$F$9:$F$38,Saisonpreise!$K$9:$K$38,"OK",Saisonpreise!$C$9:$C$38,"Jährlich",Saisonpreise!$J$9:$J$38,1,Saisonpreise!$I$9:$I$38,"&gt;="&amp;C578))))))</f>
        <v>135</v>
      </c>
      <c r="G578" s="3" t="str">
        <f t="shared" si="34"/>
        <v>Jährliche Saison</v>
      </c>
      <c r="H578" s="3" t="str">
        <f t="shared" si="35"/>
        <v>OK</v>
      </c>
    </row>
    <row r="579" spans="1:8" ht="31" customHeight="1">
      <c r="A579" s="12">
        <f>IF(DATE(Start!$E$28,1,1)+ROW()-9&lt;DATE(Start!$E$28+3,1,1),DATE(Start!$E$28,1,1)+ROW()-9,"")</f>
        <v>46593</v>
      </c>
      <c r="B579" s="3" t="str">
        <f t="shared" si="32"/>
        <v>So</v>
      </c>
      <c r="C579" s="3">
        <f t="shared" si="33"/>
        <v>725</v>
      </c>
      <c r="D579" s="3">
        <f>IF(A579="","",COUNTIFS(Saisonpreise!$K$9:$K$38,"OK",Saisonpreise!$C$9:$C$38,"Jährlich",Saisonpreise!$J$9:$J$38,0,Saisonpreise!$H$9:$H$38,"&lt;="&amp;C579,Saisonpreise!$I$9:$I$38,"&gt;="&amp;C579)+COUNTIFS(Saisonpreise!$K$9:$K$38,"OK",Saisonpreise!$C$9:$C$38,"Jährlich",Saisonpreise!$J$9:$J$38,1,Saisonpreise!$H$9:$H$38,"&lt;="&amp;C579)+COUNTIFS(Saisonpreise!$K$9:$K$38,"OK",Saisonpreise!$C$9:$C$38,"Jährlich",Saisonpreise!$J$9:$J$38,1,Saisonpreise!$I$9:$I$38,"&gt;="&amp;C579))</f>
        <v>1</v>
      </c>
      <c r="E579" s="3">
        <f>IF(A579="","",COUNTIFS(Saisonpreise!$K$9:$K$38,"OK",Saisonpreise!$C$9:$C$38,"Einmalig",Saisonpreise!$D$9:$D$38,"&lt;="&amp;A579,Saisonpreise!$E$9:$E$38,"&gt;="&amp;A579))</f>
        <v>0</v>
      </c>
      <c r="F579" s="10">
        <f>IF(A579="","",IF(E579&gt;1,"",IF(E579=1,SUMIFS(Saisonpreise!$F$9:$F$38,Saisonpreise!$K$9:$K$38,"OK",Saisonpreise!$C$9:$C$38,"Einmalig",Saisonpreise!$D$9:$D$38,"&lt;="&amp;A579,Saisonpreise!$E$9:$E$38,"&gt;="&amp;A579),IF(D579&gt;1,"",IF(D579=0,Start!$E$26,SUMIFS(Saisonpreise!$F$9:$F$38,Saisonpreise!$K$9:$K$38,"OK",Saisonpreise!$C$9:$C$38,"Jährlich",Saisonpreise!$J$9:$J$38,0,Saisonpreise!$H$9:$H$38,"&lt;="&amp;C579,Saisonpreise!$I$9:$I$38,"&gt;="&amp;C579)+SUMIFS(Saisonpreise!$F$9:$F$38,Saisonpreise!$K$9:$K$38,"OK",Saisonpreise!$C$9:$C$38,"Jährlich",Saisonpreise!$J$9:$J$38,1,Saisonpreise!$H$9:$H$38,"&lt;="&amp;C579)+SUMIFS(Saisonpreise!$F$9:$F$38,Saisonpreise!$K$9:$K$38,"OK",Saisonpreise!$C$9:$C$38,"Jährlich",Saisonpreise!$J$9:$J$38,1,Saisonpreise!$I$9:$I$38,"&gt;="&amp;C579))))))</f>
        <v>135</v>
      </c>
      <c r="G579" s="3" t="str">
        <f t="shared" si="34"/>
        <v>Jährliche Saison</v>
      </c>
      <c r="H579" s="3" t="str">
        <f t="shared" si="35"/>
        <v>OK</v>
      </c>
    </row>
    <row r="580" spans="1:8" ht="31" customHeight="1">
      <c r="A580" s="12">
        <f>IF(DATE(Start!$E$28,1,1)+ROW()-9&lt;DATE(Start!$E$28+3,1,1),DATE(Start!$E$28,1,1)+ROW()-9,"")</f>
        <v>46594</v>
      </c>
      <c r="B580" s="3" t="str">
        <f t="shared" si="32"/>
        <v>Mo</v>
      </c>
      <c r="C580" s="3">
        <f t="shared" si="33"/>
        <v>726</v>
      </c>
      <c r="D580" s="3">
        <f>IF(A580="","",COUNTIFS(Saisonpreise!$K$9:$K$38,"OK",Saisonpreise!$C$9:$C$38,"Jährlich",Saisonpreise!$J$9:$J$38,0,Saisonpreise!$H$9:$H$38,"&lt;="&amp;C580,Saisonpreise!$I$9:$I$38,"&gt;="&amp;C580)+COUNTIFS(Saisonpreise!$K$9:$K$38,"OK",Saisonpreise!$C$9:$C$38,"Jährlich",Saisonpreise!$J$9:$J$38,1,Saisonpreise!$H$9:$H$38,"&lt;="&amp;C580)+COUNTIFS(Saisonpreise!$K$9:$K$38,"OK",Saisonpreise!$C$9:$C$38,"Jährlich",Saisonpreise!$J$9:$J$38,1,Saisonpreise!$I$9:$I$38,"&gt;="&amp;C580))</f>
        <v>1</v>
      </c>
      <c r="E580" s="3">
        <f>IF(A580="","",COUNTIFS(Saisonpreise!$K$9:$K$38,"OK",Saisonpreise!$C$9:$C$38,"Einmalig",Saisonpreise!$D$9:$D$38,"&lt;="&amp;A580,Saisonpreise!$E$9:$E$38,"&gt;="&amp;A580))</f>
        <v>0</v>
      </c>
      <c r="F580" s="10">
        <f>IF(A580="","",IF(E580&gt;1,"",IF(E580=1,SUMIFS(Saisonpreise!$F$9:$F$38,Saisonpreise!$K$9:$K$38,"OK",Saisonpreise!$C$9:$C$38,"Einmalig",Saisonpreise!$D$9:$D$38,"&lt;="&amp;A580,Saisonpreise!$E$9:$E$38,"&gt;="&amp;A580),IF(D580&gt;1,"",IF(D580=0,Start!$E$26,SUMIFS(Saisonpreise!$F$9:$F$38,Saisonpreise!$K$9:$K$38,"OK",Saisonpreise!$C$9:$C$38,"Jährlich",Saisonpreise!$J$9:$J$38,0,Saisonpreise!$H$9:$H$38,"&lt;="&amp;C580,Saisonpreise!$I$9:$I$38,"&gt;="&amp;C580)+SUMIFS(Saisonpreise!$F$9:$F$38,Saisonpreise!$K$9:$K$38,"OK",Saisonpreise!$C$9:$C$38,"Jährlich",Saisonpreise!$J$9:$J$38,1,Saisonpreise!$H$9:$H$38,"&lt;="&amp;C580)+SUMIFS(Saisonpreise!$F$9:$F$38,Saisonpreise!$K$9:$K$38,"OK",Saisonpreise!$C$9:$C$38,"Jährlich",Saisonpreise!$J$9:$J$38,1,Saisonpreise!$I$9:$I$38,"&gt;="&amp;C580))))))</f>
        <v>135</v>
      </c>
      <c r="G580" s="3" t="str">
        <f t="shared" si="34"/>
        <v>Jährliche Saison</v>
      </c>
      <c r="H580" s="3" t="str">
        <f t="shared" si="35"/>
        <v>OK</v>
      </c>
    </row>
    <row r="581" spans="1:8" ht="31" customHeight="1">
      <c r="A581" s="12">
        <f>IF(DATE(Start!$E$28,1,1)+ROW()-9&lt;DATE(Start!$E$28+3,1,1),DATE(Start!$E$28,1,1)+ROW()-9,"")</f>
        <v>46595</v>
      </c>
      <c r="B581" s="3" t="str">
        <f t="shared" si="32"/>
        <v>Di</v>
      </c>
      <c r="C581" s="3">
        <f t="shared" si="33"/>
        <v>727</v>
      </c>
      <c r="D581" s="3">
        <f>IF(A581="","",COUNTIFS(Saisonpreise!$K$9:$K$38,"OK",Saisonpreise!$C$9:$C$38,"Jährlich",Saisonpreise!$J$9:$J$38,0,Saisonpreise!$H$9:$H$38,"&lt;="&amp;C581,Saisonpreise!$I$9:$I$38,"&gt;="&amp;C581)+COUNTIFS(Saisonpreise!$K$9:$K$38,"OK",Saisonpreise!$C$9:$C$38,"Jährlich",Saisonpreise!$J$9:$J$38,1,Saisonpreise!$H$9:$H$38,"&lt;="&amp;C581)+COUNTIFS(Saisonpreise!$K$9:$K$38,"OK",Saisonpreise!$C$9:$C$38,"Jährlich",Saisonpreise!$J$9:$J$38,1,Saisonpreise!$I$9:$I$38,"&gt;="&amp;C581))</f>
        <v>1</v>
      </c>
      <c r="E581" s="3">
        <f>IF(A581="","",COUNTIFS(Saisonpreise!$K$9:$K$38,"OK",Saisonpreise!$C$9:$C$38,"Einmalig",Saisonpreise!$D$9:$D$38,"&lt;="&amp;A581,Saisonpreise!$E$9:$E$38,"&gt;="&amp;A581))</f>
        <v>0</v>
      </c>
      <c r="F581" s="10">
        <f>IF(A581="","",IF(E581&gt;1,"",IF(E581=1,SUMIFS(Saisonpreise!$F$9:$F$38,Saisonpreise!$K$9:$K$38,"OK",Saisonpreise!$C$9:$C$38,"Einmalig",Saisonpreise!$D$9:$D$38,"&lt;="&amp;A581,Saisonpreise!$E$9:$E$38,"&gt;="&amp;A581),IF(D581&gt;1,"",IF(D581=0,Start!$E$26,SUMIFS(Saisonpreise!$F$9:$F$38,Saisonpreise!$K$9:$K$38,"OK",Saisonpreise!$C$9:$C$38,"Jährlich",Saisonpreise!$J$9:$J$38,0,Saisonpreise!$H$9:$H$38,"&lt;="&amp;C581,Saisonpreise!$I$9:$I$38,"&gt;="&amp;C581)+SUMIFS(Saisonpreise!$F$9:$F$38,Saisonpreise!$K$9:$K$38,"OK",Saisonpreise!$C$9:$C$38,"Jährlich",Saisonpreise!$J$9:$J$38,1,Saisonpreise!$H$9:$H$38,"&lt;="&amp;C581)+SUMIFS(Saisonpreise!$F$9:$F$38,Saisonpreise!$K$9:$K$38,"OK",Saisonpreise!$C$9:$C$38,"Jährlich",Saisonpreise!$J$9:$J$38,1,Saisonpreise!$I$9:$I$38,"&gt;="&amp;C581))))))</f>
        <v>135</v>
      </c>
      <c r="G581" s="3" t="str">
        <f t="shared" si="34"/>
        <v>Jährliche Saison</v>
      </c>
      <c r="H581" s="3" t="str">
        <f t="shared" si="35"/>
        <v>OK</v>
      </c>
    </row>
    <row r="582" spans="1:8" ht="31" customHeight="1">
      <c r="A582" s="12">
        <f>IF(DATE(Start!$E$28,1,1)+ROW()-9&lt;DATE(Start!$E$28+3,1,1),DATE(Start!$E$28,1,1)+ROW()-9,"")</f>
        <v>46596</v>
      </c>
      <c r="B582" s="3" t="str">
        <f t="shared" si="32"/>
        <v>Mi</v>
      </c>
      <c r="C582" s="3">
        <f t="shared" si="33"/>
        <v>728</v>
      </c>
      <c r="D582" s="3">
        <f>IF(A582="","",COUNTIFS(Saisonpreise!$K$9:$K$38,"OK",Saisonpreise!$C$9:$C$38,"Jährlich",Saisonpreise!$J$9:$J$38,0,Saisonpreise!$H$9:$H$38,"&lt;="&amp;C582,Saisonpreise!$I$9:$I$38,"&gt;="&amp;C582)+COUNTIFS(Saisonpreise!$K$9:$K$38,"OK",Saisonpreise!$C$9:$C$38,"Jährlich",Saisonpreise!$J$9:$J$38,1,Saisonpreise!$H$9:$H$38,"&lt;="&amp;C582)+COUNTIFS(Saisonpreise!$K$9:$K$38,"OK",Saisonpreise!$C$9:$C$38,"Jährlich",Saisonpreise!$J$9:$J$38,1,Saisonpreise!$I$9:$I$38,"&gt;="&amp;C582))</f>
        <v>1</v>
      </c>
      <c r="E582" s="3">
        <f>IF(A582="","",COUNTIFS(Saisonpreise!$K$9:$K$38,"OK",Saisonpreise!$C$9:$C$38,"Einmalig",Saisonpreise!$D$9:$D$38,"&lt;="&amp;A582,Saisonpreise!$E$9:$E$38,"&gt;="&amp;A582))</f>
        <v>0</v>
      </c>
      <c r="F582" s="10">
        <f>IF(A582="","",IF(E582&gt;1,"",IF(E582=1,SUMIFS(Saisonpreise!$F$9:$F$38,Saisonpreise!$K$9:$K$38,"OK",Saisonpreise!$C$9:$C$38,"Einmalig",Saisonpreise!$D$9:$D$38,"&lt;="&amp;A582,Saisonpreise!$E$9:$E$38,"&gt;="&amp;A582),IF(D582&gt;1,"",IF(D582=0,Start!$E$26,SUMIFS(Saisonpreise!$F$9:$F$38,Saisonpreise!$K$9:$K$38,"OK",Saisonpreise!$C$9:$C$38,"Jährlich",Saisonpreise!$J$9:$J$38,0,Saisonpreise!$H$9:$H$38,"&lt;="&amp;C582,Saisonpreise!$I$9:$I$38,"&gt;="&amp;C582)+SUMIFS(Saisonpreise!$F$9:$F$38,Saisonpreise!$K$9:$K$38,"OK",Saisonpreise!$C$9:$C$38,"Jährlich",Saisonpreise!$J$9:$J$38,1,Saisonpreise!$H$9:$H$38,"&lt;="&amp;C582)+SUMIFS(Saisonpreise!$F$9:$F$38,Saisonpreise!$K$9:$K$38,"OK",Saisonpreise!$C$9:$C$38,"Jährlich",Saisonpreise!$J$9:$J$38,1,Saisonpreise!$I$9:$I$38,"&gt;="&amp;C582))))))</f>
        <v>135</v>
      </c>
      <c r="G582" s="3" t="str">
        <f t="shared" si="34"/>
        <v>Jährliche Saison</v>
      </c>
      <c r="H582" s="3" t="str">
        <f t="shared" si="35"/>
        <v>OK</v>
      </c>
    </row>
    <row r="583" spans="1:8" ht="31" customHeight="1">
      <c r="A583" s="12">
        <f>IF(DATE(Start!$E$28,1,1)+ROW()-9&lt;DATE(Start!$E$28+3,1,1),DATE(Start!$E$28,1,1)+ROW()-9,"")</f>
        <v>46597</v>
      </c>
      <c r="B583" s="3" t="str">
        <f t="shared" si="32"/>
        <v>Do</v>
      </c>
      <c r="C583" s="3">
        <f t="shared" si="33"/>
        <v>729</v>
      </c>
      <c r="D583" s="3">
        <f>IF(A583="","",COUNTIFS(Saisonpreise!$K$9:$K$38,"OK",Saisonpreise!$C$9:$C$38,"Jährlich",Saisonpreise!$J$9:$J$38,0,Saisonpreise!$H$9:$H$38,"&lt;="&amp;C583,Saisonpreise!$I$9:$I$38,"&gt;="&amp;C583)+COUNTIFS(Saisonpreise!$K$9:$K$38,"OK",Saisonpreise!$C$9:$C$38,"Jährlich",Saisonpreise!$J$9:$J$38,1,Saisonpreise!$H$9:$H$38,"&lt;="&amp;C583)+COUNTIFS(Saisonpreise!$K$9:$K$38,"OK",Saisonpreise!$C$9:$C$38,"Jährlich",Saisonpreise!$J$9:$J$38,1,Saisonpreise!$I$9:$I$38,"&gt;="&amp;C583))</f>
        <v>1</v>
      </c>
      <c r="E583" s="3">
        <f>IF(A583="","",COUNTIFS(Saisonpreise!$K$9:$K$38,"OK",Saisonpreise!$C$9:$C$38,"Einmalig",Saisonpreise!$D$9:$D$38,"&lt;="&amp;A583,Saisonpreise!$E$9:$E$38,"&gt;="&amp;A583))</f>
        <v>0</v>
      </c>
      <c r="F583" s="10">
        <f>IF(A583="","",IF(E583&gt;1,"",IF(E583=1,SUMIFS(Saisonpreise!$F$9:$F$38,Saisonpreise!$K$9:$K$38,"OK",Saisonpreise!$C$9:$C$38,"Einmalig",Saisonpreise!$D$9:$D$38,"&lt;="&amp;A583,Saisonpreise!$E$9:$E$38,"&gt;="&amp;A583),IF(D583&gt;1,"",IF(D583=0,Start!$E$26,SUMIFS(Saisonpreise!$F$9:$F$38,Saisonpreise!$K$9:$K$38,"OK",Saisonpreise!$C$9:$C$38,"Jährlich",Saisonpreise!$J$9:$J$38,0,Saisonpreise!$H$9:$H$38,"&lt;="&amp;C583,Saisonpreise!$I$9:$I$38,"&gt;="&amp;C583)+SUMIFS(Saisonpreise!$F$9:$F$38,Saisonpreise!$K$9:$K$38,"OK",Saisonpreise!$C$9:$C$38,"Jährlich",Saisonpreise!$J$9:$J$38,1,Saisonpreise!$H$9:$H$38,"&lt;="&amp;C583)+SUMIFS(Saisonpreise!$F$9:$F$38,Saisonpreise!$K$9:$K$38,"OK",Saisonpreise!$C$9:$C$38,"Jährlich",Saisonpreise!$J$9:$J$38,1,Saisonpreise!$I$9:$I$38,"&gt;="&amp;C583))))))</f>
        <v>135</v>
      </c>
      <c r="G583" s="3" t="str">
        <f t="shared" si="34"/>
        <v>Jährliche Saison</v>
      </c>
      <c r="H583" s="3" t="str">
        <f t="shared" si="35"/>
        <v>OK</v>
      </c>
    </row>
    <row r="584" spans="1:8" ht="31" customHeight="1">
      <c r="A584" s="12">
        <f>IF(DATE(Start!$E$28,1,1)+ROW()-9&lt;DATE(Start!$E$28+3,1,1),DATE(Start!$E$28,1,1)+ROW()-9,"")</f>
        <v>46598</v>
      </c>
      <c r="B584" s="3" t="str">
        <f t="shared" si="32"/>
        <v>Fr</v>
      </c>
      <c r="C584" s="3">
        <f t="shared" si="33"/>
        <v>730</v>
      </c>
      <c r="D584" s="3">
        <f>IF(A584="","",COUNTIFS(Saisonpreise!$K$9:$K$38,"OK",Saisonpreise!$C$9:$C$38,"Jährlich",Saisonpreise!$J$9:$J$38,0,Saisonpreise!$H$9:$H$38,"&lt;="&amp;C584,Saisonpreise!$I$9:$I$38,"&gt;="&amp;C584)+COUNTIFS(Saisonpreise!$K$9:$K$38,"OK",Saisonpreise!$C$9:$C$38,"Jährlich",Saisonpreise!$J$9:$J$38,1,Saisonpreise!$H$9:$H$38,"&lt;="&amp;C584)+COUNTIFS(Saisonpreise!$K$9:$K$38,"OK",Saisonpreise!$C$9:$C$38,"Jährlich",Saisonpreise!$J$9:$J$38,1,Saisonpreise!$I$9:$I$38,"&gt;="&amp;C584))</f>
        <v>1</v>
      </c>
      <c r="E584" s="3">
        <f>IF(A584="","",COUNTIFS(Saisonpreise!$K$9:$K$38,"OK",Saisonpreise!$C$9:$C$38,"Einmalig",Saisonpreise!$D$9:$D$38,"&lt;="&amp;A584,Saisonpreise!$E$9:$E$38,"&gt;="&amp;A584))</f>
        <v>0</v>
      </c>
      <c r="F584" s="10">
        <f>IF(A584="","",IF(E584&gt;1,"",IF(E584=1,SUMIFS(Saisonpreise!$F$9:$F$38,Saisonpreise!$K$9:$K$38,"OK",Saisonpreise!$C$9:$C$38,"Einmalig",Saisonpreise!$D$9:$D$38,"&lt;="&amp;A584,Saisonpreise!$E$9:$E$38,"&gt;="&amp;A584),IF(D584&gt;1,"",IF(D584=0,Start!$E$26,SUMIFS(Saisonpreise!$F$9:$F$38,Saisonpreise!$K$9:$K$38,"OK",Saisonpreise!$C$9:$C$38,"Jährlich",Saisonpreise!$J$9:$J$38,0,Saisonpreise!$H$9:$H$38,"&lt;="&amp;C584,Saisonpreise!$I$9:$I$38,"&gt;="&amp;C584)+SUMIFS(Saisonpreise!$F$9:$F$38,Saisonpreise!$K$9:$K$38,"OK",Saisonpreise!$C$9:$C$38,"Jährlich",Saisonpreise!$J$9:$J$38,1,Saisonpreise!$H$9:$H$38,"&lt;="&amp;C584)+SUMIFS(Saisonpreise!$F$9:$F$38,Saisonpreise!$K$9:$K$38,"OK",Saisonpreise!$C$9:$C$38,"Jährlich",Saisonpreise!$J$9:$J$38,1,Saisonpreise!$I$9:$I$38,"&gt;="&amp;C584))))))</f>
        <v>135</v>
      </c>
      <c r="G584" s="3" t="str">
        <f t="shared" si="34"/>
        <v>Jährliche Saison</v>
      </c>
      <c r="H584" s="3" t="str">
        <f t="shared" si="35"/>
        <v>OK</v>
      </c>
    </row>
    <row r="585" spans="1:8" ht="31" customHeight="1">
      <c r="A585" s="12">
        <f>IF(DATE(Start!$E$28,1,1)+ROW()-9&lt;DATE(Start!$E$28+3,1,1),DATE(Start!$E$28,1,1)+ROW()-9,"")</f>
        <v>46599</v>
      </c>
      <c r="B585" s="3" t="str">
        <f t="shared" ref="B585:B648" si="36">IF(A585="","",CHOOSE(WEEKDAY(A585,2),"Mo","Di","Mi","Do","Fr","Sa","So"))</f>
        <v>Sa</v>
      </c>
      <c r="C585" s="3">
        <f t="shared" ref="C585:C648" si="37">IF(A585="","",MONTH(A585)*100+DAY(A585))</f>
        <v>731</v>
      </c>
      <c r="D585" s="3">
        <f>IF(A585="","",COUNTIFS(Saisonpreise!$K$9:$K$38,"OK",Saisonpreise!$C$9:$C$38,"Jährlich",Saisonpreise!$J$9:$J$38,0,Saisonpreise!$H$9:$H$38,"&lt;="&amp;C585,Saisonpreise!$I$9:$I$38,"&gt;="&amp;C585)+COUNTIFS(Saisonpreise!$K$9:$K$38,"OK",Saisonpreise!$C$9:$C$38,"Jährlich",Saisonpreise!$J$9:$J$38,1,Saisonpreise!$H$9:$H$38,"&lt;="&amp;C585)+COUNTIFS(Saisonpreise!$K$9:$K$38,"OK",Saisonpreise!$C$9:$C$38,"Jährlich",Saisonpreise!$J$9:$J$38,1,Saisonpreise!$I$9:$I$38,"&gt;="&amp;C585))</f>
        <v>1</v>
      </c>
      <c r="E585" s="3">
        <f>IF(A585="","",COUNTIFS(Saisonpreise!$K$9:$K$38,"OK",Saisonpreise!$C$9:$C$38,"Einmalig",Saisonpreise!$D$9:$D$38,"&lt;="&amp;A585,Saisonpreise!$E$9:$E$38,"&gt;="&amp;A585))</f>
        <v>0</v>
      </c>
      <c r="F585" s="10">
        <f>IF(A585="","",IF(E585&gt;1,"",IF(E585=1,SUMIFS(Saisonpreise!$F$9:$F$38,Saisonpreise!$K$9:$K$38,"OK",Saisonpreise!$C$9:$C$38,"Einmalig",Saisonpreise!$D$9:$D$38,"&lt;="&amp;A585,Saisonpreise!$E$9:$E$38,"&gt;="&amp;A585),IF(D585&gt;1,"",IF(D585=0,Start!$E$26,SUMIFS(Saisonpreise!$F$9:$F$38,Saisonpreise!$K$9:$K$38,"OK",Saisonpreise!$C$9:$C$38,"Jährlich",Saisonpreise!$J$9:$J$38,0,Saisonpreise!$H$9:$H$38,"&lt;="&amp;C585,Saisonpreise!$I$9:$I$38,"&gt;="&amp;C585)+SUMIFS(Saisonpreise!$F$9:$F$38,Saisonpreise!$K$9:$K$38,"OK",Saisonpreise!$C$9:$C$38,"Jährlich",Saisonpreise!$J$9:$J$38,1,Saisonpreise!$H$9:$H$38,"&lt;="&amp;C585)+SUMIFS(Saisonpreise!$F$9:$F$38,Saisonpreise!$K$9:$K$38,"OK",Saisonpreise!$C$9:$C$38,"Jährlich",Saisonpreise!$J$9:$J$38,1,Saisonpreise!$I$9:$I$38,"&gt;="&amp;C585))))))</f>
        <v>135</v>
      </c>
      <c r="G585" s="3" t="str">
        <f t="shared" ref="G585:G648" si="38">IF(A585="","",IF(OR(E585&gt;1,AND(E585=0,D585&gt;1)),"Preiskonflikt",IF(E585=1,"Einmalige Saison",IF(D585=1,"Jährliche Saison","Basispreis"))))</f>
        <v>Jährliche Saison</v>
      </c>
      <c r="H585" s="3" t="str">
        <f t="shared" ref="H585:H648" si="39">IF(A585="","",IF(G585="Preiskonflikt","Konflikt","OK"))</f>
        <v>OK</v>
      </c>
    </row>
    <row r="586" spans="1:8" ht="31" customHeight="1">
      <c r="A586" s="12">
        <f>IF(DATE(Start!$E$28,1,1)+ROW()-9&lt;DATE(Start!$E$28+3,1,1),DATE(Start!$E$28,1,1)+ROW()-9,"")</f>
        <v>46600</v>
      </c>
      <c r="B586" s="3" t="str">
        <f t="shared" si="36"/>
        <v>So</v>
      </c>
      <c r="C586" s="3">
        <f t="shared" si="37"/>
        <v>801</v>
      </c>
      <c r="D586" s="3">
        <f>IF(A586="","",COUNTIFS(Saisonpreise!$K$9:$K$38,"OK",Saisonpreise!$C$9:$C$38,"Jährlich",Saisonpreise!$J$9:$J$38,0,Saisonpreise!$H$9:$H$38,"&lt;="&amp;C586,Saisonpreise!$I$9:$I$38,"&gt;="&amp;C586)+COUNTIFS(Saisonpreise!$K$9:$K$38,"OK",Saisonpreise!$C$9:$C$38,"Jährlich",Saisonpreise!$J$9:$J$38,1,Saisonpreise!$H$9:$H$38,"&lt;="&amp;C586)+COUNTIFS(Saisonpreise!$K$9:$K$38,"OK",Saisonpreise!$C$9:$C$38,"Jährlich",Saisonpreise!$J$9:$J$38,1,Saisonpreise!$I$9:$I$38,"&gt;="&amp;C586))</f>
        <v>1</v>
      </c>
      <c r="E586" s="3">
        <f>IF(A586="","",COUNTIFS(Saisonpreise!$K$9:$K$38,"OK",Saisonpreise!$C$9:$C$38,"Einmalig",Saisonpreise!$D$9:$D$38,"&lt;="&amp;A586,Saisonpreise!$E$9:$E$38,"&gt;="&amp;A586))</f>
        <v>0</v>
      </c>
      <c r="F586" s="10">
        <f>IF(A586="","",IF(E586&gt;1,"",IF(E586=1,SUMIFS(Saisonpreise!$F$9:$F$38,Saisonpreise!$K$9:$K$38,"OK",Saisonpreise!$C$9:$C$38,"Einmalig",Saisonpreise!$D$9:$D$38,"&lt;="&amp;A586,Saisonpreise!$E$9:$E$38,"&gt;="&amp;A586),IF(D586&gt;1,"",IF(D586=0,Start!$E$26,SUMIFS(Saisonpreise!$F$9:$F$38,Saisonpreise!$K$9:$K$38,"OK",Saisonpreise!$C$9:$C$38,"Jährlich",Saisonpreise!$J$9:$J$38,0,Saisonpreise!$H$9:$H$38,"&lt;="&amp;C586,Saisonpreise!$I$9:$I$38,"&gt;="&amp;C586)+SUMIFS(Saisonpreise!$F$9:$F$38,Saisonpreise!$K$9:$K$38,"OK",Saisonpreise!$C$9:$C$38,"Jährlich",Saisonpreise!$J$9:$J$38,1,Saisonpreise!$H$9:$H$38,"&lt;="&amp;C586)+SUMIFS(Saisonpreise!$F$9:$F$38,Saisonpreise!$K$9:$K$38,"OK",Saisonpreise!$C$9:$C$38,"Jährlich",Saisonpreise!$J$9:$J$38,1,Saisonpreise!$I$9:$I$38,"&gt;="&amp;C586))))))</f>
        <v>135</v>
      </c>
      <c r="G586" s="3" t="str">
        <f t="shared" si="38"/>
        <v>Jährliche Saison</v>
      </c>
      <c r="H586" s="3" t="str">
        <f t="shared" si="39"/>
        <v>OK</v>
      </c>
    </row>
    <row r="587" spans="1:8" ht="31" customHeight="1">
      <c r="A587" s="12">
        <f>IF(DATE(Start!$E$28,1,1)+ROW()-9&lt;DATE(Start!$E$28+3,1,1),DATE(Start!$E$28,1,1)+ROW()-9,"")</f>
        <v>46601</v>
      </c>
      <c r="B587" s="3" t="str">
        <f t="shared" si="36"/>
        <v>Mo</v>
      </c>
      <c r="C587" s="3">
        <f t="shared" si="37"/>
        <v>802</v>
      </c>
      <c r="D587" s="3">
        <f>IF(A587="","",COUNTIFS(Saisonpreise!$K$9:$K$38,"OK",Saisonpreise!$C$9:$C$38,"Jährlich",Saisonpreise!$J$9:$J$38,0,Saisonpreise!$H$9:$H$38,"&lt;="&amp;C587,Saisonpreise!$I$9:$I$38,"&gt;="&amp;C587)+COUNTIFS(Saisonpreise!$K$9:$K$38,"OK",Saisonpreise!$C$9:$C$38,"Jährlich",Saisonpreise!$J$9:$J$38,1,Saisonpreise!$H$9:$H$38,"&lt;="&amp;C587)+COUNTIFS(Saisonpreise!$K$9:$K$38,"OK",Saisonpreise!$C$9:$C$38,"Jährlich",Saisonpreise!$J$9:$J$38,1,Saisonpreise!$I$9:$I$38,"&gt;="&amp;C587))</f>
        <v>1</v>
      </c>
      <c r="E587" s="3">
        <f>IF(A587="","",COUNTIFS(Saisonpreise!$K$9:$K$38,"OK",Saisonpreise!$C$9:$C$38,"Einmalig",Saisonpreise!$D$9:$D$38,"&lt;="&amp;A587,Saisonpreise!$E$9:$E$38,"&gt;="&amp;A587))</f>
        <v>0</v>
      </c>
      <c r="F587" s="10">
        <f>IF(A587="","",IF(E587&gt;1,"",IF(E587=1,SUMIFS(Saisonpreise!$F$9:$F$38,Saisonpreise!$K$9:$K$38,"OK",Saisonpreise!$C$9:$C$38,"Einmalig",Saisonpreise!$D$9:$D$38,"&lt;="&amp;A587,Saisonpreise!$E$9:$E$38,"&gt;="&amp;A587),IF(D587&gt;1,"",IF(D587=0,Start!$E$26,SUMIFS(Saisonpreise!$F$9:$F$38,Saisonpreise!$K$9:$K$38,"OK",Saisonpreise!$C$9:$C$38,"Jährlich",Saisonpreise!$J$9:$J$38,0,Saisonpreise!$H$9:$H$38,"&lt;="&amp;C587,Saisonpreise!$I$9:$I$38,"&gt;="&amp;C587)+SUMIFS(Saisonpreise!$F$9:$F$38,Saisonpreise!$K$9:$K$38,"OK",Saisonpreise!$C$9:$C$38,"Jährlich",Saisonpreise!$J$9:$J$38,1,Saisonpreise!$H$9:$H$38,"&lt;="&amp;C587)+SUMIFS(Saisonpreise!$F$9:$F$38,Saisonpreise!$K$9:$K$38,"OK",Saisonpreise!$C$9:$C$38,"Jährlich",Saisonpreise!$J$9:$J$38,1,Saisonpreise!$I$9:$I$38,"&gt;="&amp;C587))))))</f>
        <v>135</v>
      </c>
      <c r="G587" s="3" t="str">
        <f t="shared" si="38"/>
        <v>Jährliche Saison</v>
      </c>
      <c r="H587" s="3" t="str">
        <f t="shared" si="39"/>
        <v>OK</v>
      </c>
    </row>
    <row r="588" spans="1:8" ht="31" customHeight="1">
      <c r="A588" s="12">
        <f>IF(DATE(Start!$E$28,1,1)+ROW()-9&lt;DATE(Start!$E$28+3,1,1),DATE(Start!$E$28,1,1)+ROW()-9,"")</f>
        <v>46602</v>
      </c>
      <c r="B588" s="3" t="str">
        <f t="shared" si="36"/>
        <v>Di</v>
      </c>
      <c r="C588" s="3">
        <f t="shared" si="37"/>
        <v>803</v>
      </c>
      <c r="D588" s="3">
        <f>IF(A588="","",COUNTIFS(Saisonpreise!$K$9:$K$38,"OK",Saisonpreise!$C$9:$C$38,"Jährlich",Saisonpreise!$J$9:$J$38,0,Saisonpreise!$H$9:$H$38,"&lt;="&amp;C588,Saisonpreise!$I$9:$I$38,"&gt;="&amp;C588)+COUNTIFS(Saisonpreise!$K$9:$K$38,"OK",Saisonpreise!$C$9:$C$38,"Jährlich",Saisonpreise!$J$9:$J$38,1,Saisonpreise!$H$9:$H$38,"&lt;="&amp;C588)+COUNTIFS(Saisonpreise!$K$9:$K$38,"OK",Saisonpreise!$C$9:$C$38,"Jährlich",Saisonpreise!$J$9:$J$38,1,Saisonpreise!$I$9:$I$38,"&gt;="&amp;C588))</f>
        <v>1</v>
      </c>
      <c r="E588" s="3">
        <f>IF(A588="","",COUNTIFS(Saisonpreise!$K$9:$K$38,"OK",Saisonpreise!$C$9:$C$38,"Einmalig",Saisonpreise!$D$9:$D$38,"&lt;="&amp;A588,Saisonpreise!$E$9:$E$38,"&gt;="&amp;A588))</f>
        <v>0</v>
      </c>
      <c r="F588" s="10">
        <f>IF(A588="","",IF(E588&gt;1,"",IF(E588=1,SUMIFS(Saisonpreise!$F$9:$F$38,Saisonpreise!$K$9:$K$38,"OK",Saisonpreise!$C$9:$C$38,"Einmalig",Saisonpreise!$D$9:$D$38,"&lt;="&amp;A588,Saisonpreise!$E$9:$E$38,"&gt;="&amp;A588),IF(D588&gt;1,"",IF(D588=0,Start!$E$26,SUMIFS(Saisonpreise!$F$9:$F$38,Saisonpreise!$K$9:$K$38,"OK",Saisonpreise!$C$9:$C$38,"Jährlich",Saisonpreise!$J$9:$J$38,0,Saisonpreise!$H$9:$H$38,"&lt;="&amp;C588,Saisonpreise!$I$9:$I$38,"&gt;="&amp;C588)+SUMIFS(Saisonpreise!$F$9:$F$38,Saisonpreise!$K$9:$K$38,"OK",Saisonpreise!$C$9:$C$38,"Jährlich",Saisonpreise!$J$9:$J$38,1,Saisonpreise!$H$9:$H$38,"&lt;="&amp;C588)+SUMIFS(Saisonpreise!$F$9:$F$38,Saisonpreise!$K$9:$K$38,"OK",Saisonpreise!$C$9:$C$38,"Jährlich",Saisonpreise!$J$9:$J$38,1,Saisonpreise!$I$9:$I$38,"&gt;="&amp;C588))))))</f>
        <v>135</v>
      </c>
      <c r="G588" s="3" t="str">
        <f t="shared" si="38"/>
        <v>Jährliche Saison</v>
      </c>
      <c r="H588" s="3" t="str">
        <f t="shared" si="39"/>
        <v>OK</v>
      </c>
    </row>
    <row r="589" spans="1:8" ht="31" customHeight="1">
      <c r="A589" s="12">
        <f>IF(DATE(Start!$E$28,1,1)+ROW()-9&lt;DATE(Start!$E$28+3,1,1),DATE(Start!$E$28,1,1)+ROW()-9,"")</f>
        <v>46603</v>
      </c>
      <c r="B589" s="3" t="str">
        <f t="shared" si="36"/>
        <v>Mi</v>
      </c>
      <c r="C589" s="3">
        <f t="shared" si="37"/>
        <v>804</v>
      </c>
      <c r="D589" s="3">
        <f>IF(A589="","",COUNTIFS(Saisonpreise!$K$9:$K$38,"OK",Saisonpreise!$C$9:$C$38,"Jährlich",Saisonpreise!$J$9:$J$38,0,Saisonpreise!$H$9:$H$38,"&lt;="&amp;C589,Saisonpreise!$I$9:$I$38,"&gt;="&amp;C589)+COUNTIFS(Saisonpreise!$K$9:$K$38,"OK",Saisonpreise!$C$9:$C$38,"Jährlich",Saisonpreise!$J$9:$J$38,1,Saisonpreise!$H$9:$H$38,"&lt;="&amp;C589)+COUNTIFS(Saisonpreise!$K$9:$K$38,"OK",Saisonpreise!$C$9:$C$38,"Jährlich",Saisonpreise!$J$9:$J$38,1,Saisonpreise!$I$9:$I$38,"&gt;="&amp;C589))</f>
        <v>1</v>
      </c>
      <c r="E589" s="3">
        <f>IF(A589="","",COUNTIFS(Saisonpreise!$K$9:$K$38,"OK",Saisonpreise!$C$9:$C$38,"Einmalig",Saisonpreise!$D$9:$D$38,"&lt;="&amp;A589,Saisonpreise!$E$9:$E$38,"&gt;="&amp;A589))</f>
        <v>0</v>
      </c>
      <c r="F589" s="10">
        <f>IF(A589="","",IF(E589&gt;1,"",IF(E589=1,SUMIFS(Saisonpreise!$F$9:$F$38,Saisonpreise!$K$9:$K$38,"OK",Saisonpreise!$C$9:$C$38,"Einmalig",Saisonpreise!$D$9:$D$38,"&lt;="&amp;A589,Saisonpreise!$E$9:$E$38,"&gt;="&amp;A589),IF(D589&gt;1,"",IF(D589=0,Start!$E$26,SUMIFS(Saisonpreise!$F$9:$F$38,Saisonpreise!$K$9:$K$38,"OK",Saisonpreise!$C$9:$C$38,"Jährlich",Saisonpreise!$J$9:$J$38,0,Saisonpreise!$H$9:$H$38,"&lt;="&amp;C589,Saisonpreise!$I$9:$I$38,"&gt;="&amp;C589)+SUMIFS(Saisonpreise!$F$9:$F$38,Saisonpreise!$K$9:$K$38,"OK",Saisonpreise!$C$9:$C$38,"Jährlich",Saisonpreise!$J$9:$J$38,1,Saisonpreise!$H$9:$H$38,"&lt;="&amp;C589)+SUMIFS(Saisonpreise!$F$9:$F$38,Saisonpreise!$K$9:$K$38,"OK",Saisonpreise!$C$9:$C$38,"Jährlich",Saisonpreise!$J$9:$J$38,1,Saisonpreise!$I$9:$I$38,"&gt;="&amp;C589))))))</f>
        <v>135</v>
      </c>
      <c r="G589" s="3" t="str">
        <f t="shared" si="38"/>
        <v>Jährliche Saison</v>
      </c>
      <c r="H589" s="3" t="str">
        <f t="shared" si="39"/>
        <v>OK</v>
      </c>
    </row>
    <row r="590" spans="1:8" ht="31" customHeight="1">
      <c r="A590" s="12">
        <f>IF(DATE(Start!$E$28,1,1)+ROW()-9&lt;DATE(Start!$E$28+3,1,1),DATE(Start!$E$28,1,1)+ROW()-9,"")</f>
        <v>46604</v>
      </c>
      <c r="B590" s="3" t="str">
        <f t="shared" si="36"/>
        <v>Do</v>
      </c>
      <c r="C590" s="3">
        <f t="shared" si="37"/>
        <v>805</v>
      </c>
      <c r="D590" s="3">
        <f>IF(A590="","",COUNTIFS(Saisonpreise!$K$9:$K$38,"OK",Saisonpreise!$C$9:$C$38,"Jährlich",Saisonpreise!$J$9:$J$38,0,Saisonpreise!$H$9:$H$38,"&lt;="&amp;C590,Saisonpreise!$I$9:$I$38,"&gt;="&amp;C590)+COUNTIFS(Saisonpreise!$K$9:$K$38,"OK",Saisonpreise!$C$9:$C$38,"Jährlich",Saisonpreise!$J$9:$J$38,1,Saisonpreise!$H$9:$H$38,"&lt;="&amp;C590)+COUNTIFS(Saisonpreise!$K$9:$K$38,"OK",Saisonpreise!$C$9:$C$38,"Jährlich",Saisonpreise!$J$9:$J$38,1,Saisonpreise!$I$9:$I$38,"&gt;="&amp;C590))</f>
        <v>1</v>
      </c>
      <c r="E590" s="3">
        <f>IF(A590="","",COUNTIFS(Saisonpreise!$K$9:$K$38,"OK",Saisonpreise!$C$9:$C$38,"Einmalig",Saisonpreise!$D$9:$D$38,"&lt;="&amp;A590,Saisonpreise!$E$9:$E$38,"&gt;="&amp;A590))</f>
        <v>0</v>
      </c>
      <c r="F590" s="10">
        <f>IF(A590="","",IF(E590&gt;1,"",IF(E590=1,SUMIFS(Saisonpreise!$F$9:$F$38,Saisonpreise!$K$9:$K$38,"OK",Saisonpreise!$C$9:$C$38,"Einmalig",Saisonpreise!$D$9:$D$38,"&lt;="&amp;A590,Saisonpreise!$E$9:$E$38,"&gt;="&amp;A590),IF(D590&gt;1,"",IF(D590=0,Start!$E$26,SUMIFS(Saisonpreise!$F$9:$F$38,Saisonpreise!$K$9:$K$38,"OK",Saisonpreise!$C$9:$C$38,"Jährlich",Saisonpreise!$J$9:$J$38,0,Saisonpreise!$H$9:$H$38,"&lt;="&amp;C590,Saisonpreise!$I$9:$I$38,"&gt;="&amp;C590)+SUMIFS(Saisonpreise!$F$9:$F$38,Saisonpreise!$K$9:$K$38,"OK",Saisonpreise!$C$9:$C$38,"Jährlich",Saisonpreise!$J$9:$J$38,1,Saisonpreise!$H$9:$H$38,"&lt;="&amp;C590)+SUMIFS(Saisonpreise!$F$9:$F$38,Saisonpreise!$K$9:$K$38,"OK",Saisonpreise!$C$9:$C$38,"Jährlich",Saisonpreise!$J$9:$J$38,1,Saisonpreise!$I$9:$I$38,"&gt;="&amp;C590))))))</f>
        <v>135</v>
      </c>
      <c r="G590" s="3" t="str">
        <f t="shared" si="38"/>
        <v>Jährliche Saison</v>
      </c>
      <c r="H590" s="3" t="str">
        <f t="shared" si="39"/>
        <v>OK</v>
      </c>
    </row>
    <row r="591" spans="1:8" ht="31" customHeight="1">
      <c r="A591" s="12">
        <f>IF(DATE(Start!$E$28,1,1)+ROW()-9&lt;DATE(Start!$E$28+3,1,1),DATE(Start!$E$28,1,1)+ROW()-9,"")</f>
        <v>46605</v>
      </c>
      <c r="B591" s="3" t="str">
        <f t="shared" si="36"/>
        <v>Fr</v>
      </c>
      <c r="C591" s="3">
        <f t="shared" si="37"/>
        <v>806</v>
      </c>
      <c r="D591" s="3">
        <f>IF(A591="","",COUNTIFS(Saisonpreise!$K$9:$K$38,"OK",Saisonpreise!$C$9:$C$38,"Jährlich",Saisonpreise!$J$9:$J$38,0,Saisonpreise!$H$9:$H$38,"&lt;="&amp;C591,Saisonpreise!$I$9:$I$38,"&gt;="&amp;C591)+COUNTIFS(Saisonpreise!$K$9:$K$38,"OK",Saisonpreise!$C$9:$C$38,"Jährlich",Saisonpreise!$J$9:$J$38,1,Saisonpreise!$H$9:$H$38,"&lt;="&amp;C591)+COUNTIFS(Saisonpreise!$K$9:$K$38,"OK",Saisonpreise!$C$9:$C$38,"Jährlich",Saisonpreise!$J$9:$J$38,1,Saisonpreise!$I$9:$I$38,"&gt;="&amp;C591))</f>
        <v>1</v>
      </c>
      <c r="E591" s="3">
        <f>IF(A591="","",COUNTIFS(Saisonpreise!$K$9:$K$38,"OK",Saisonpreise!$C$9:$C$38,"Einmalig",Saisonpreise!$D$9:$D$38,"&lt;="&amp;A591,Saisonpreise!$E$9:$E$38,"&gt;="&amp;A591))</f>
        <v>0</v>
      </c>
      <c r="F591" s="10">
        <f>IF(A591="","",IF(E591&gt;1,"",IF(E591=1,SUMIFS(Saisonpreise!$F$9:$F$38,Saisonpreise!$K$9:$K$38,"OK",Saisonpreise!$C$9:$C$38,"Einmalig",Saisonpreise!$D$9:$D$38,"&lt;="&amp;A591,Saisonpreise!$E$9:$E$38,"&gt;="&amp;A591),IF(D591&gt;1,"",IF(D591=0,Start!$E$26,SUMIFS(Saisonpreise!$F$9:$F$38,Saisonpreise!$K$9:$K$38,"OK",Saisonpreise!$C$9:$C$38,"Jährlich",Saisonpreise!$J$9:$J$38,0,Saisonpreise!$H$9:$H$38,"&lt;="&amp;C591,Saisonpreise!$I$9:$I$38,"&gt;="&amp;C591)+SUMIFS(Saisonpreise!$F$9:$F$38,Saisonpreise!$K$9:$K$38,"OK",Saisonpreise!$C$9:$C$38,"Jährlich",Saisonpreise!$J$9:$J$38,1,Saisonpreise!$H$9:$H$38,"&lt;="&amp;C591)+SUMIFS(Saisonpreise!$F$9:$F$38,Saisonpreise!$K$9:$K$38,"OK",Saisonpreise!$C$9:$C$38,"Jährlich",Saisonpreise!$J$9:$J$38,1,Saisonpreise!$I$9:$I$38,"&gt;="&amp;C591))))))</f>
        <v>135</v>
      </c>
      <c r="G591" s="3" t="str">
        <f t="shared" si="38"/>
        <v>Jährliche Saison</v>
      </c>
      <c r="H591" s="3" t="str">
        <f t="shared" si="39"/>
        <v>OK</v>
      </c>
    </row>
    <row r="592" spans="1:8" ht="31" customHeight="1">
      <c r="A592" s="12">
        <f>IF(DATE(Start!$E$28,1,1)+ROW()-9&lt;DATE(Start!$E$28+3,1,1),DATE(Start!$E$28,1,1)+ROW()-9,"")</f>
        <v>46606</v>
      </c>
      <c r="B592" s="3" t="str">
        <f t="shared" si="36"/>
        <v>Sa</v>
      </c>
      <c r="C592" s="3">
        <f t="shared" si="37"/>
        <v>807</v>
      </c>
      <c r="D592" s="3">
        <f>IF(A592="","",COUNTIFS(Saisonpreise!$K$9:$K$38,"OK",Saisonpreise!$C$9:$C$38,"Jährlich",Saisonpreise!$J$9:$J$38,0,Saisonpreise!$H$9:$H$38,"&lt;="&amp;C592,Saisonpreise!$I$9:$I$38,"&gt;="&amp;C592)+COUNTIFS(Saisonpreise!$K$9:$K$38,"OK",Saisonpreise!$C$9:$C$38,"Jährlich",Saisonpreise!$J$9:$J$38,1,Saisonpreise!$H$9:$H$38,"&lt;="&amp;C592)+COUNTIFS(Saisonpreise!$K$9:$K$38,"OK",Saisonpreise!$C$9:$C$38,"Jährlich",Saisonpreise!$J$9:$J$38,1,Saisonpreise!$I$9:$I$38,"&gt;="&amp;C592))</f>
        <v>1</v>
      </c>
      <c r="E592" s="3">
        <f>IF(A592="","",COUNTIFS(Saisonpreise!$K$9:$K$38,"OK",Saisonpreise!$C$9:$C$38,"Einmalig",Saisonpreise!$D$9:$D$38,"&lt;="&amp;A592,Saisonpreise!$E$9:$E$38,"&gt;="&amp;A592))</f>
        <v>0</v>
      </c>
      <c r="F592" s="10">
        <f>IF(A592="","",IF(E592&gt;1,"",IF(E592=1,SUMIFS(Saisonpreise!$F$9:$F$38,Saisonpreise!$K$9:$K$38,"OK",Saisonpreise!$C$9:$C$38,"Einmalig",Saisonpreise!$D$9:$D$38,"&lt;="&amp;A592,Saisonpreise!$E$9:$E$38,"&gt;="&amp;A592),IF(D592&gt;1,"",IF(D592=0,Start!$E$26,SUMIFS(Saisonpreise!$F$9:$F$38,Saisonpreise!$K$9:$K$38,"OK",Saisonpreise!$C$9:$C$38,"Jährlich",Saisonpreise!$J$9:$J$38,0,Saisonpreise!$H$9:$H$38,"&lt;="&amp;C592,Saisonpreise!$I$9:$I$38,"&gt;="&amp;C592)+SUMIFS(Saisonpreise!$F$9:$F$38,Saisonpreise!$K$9:$K$38,"OK",Saisonpreise!$C$9:$C$38,"Jährlich",Saisonpreise!$J$9:$J$38,1,Saisonpreise!$H$9:$H$38,"&lt;="&amp;C592)+SUMIFS(Saisonpreise!$F$9:$F$38,Saisonpreise!$K$9:$K$38,"OK",Saisonpreise!$C$9:$C$38,"Jährlich",Saisonpreise!$J$9:$J$38,1,Saisonpreise!$I$9:$I$38,"&gt;="&amp;C592))))))</f>
        <v>135</v>
      </c>
      <c r="G592" s="3" t="str">
        <f t="shared" si="38"/>
        <v>Jährliche Saison</v>
      </c>
      <c r="H592" s="3" t="str">
        <f t="shared" si="39"/>
        <v>OK</v>
      </c>
    </row>
    <row r="593" spans="1:8" ht="31" customHeight="1">
      <c r="A593" s="12">
        <f>IF(DATE(Start!$E$28,1,1)+ROW()-9&lt;DATE(Start!$E$28+3,1,1),DATE(Start!$E$28,1,1)+ROW()-9,"")</f>
        <v>46607</v>
      </c>
      <c r="B593" s="3" t="str">
        <f t="shared" si="36"/>
        <v>So</v>
      </c>
      <c r="C593" s="3">
        <f t="shared" si="37"/>
        <v>808</v>
      </c>
      <c r="D593" s="3">
        <f>IF(A593="","",COUNTIFS(Saisonpreise!$K$9:$K$38,"OK",Saisonpreise!$C$9:$C$38,"Jährlich",Saisonpreise!$J$9:$J$38,0,Saisonpreise!$H$9:$H$38,"&lt;="&amp;C593,Saisonpreise!$I$9:$I$38,"&gt;="&amp;C593)+COUNTIFS(Saisonpreise!$K$9:$K$38,"OK",Saisonpreise!$C$9:$C$38,"Jährlich",Saisonpreise!$J$9:$J$38,1,Saisonpreise!$H$9:$H$38,"&lt;="&amp;C593)+COUNTIFS(Saisonpreise!$K$9:$K$38,"OK",Saisonpreise!$C$9:$C$38,"Jährlich",Saisonpreise!$J$9:$J$38,1,Saisonpreise!$I$9:$I$38,"&gt;="&amp;C593))</f>
        <v>1</v>
      </c>
      <c r="E593" s="3">
        <f>IF(A593="","",COUNTIFS(Saisonpreise!$K$9:$K$38,"OK",Saisonpreise!$C$9:$C$38,"Einmalig",Saisonpreise!$D$9:$D$38,"&lt;="&amp;A593,Saisonpreise!$E$9:$E$38,"&gt;="&amp;A593))</f>
        <v>0</v>
      </c>
      <c r="F593" s="10">
        <f>IF(A593="","",IF(E593&gt;1,"",IF(E593=1,SUMIFS(Saisonpreise!$F$9:$F$38,Saisonpreise!$K$9:$K$38,"OK",Saisonpreise!$C$9:$C$38,"Einmalig",Saisonpreise!$D$9:$D$38,"&lt;="&amp;A593,Saisonpreise!$E$9:$E$38,"&gt;="&amp;A593),IF(D593&gt;1,"",IF(D593=0,Start!$E$26,SUMIFS(Saisonpreise!$F$9:$F$38,Saisonpreise!$K$9:$K$38,"OK",Saisonpreise!$C$9:$C$38,"Jährlich",Saisonpreise!$J$9:$J$38,0,Saisonpreise!$H$9:$H$38,"&lt;="&amp;C593,Saisonpreise!$I$9:$I$38,"&gt;="&amp;C593)+SUMIFS(Saisonpreise!$F$9:$F$38,Saisonpreise!$K$9:$K$38,"OK",Saisonpreise!$C$9:$C$38,"Jährlich",Saisonpreise!$J$9:$J$38,1,Saisonpreise!$H$9:$H$38,"&lt;="&amp;C593)+SUMIFS(Saisonpreise!$F$9:$F$38,Saisonpreise!$K$9:$K$38,"OK",Saisonpreise!$C$9:$C$38,"Jährlich",Saisonpreise!$J$9:$J$38,1,Saisonpreise!$I$9:$I$38,"&gt;="&amp;C593))))))</f>
        <v>135</v>
      </c>
      <c r="G593" s="3" t="str">
        <f t="shared" si="38"/>
        <v>Jährliche Saison</v>
      </c>
      <c r="H593" s="3" t="str">
        <f t="shared" si="39"/>
        <v>OK</v>
      </c>
    </row>
    <row r="594" spans="1:8" ht="31" customHeight="1">
      <c r="A594" s="12">
        <f>IF(DATE(Start!$E$28,1,1)+ROW()-9&lt;DATE(Start!$E$28+3,1,1),DATE(Start!$E$28,1,1)+ROW()-9,"")</f>
        <v>46608</v>
      </c>
      <c r="B594" s="3" t="str">
        <f t="shared" si="36"/>
        <v>Mo</v>
      </c>
      <c r="C594" s="3">
        <f t="shared" si="37"/>
        <v>809</v>
      </c>
      <c r="D594" s="3">
        <f>IF(A594="","",COUNTIFS(Saisonpreise!$K$9:$K$38,"OK",Saisonpreise!$C$9:$C$38,"Jährlich",Saisonpreise!$J$9:$J$38,0,Saisonpreise!$H$9:$H$38,"&lt;="&amp;C594,Saisonpreise!$I$9:$I$38,"&gt;="&amp;C594)+COUNTIFS(Saisonpreise!$K$9:$K$38,"OK",Saisonpreise!$C$9:$C$38,"Jährlich",Saisonpreise!$J$9:$J$38,1,Saisonpreise!$H$9:$H$38,"&lt;="&amp;C594)+COUNTIFS(Saisonpreise!$K$9:$K$38,"OK",Saisonpreise!$C$9:$C$38,"Jährlich",Saisonpreise!$J$9:$J$38,1,Saisonpreise!$I$9:$I$38,"&gt;="&amp;C594))</f>
        <v>1</v>
      </c>
      <c r="E594" s="3">
        <f>IF(A594="","",COUNTIFS(Saisonpreise!$K$9:$K$38,"OK",Saisonpreise!$C$9:$C$38,"Einmalig",Saisonpreise!$D$9:$D$38,"&lt;="&amp;A594,Saisonpreise!$E$9:$E$38,"&gt;="&amp;A594))</f>
        <v>0</v>
      </c>
      <c r="F594" s="10">
        <f>IF(A594="","",IF(E594&gt;1,"",IF(E594=1,SUMIFS(Saisonpreise!$F$9:$F$38,Saisonpreise!$K$9:$K$38,"OK",Saisonpreise!$C$9:$C$38,"Einmalig",Saisonpreise!$D$9:$D$38,"&lt;="&amp;A594,Saisonpreise!$E$9:$E$38,"&gt;="&amp;A594),IF(D594&gt;1,"",IF(D594=0,Start!$E$26,SUMIFS(Saisonpreise!$F$9:$F$38,Saisonpreise!$K$9:$K$38,"OK",Saisonpreise!$C$9:$C$38,"Jährlich",Saisonpreise!$J$9:$J$38,0,Saisonpreise!$H$9:$H$38,"&lt;="&amp;C594,Saisonpreise!$I$9:$I$38,"&gt;="&amp;C594)+SUMIFS(Saisonpreise!$F$9:$F$38,Saisonpreise!$K$9:$K$38,"OK",Saisonpreise!$C$9:$C$38,"Jährlich",Saisonpreise!$J$9:$J$38,1,Saisonpreise!$H$9:$H$38,"&lt;="&amp;C594)+SUMIFS(Saisonpreise!$F$9:$F$38,Saisonpreise!$K$9:$K$38,"OK",Saisonpreise!$C$9:$C$38,"Jährlich",Saisonpreise!$J$9:$J$38,1,Saisonpreise!$I$9:$I$38,"&gt;="&amp;C594))))))</f>
        <v>135</v>
      </c>
      <c r="G594" s="3" t="str">
        <f t="shared" si="38"/>
        <v>Jährliche Saison</v>
      </c>
      <c r="H594" s="3" t="str">
        <f t="shared" si="39"/>
        <v>OK</v>
      </c>
    </row>
    <row r="595" spans="1:8" ht="31" customHeight="1">
      <c r="A595" s="12">
        <f>IF(DATE(Start!$E$28,1,1)+ROW()-9&lt;DATE(Start!$E$28+3,1,1),DATE(Start!$E$28,1,1)+ROW()-9,"")</f>
        <v>46609</v>
      </c>
      <c r="B595" s="3" t="str">
        <f t="shared" si="36"/>
        <v>Di</v>
      </c>
      <c r="C595" s="3">
        <f t="shared" si="37"/>
        <v>810</v>
      </c>
      <c r="D595" s="3">
        <f>IF(A595="","",COUNTIFS(Saisonpreise!$K$9:$K$38,"OK",Saisonpreise!$C$9:$C$38,"Jährlich",Saisonpreise!$J$9:$J$38,0,Saisonpreise!$H$9:$H$38,"&lt;="&amp;C595,Saisonpreise!$I$9:$I$38,"&gt;="&amp;C595)+COUNTIFS(Saisonpreise!$K$9:$K$38,"OK",Saisonpreise!$C$9:$C$38,"Jährlich",Saisonpreise!$J$9:$J$38,1,Saisonpreise!$H$9:$H$38,"&lt;="&amp;C595)+COUNTIFS(Saisonpreise!$K$9:$K$38,"OK",Saisonpreise!$C$9:$C$38,"Jährlich",Saisonpreise!$J$9:$J$38,1,Saisonpreise!$I$9:$I$38,"&gt;="&amp;C595))</f>
        <v>1</v>
      </c>
      <c r="E595" s="3">
        <f>IF(A595="","",COUNTIFS(Saisonpreise!$K$9:$K$38,"OK",Saisonpreise!$C$9:$C$38,"Einmalig",Saisonpreise!$D$9:$D$38,"&lt;="&amp;A595,Saisonpreise!$E$9:$E$38,"&gt;="&amp;A595))</f>
        <v>0</v>
      </c>
      <c r="F595" s="10">
        <f>IF(A595="","",IF(E595&gt;1,"",IF(E595=1,SUMIFS(Saisonpreise!$F$9:$F$38,Saisonpreise!$K$9:$K$38,"OK",Saisonpreise!$C$9:$C$38,"Einmalig",Saisonpreise!$D$9:$D$38,"&lt;="&amp;A595,Saisonpreise!$E$9:$E$38,"&gt;="&amp;A595),IF(D595&gt;1,"",IF(D595=0,Start!$E$26,SUMIFS(Saisonpreise!$F$9:$F$38,Saisonpreise!$K$9:$K$38,"OK",Saisonpreise!$C$9:$C$38,"Jährlich",Saisonpreise!$J$9:$J$38,0,Saisonpreise!$H$9:$H$38,"&lt;="&amp;C595,Saisonpreise!$I$9:$I$38,"&gt;="&amp;C595)+SUMIFS(Saisonpreise!$F$9:$F$38,Saisonpreise!$K$9:$K$38,"OK",Saisonpreise!$C$9:$C$38,"Jährlich",Saisonpreise!$J$9:$J$38,1,Saisonpreise!$H$9:$H$38,"&lt;="&amp;C595)+SUMIFS(Saisonpreise!$F$9:$F$38,Saisonpreise!$K$9:$K$38,"OK",Saisonpreise!$C$9:$C$38,"Jährlich",Saisonpreise!$J$9:$J$38,1,Saisonpreise!$I$9:$I$38,"&gt;="&amp;C595))))))</f>
        <v>135</v>
      </c>
      <c r="G595" s="3" t="str">
        <f t="shared" si="38"/>
        <v>Jährliche Saison</v>
      </c>
      <c r="H595" s="3" t="str">
        <f t="shared" si="39"/>
        <v>OK</v>
      </c>
    </row>
    <row r="596" spans="1:8" ht="31" customHeight="1">
      <c r="A596" s="12">
        <f>IF(DATE(Start!$E$28,1,1)+ROW()-9&lt;DATE(Start!$E$28+3,1,1),DATE(Start!$E$28,1,1)+ROW()-9,"")</f>
        <v>46610</v>
      </c>
      <c r="B596" s="3" t="str">
        <f t="shared" si="36"/>
        <v>Mi</v>
      </c>
      <c r="C596" s="3">
        <f t="shared" si="37"/>
        <v>811</v>
      </c>
      <c r="D596" s="3">
        <f>IF(A596="","",COUNTIFS(Saisonpreise!$K$9:$K$38,"OK",Saisonpreise!$C$9:$C$38,"Jährlich",Saisonpreise!$J$9:$J$38,0,Saisonpreise!$H$9:$H$38,"&lt;="&amp;C596,Saisonpreise!$I$9:$I$38,"&gt;="&amp;C596)+COUNTIFS(Saisonpreise!$K$9:$K$38,"OK",Saisonpreise!$C$9:$C$38,"Jährlich",Saisonpreise!$J$9:$J$38,1,Saisonpreise!$H$9:$H$38,"&lt;="&amp;C596)+COUNTIFS(Saisonpreise!$K$9:$K$38,"OK",Saisonpreise!$C$9:$C$38,"Jährlich",Saisonpreise!$J$9:$J$38,1,Saisonpreise!$I$9:$I$38,"&gt;="&amp;C596))</f>
        <v>1</v>
      </c>
      <c r="E596" s="3">
        <f>IF(A596="","",COUNTIFS(Saisonpreise!$K$9:$K$38,"OK",Saisonpreise!$C$9:$C$38,"Einmalig",Saisonpreise!$D$9:$D$38,"&lt;="&amp;A596,Saisonpreise!$E$9:$E$38,"&gt;="&amp;A596))</f>
        <v>0</v>
      </c>
      <c r="F596" s="10">
        <f>IF(A596="","",IF(E596&gt;1,"",IF(E596=1,SUMIFS(Saisonpreise!$F$9:$F$38,Saisonpreise!$K$9:$K$38,"OK",Saisonpreise!$C$9:$C$38,"Einmalig",Saisonpreise!$D$9:$D$38,"&lt;="&amp;A596,Saisonpreise!$E$9:$E$38,"&gt;="&amp;A596),IF(D596&gt;1,"",IF(D596=0,Start!$E$26,SUMIFS(Saisonpreise!$F$9:$F$38,Saisonpreise!$K$9:$K$38,"OK",Saisonpreise!$C$9:$C$38,"Jährlich",Saisonpreise!$J$9:$J$38,0,Saisonpreise!$H$9:$H$38,"&lt;="&amp;C596,Saisonpreise!$I$9:$I$38,"&gt;="&amp;C596)+SUMIFS(Saisonpreise!$F$9:$F$38,Saisonpreise!$K$9:$K$38,"OK",Saisonpreise!$C$9:$C$38,"Jährlich",Saisonpreise!$J$9:$J$38,1,Saisonpreise!$H$9:$H$38,"&lt;="&amp;C596)+SUMIFS(Saisonpreise!$F$9:$F$38,Saisonpreise!$K$9:$K$38,"OK",Saisonpreise!$C$9:$C$38,"Jährlich",Saisonpreise!$J$9:$J$38,1,Saisonpreise!$I$9:$I$38,"&gt;="&amp;C596))))))</f>
        <v>135</v>
      </c>
      <c r="G596" s="3" t="str">
        <f t="shared" si="38"/>
        <v>Jährliche Saison</v>
      </c>
      <c r="H596" s="3" t="str">
        <f t="shared" si="39"/>
        <v>OK</v>
      </c>
    </row>
    <row r="597" spans="1:8" ht="31" customHeight="1">
      <c r="A597" s="12">
        <f>IF(DATE(Start!$E$28,1,1)+ROW()-9&lt;DATE(Start!$E$28+3,1,1),DATE(Start!$E$28,1,1)+ROW()-9,"")</f>
        <v>46611</v>
      </c>
      <c r="B597" s="3" t="str">
        <f t="shared" si="36"/>
        <v>Do</v>
      </c>
      <c r="C597" s="3">
        <f t="shared" si="37"/>
        <v>812</v>
      </c>
      <c r="D597" s="3">
        <f>IF(A597="","",COUNTIFS(Saisonpreise!$K$9:$K$38,"OK",Saisonpreise!$C$9:$C$38,"Jährlich",Saisonpreise!$J$9:$J$38,0,Saisonpreise!$H$9:$H$38,"&lt;="&amp;C597,Saisonpreise!$I$9:$I$38,"&gt;="&amp;C597)+COUNTIFS(Saisonpreise!$K$9:$K$38,"OK",Saisonpreise!$C$9:$C$38,"Jährlich",Saisonpreise!$J$9:$J$38,1,Saisonpreise!$H$9:$H$38,"&lt;="&amp;C597)+COUNTIFS(Saisonpreise!$K$9:$K$38,"OK",Saisonpreise!$C$9:$C$38,"Jährlich",Saisonpreise!$J$9:$J$38,1,Saisonpreise!$I$9:$I$38,"&gt;="&amp;C597))</f>
        <v>1</v>
      </c>
      <c r="E597" s="3">
        <f>IF(A597="","",COUNTIFS(Saisonpreise!$K$9:$K$38,"OK",Saisonpreise!$C$9:$C$38,"Einmalig",Saisonpreise!$D$9:$D$38,"&lt;="&amp;A597,Saisonpreise!$E$9:$E$38,"&gt;="&amp;A597))</f>
        <v>0</v>
      </c>
      <c r="F597" s="10">
        <f>IF(A597="","",IF(E597&gt;1,"",IF(E597=1,SUMIFS(Saisonpreise!$F$9:$F$38,Saisonpreise!$K$9:$K$38,"OK",Saisonpreise!$C$9:$C$38,"Einmalig",Saisonpreise!$D$9:$D$38,"&lt;="&amp;A597,Saisonpreise!$E$9:$E$38,"&gt;="&amp;A597),IF(D597&gt;1,"",IF(D597=0,Start!$E$26,SUMIFS(Saisonpreise!$F$9:$F$38,Saisonpreise!$K$9:$K$38,"OK",Saisonpreise!$C$9:$C$38,"Jährlich",Saisonpreise!$J$9:$J$38,0,Saisonpreise!$H$9:$H$38,"&lt;="&amp;C597,Saisonpreise!$I$9:$I$38,"&gt;="&amp;C597)+SUMIFS(Saisonpreise!$F$9:$F$38,Saisonpreise!$K$9:$K$38,"OK",Saisonpreise!$C$9:$C$38,"Jährlich",Saisonpreise!$J$9:$J$38,1,Saisonpreise!$H$9:$H$38,"&lt;="&amp;C597)+SUMIFS(Saisonpreise!$F$9:$F$38,Saisonpreise!$K$9:$K$38,"OK",Saisonpreise!$C$9:$C$38,"Jährlich",Saisonpreise!$J$9:$J$38,1,Saisonpreise!$I$9:$I$38,"&gt;="&amp;C597))))))</f>
        <v>135</v>
      </c>
      <c r="G597" s="3" t="str">
        <f t="shared" si="38"/>
        <v>Jährliche Saison</v>
      </c>
      <c r="H597" s="3" t="str">
        <f t="shared" si="39"/>
        <v>OK</v>
      </c>
    </row>
    <row r="598" spans="1:8" ht="31" customHeight="1">
      <c r="A598" s="12">
        <f>IF(DATE(Start!$E$28,1,1)+ROW()-9&lt;DATE(Start!$E$28+3,1,1),DATE(Start!$E$28,1,1)+ROW()-9,"")</f>
        <v>46612</v>
      </c>
      <c r="B598" s="3" t="str">
        <f t="shared" si="36"/>
        <v>Fr</v>
      </c>
      <c r="C598" s="3">
        <f t="shared" si="37"/>
        <v>813</v>
      </c>
      <c r="D598" s="3">
        <f>IF(A598="","",COUNTIFS(Saisonpreise!$K$9:$K$38,"OK",Saisonpreise!$C$9:$C$38,"Jährlich",Saisonpreise!$J$9:$J$38,0,Saisonpreise!$H$9:$H$38,"&lt;="&amp;C598,Saisonpreise!$I$9:$I$38,"&gt;="&amp;C598)+COUNTIFS(Saisonpreise!$K$9:$K$38,"OK",Saisonpreise!$C$9:$C$38,"Jährlich",Saisonpreise!$J$9:$J$38,1,Saisonpreise!$H$9:$H$38,"&lt;="&amp;C598)+COUNTIFS(Saisonpreise!$K$9:$K$38,"OK",Saisonpreise!$C$9:$C$38,"Jährlich",Saisonpreise!$J$9:$J$38,1,Saisonpreise!$I$9:$I$38,"&gt;="&amp;C598))</f>
        <v>1</v>
      </c>
      <c r="E598" s="3">
        <f>IF(A598="","",COUNTIFS(Saisonpreise!$K$9:$K$38,"OK",Saisonpreise!$C$9:$C$38,"Einmalig",Saisonpreise!$D$9:$D$38,"&lt;="&amp;A598,Saisonpreise!$E$9:$E$38,"&gt;="&amp;A598))</f>
        <v>0</v>
      </c>
      <c r="F598" s="10">
        <f>IF(A598="","",IF(E598&gt;1,"",IF(E598=1,SUMIFS(Saisonpreise!$F$9:$F$38,Saisonpreise!$K$9:$K$38,"OK",Saisonpreise!$C$9:$C$38,"Einmalig",Saisonpreise!$D$9:$D$38,"&lt;="&amp;A598,Saisonpreise!$E$9:$E$38,"&gt;="&amp;A598),IF(D598&gt;1,"",IF(D598=0,Start!$E$26,SUMIFS(Saisonpreise!$F$9:$F$38,Saisonpreise!$K$9:$K$38,"OK",Saisonpreise!$C$9:$C$38,"Jährlich",Saisonpreise!$J$9:$J$38,0,Saisonpreise!$H$9:$H$38,"&lt;="&amp;C598,Saisonpreise!$I$9:$I$38,"&gt;="&amp;C598)+SUMIFS(Saisonpreise!$F$9:$F$38,Saisonpreise!$K$9:$K$38,"OK",Saisonpreise!$C$9:$C$38,"Jährlich",Saisonpreise!$J$9:$J$38,1,Saisonpreise!$H$9:$H$38,"&lt;="&amp;C598)+SUMIFS(Saisonpreise!$F$9:$F$38,Saisonpreise!$K$9:$K$38,"OK",Saisonpreise!$C$9:$C$38,"Jährlich",Saisonpreise!$J$9:$J$38,1,Saisonpreise!$I$9:$I$38,"&gt;="&amp;C598))))))</f>
        <v>135</v>
      </c>
      <c r="G598" s="3" t="str">
        <f t="shared" si="38"/>
        <v>Jährliche Saison</v>
      </c>
      <c r="H598" s="3" t="str">
        <f t="shared" si="39"/>
        <v>OK</v>
      </c>
    </row>
    <row r="599" spans="1:8" ht="31" customHeight="1">
      <c r="A599" s="12">
        <f>IF(DATE(Start!$E$28,1,1)+ROW()-9&lt;DATE(Start!$E$28+3,1,1),DATE(Start!$E$28,1,1)+ROW()-9,"")</f>
        <v>46613</v>
      </c>
      <c r="B599" s="3" t="str">
        <f t="shared" si="36"/>
        <v>Sa</v>
      </c>
      <c r="C599" s="3">
        <f t="shared" si="37"/>
        <v>814</v>
      </c>
      <c r="D599" s="3">
        <f>IF(A599="","",COUNTIFS(Saisonpreise!$K$9:$K$38,"OK",Saisonpreise!$C$9:$C$38,"Jährlich",Saisonpreise!$J$9:$J$38,0,Saisonpreise!$H$9:$H$38,"&lt;="&amp;C599,Saisonpreise!$I$9:$I$38,"&gt;="&amp;C599)+COUNTIFS(Saisonpreise!$K$9:$K$38,"OK",Saisonpreise!$C$9:$C$38,"Jährlich",Saisonpreise!$J$9:$J$38,1,Saisonpreise!$H$9:$H$38,"&lt;="&amp;C599)+COUNTIFS(Saisonpreise!$K$9:$K$38,"OK",Saisonpreise!$C$9:$C$38,"Jährlich",Saisonpreise!$J$9:$J$38,1,Saisonpreise!$I$9:$I$38,"&gt;="&amp;C599))</f>
        <v>1</v>
      </c>
      <c r="E599" s="3">
        <f>IF(A599="","",COUNTIFS(Saisonpreise!$K$9:$K$38,"OK",Saisonpreise!$C$9:$C$38,"Einmalig",Saisonpreise!$D$9:$D$38,"&lt;="&amp;A599,Saisonpreise!$E$9:$E$38,"&gt;="&amp;A599))</f>
        <v>0</v>
      </c>
      <c r="F599" s="10">
        <f>IF(A599="","",IF(E599&gt;1,"",IF(E599=1,SUMIFS(Saisonpreise!$F$9:$F$38,Saisonpreise!$K$9:$K$38,"OK",Saisonpreise!$C$9:$C$38,"Einmalig",Saisonpreise!$D$9:$D$38,"&lt;="&amp;A599,Saisonpreise!$E$9:$E$38,"&gt;="&amp;A599),IF(D599&gt;1,"",IF(D599=0,Start!$E$26,SUMIFS(Saisonpreise!$F$9:$F$38,Saisonpreise!$K$9:$K$38,"OK",Saisonpreise!$C$9:$C$38,"Jährlich",Saisonpreise!$J$9:$J$38,0,Saisonpreise!$H$9:$H$38,"&lt;="&amp;C599,Saisonpreise!$I$9:$I$38,"&gt;="&amp;C599)+SUMIFS(Saisonpreise!$F$9:$F$38,Saisonpreise!$K$9:$K$38,"OK",Saisonpreise!$C$9:$C$38,"Jährlich",Saisonpreise!$J$9:$J$38,1,Saisonpreise!$H$9:$H$38,"&lt;="&amp;C599)+SUMIFS(Saisonpreise!$F$9:$F$38,Saisonpreise!$K$9:$K$38,"OK",Saisonpreise!$C$9:$C$38,"Jährlich",Saisonpreise!$J$9:$J$38,1,Saisonpreise!$I$9:$I$38,"&gt;="&amp;C599))))))</f>
        <v>135</v>
      </c>
      <c r="G599" s="3" t="str">
        <f t="shared" si="38"/>
        <v>Jährliche Saison</v>
      </c>
      <c r="H599" s="3" t="str">
        <f t="shared" si="39"/>
        <v>OK</v>
      </c>
    </row>
    <row r="600" spans="1:8" ht="31" customHeight="1">
      <c r="A600" s="12">
        <f>IF(DATE(Start!$E$28,1,1)+ROW()-9&lt;DATE(Start!$E$28+3,1,1),DATE(Start!$E$28,1,1)+ROW()-9,"")</f>
        <v>46614</v>
      </c>
      <c r="B600" s="3" t="str">
        <f t="shared" si="36"/>
        <v>So</v>
      </c>
      <c r="C600" s="3">
        <f t="shared" si="37"/>
        <v>815</v>
      </c>
      <c r="D600" s="3">
        <f>IF(A600="","",COUNTIFS(Saisonpreise!$K$9:$K$38,"OK",Saisonpreise!$C$9:$C$38,"Jährlich",Saisonpreise!$J$9:$J$38,0,Saisonpreise!$H$9:$H$38,"&lt;="&amp;C600,Saisonpreise!$I$9:$I$38,"&gt;="&amp;C600)+COUNTIFS(Saisonpreise!$K$9:$K$38,"OK",Saisonpreise!$C$9:$C$38,"Jährlich",Saisonpreise!$J$9:$J$38,1,Saisonpreise!$H$9:$H$38,"&lt;="&amp;C600)+COUNTIFS(Saisonpreise!$K$9:$K$38,"OK",Saisonpreise!$C$9:$C$38,"Jährlich",Saisonpreise!$J$9:$J$38,1,Saisonpreise!$I$9:$I$38,"&gt;="&amp;C600))</f>
        <v>1</v>
      </c>
      <c r="E600" s="3">
        <f>IF(A600="","",COUNTIFS(Saisonpreise!$K$9:$K$38,"OK",Saisonpreise!$C$9:$C$38,"Einmalig",Saisonpreise!$D$9:$D$38,"&lt;="&amp;A600,Saisonpreise!$E$9:$E$38,"&gt;="&amp;A600))</f>
        <v>0</v>
      </c>
      <c r="F600" s="10">
        <f>IF(A600="","",IF(E600&gt;1,"",IF(E600=1,SUMIFS(Saisonpreise!$F$9:$F$38,Saisonpreise!$K$9:$K$38,"OK",Saisonpreise!$C$9:$C$38,"Einmalig",Saisonpreise!$D$9:$D$38,"&lt;="&amp;A600,Saisonpreise!$E$9:$E$38,"&gt;="&amp;A600),IF(D600&gt;1,"",IF(D600=0,Start!$E$26,SUMIFS(Saisonpreise!$F$9:$F$38,Saisonpreise!$K$9:$K$38,"OK",Saisonpreise!$C$9:$C$38,"Jährlich",Saisonpreise!$J$9:$J$38,0,Saisonpreise!$H$9:$H$38,"&lt;="&amp;C600,Saisonpreise!$I$9:$I$38,"&gt;="&amp;C600)+SUMIFS(Saisonpreise!$F$9:$F$38,Saisonpreise!$K$9:$K$38,"OK",Saisonpreise!$C$9:$C$38,"Jährlich",Saisonpreise!$J$9:$J$38,1,Saisonpreise!$H$9:$H$38,"&lt;="&amp;C600)+SUMIFS(Saisonpreise!$F$9:$F$38,Saisonpreise!$K$9:$K$38,"OK",Saisonpreise!$C$9:$C$38,"Jährlich",Saisonpreise!$J$9:$J$38,1,Saisonpreise!$I$9:$I$38,"&gt;="&amp;C600))))))</f>
        <v>135</v>
      </c>
      <c r="G600" s="3" t="str">
        <f t="shared" si="38"/>
        <v>Jährliche Saison</v>
      </c>
      <c r="H600" s="3" t="str">
        <f t="shared" si="39"/>
        <v>OK</v>
      </c>
    </row>
    <row r="601" spans="1:8" ht="31" customHeight="1">
      <c r="A601" s="12">
        <f>IF(DATE(Start!$E$28,1,1)+ROW()-9&lt;DATE(Start!$E$28+3,1,1),DATE(Start!$E$28,1,1)+ROW()-9,"")</f>
        <v>46615</v>
      </c>
      <c r="B601" s="3" t="str">
        <f t="shared" si="36"/>
        <v>Mo</v>
      </c>
      <c r="C601" s="3">
        <f t="shared" si="37"/>
        <v>816</v>
      </c>
      <c r="D601" s="3">
        <f>IF(A601="","",COUNTIFS(Saisonpreise!$K$9:$K$38,"OK",Saisonpreise!$C$9:$C$38,"Jährlich",Saisonpreise!$J$9:$J$38,0,Saisonpreise!$H$9:$H$38,"&lt;="&amp;C601,Saisonpreise!$I$9:$I$38,"&gt;="&amp;C601)+COUNTIFS(Saisonpreise!$K$9:$K$38,"OK",Saisonpreise!$C$9:$C$38,"Jährlich",Saisonpreise!$J$9:$J$38,1,Saisonpreise!$H$9:$H$38,"&lt;="&amp;C601)+COUNTIFS(Saisonpreise!$K$9:$K$38,"OK",Saisonpreise!$C$9:$C$38,"Jährlich",Saisonpreise!$J$9:$J$38,1,Saisonpreise!$I$9:$I$38,"&gt;="&amp;C601))</f>
        <v>1</v>
      </c>
      <c r="E601" s="3">
        <f>IF(A601="","",COUNTIFS(Saisonpreise!$K$9:$K$38,"OK",Saisonpreise!$C$9:$C$38,"Einmalig",Saisonpreise!$D$9:$D$38,"&lt;="&amp;A601,Saisonpreise!$E$9:$E$38,"&gt;="&amp;A601))</f>
        <v>0</v>
      </c>
      <c r="F601" s="10">
        <f>IF(A601="","",IF(E601&gt;1,"",IF(E601=1,SUMIFS(Saisonpreise!$F$9:$F$38,Saisonpreise!$K$9:$K$38,"OK",Saisonpreise!$C$9:$C$38,"Einmalig",Saisonpreise!$D$9:$D$38,"&lt;="&amp;A601,Saisonpreise!$E$9:$E$38,"&gt;="&amp;A601),IF(D601&gt;1,"",IF(D601=0,Start!$E$26,SUMIFS(Saisonpreise!$F$9:$F$38,Saisonpreise!$K$9:$K$38,"OK",Saisonpreise!$C$9:$C$38,"Jährlich",Saisonpreise!$J$9:$J$38,0,Saisonpreise!$H$9:$H$38,"&lt;="&amp;C601,Saisonpreise!$I$9:$I$38,"&gt;="&amp;C601)+SUMIFS(Saisonpreise!$F$9:$F$38,Saisonpreise!$K$9:$K$38,"OK",Saisonpreise!$C$9:$C$38,"Jährlich",Saisonpreise!$J$9:$J$38,1,Saisonpreise!$H$9:$H$38,"&lt;="&amp;C601)+SUMIFS(Saisonpreise!$F$9:$F$38,Saisonpreise!$K$9:$K$38,"OK",Saisonpreise!$C$9:$C$38,"Jährlich",Saisonpreise!$J$9:$J$38,1,Saisonpreise!$I$9:$I$38,"&gt;="&amp;C601))))))</f>
        <v>135</v>
      </c>
      <c r="G601" s="3" t="str">
        <f t="shared" si="38"/>
        <v>Jährliche Saison</v>
      </c>
      <c r="H601" s="3" t="str">
        <f t="shared" si="39"/>
        <v>OK</v>
      </c>
    </row>
    <row r="602" spans="1:8" ht="31" customHeight="1">
      <c r="A602" s="12">
        <f>IF(DATE(Start!$E$28,1,1)+ROW()-9&lt;DATE(Start!$E$28+3,1,1),DATE(Start!$E$28,1,1)+ROW()-9,"")</f>
        <v>46616</v>
      </c>
      <c r="B602" s="3" t="str">
        <f t="shared" si="36"/>
        <v>Di</v>
      </c>
      <c r="C602" s="3">
        <f t="shared" si="37"/>
        <v>817</v>
      </c>
      <c r="D602" s="3">
        <f>IF(A602="","",COUNTIFS(Saisonpreise!$K$9:$K$38,"OK",Saisonpreise!$C$9:$C$38,"Jährlich",Saisonpreise!$J$9:$J$38,0,Saisonpreise!$H$9:$H$38,"&lt;="&amp;C602,Saisonpreise!$I$9:$I$38,"&gt;="&amp;C602)+COUNTIFS(Saisonpreise!$K$9:$K$38,"OK",Saisonpreise!$C$9:$C$38,"Jährlich",Saisonpreise!$J$9:$J$38,1,Saisonpreise!$H$9:$H$38,"&lt;="&amp;C602)+COUNTIFS(Saisonpreise!$K$9:$K$38,"OK",Saisonpreise!$C$9:$C$38,"Jährlich",Saisonpreise!$J$9:$J$38,1,Saisonpreise!$I$9:$I$38,"&gt;="&amp;C602))</f>
        <v>1</v>
      </c>
      <c r="E602" s="3">
        <f>IF(A602="","",COUNTIFS(Saisonpreise!$K$9:$K$38,"OK",Saisonpreise!$C$9:$C$38,"Einmalig",Saisonpreise!$D$9:$D$38,"&lt;="&amp;A602,Saisonpreise!$E$9:$E$38,"&gt;="&amp;A602))</f>
        <v>0</v>
      </c>
      <c r="F602" s="10">
        <f>IF(A602="","",IF(E602&gt;1,"",IF(E602=1,SUMIFS(Saisonpreise!$F$9:$F$38,Saisonpreise!$K$9:$K$38,"OK",Saisonpreise!$C$9:$C$38,"Einmalig",Saisonpreise!$D$9:$D$38,"&lt;="&amp;A602,Saisonpreise!$E$9:$E$38,"&gt;="&amp;A602),IF(D602&gt;1,"",IF(D602=0,Start!$E$26,SUMIFS(Saisonpreise!$F$9:$F$38,Saisonpreise!$K$9:$K$38,"OK",Saisonpreise!$C$9:$C$38,"Jährlich",Saisonpreise!$J$9:$J$38,0,Saisonpreise!$H$9:$H$38,"&lt;="&amp;C602,Saisonpreise!$I$9:$I$38,"&gt;="&amp;C602)+SUMIFS(Saisonpreise!$F$9:$F$38,Saisonpreise!$K$9:$K$38,"OK",Saisonpreise!$C$9:$C$38,"Jährlich",Saisonpreise!$J$9:$J$38,1,Saisonpreise!$H$9:$H$38,"&lt;="&amp;C602)+SUMIFS(Saisonpreise!$F$9:$F$38,Saisonpreise!$K$9:$K$38,"OK",Saisonpreise!$C$9:$C$38,"Jährlich",Saisonpreise!$J$9:$J$38,1,Saisonpreise!$I$9:$I$38,"&gt;="&amp;C602))))))</f>
        <v>135</v>
      </c>
      <c r="G602" s="3" t="str">
        <f t="shared" si="38"/>
        <v>Jährliche Saison</v>
      </c>
      <c r="H602" s="3" t="str">
        <f t="shared" si="39"/>
        <v>OK</v>
      </c>
    </row>
    <row r="603" spans="1:8" ht="31" customHeight="1">
      <c r="A603" s="12">
        <f>IF(DATE(Start!$E$28,1,1)+ROW()-9&lt;DATE(Start!$E$28+3,1,1),DATE(Start!$E$28,1,1)+ROW()-9,"")</f>
        <v>46617</v>
      </c>
      <c r="B603" s="3" t="str">
        <f t="shared" si="36"/>
        <v>Mi</v>
      </c>
      <c r="C603" s="3">
        <f t="shared" si="37"/>
        <v>818</v>
      </c>
      <c r="D603" s="3">
        <f>IF(A603="","",COUNTIFS(Saisonpreise!$K$9:$K$38,"OK",Saisonpreise!$C$9:$C$38,"Jährlich",Saisonpreise!$J$9:$J$38,0,Saisonpreise!$H$9:$H$38,"&lt;="&amp;C603,Saisonpreise!$I$9:$I$38,"&gt;="&amp;C603)+COUNTIFS(Saisonpreise!$K$9:$K$38,"OK",Saisonpreise!$C$9:$C$38,"Jährlich",Saisonpreise!$J$9:$J$38,1,Saisonpreise!$H$9:$H$38,"&lt;="&amp;C603)+COUNTIFS(Saisonpreise!$K$9:$K$38,"OK",Saisonpreise!$C$9:$C$38,"Jährlich",Saisonpreise!$J$9:$J$38,1,Saisonpreise!$I$9:$I$38,"&gt;="&amp;C603))</f>
        <v>1</v>
      </c>
      <c r="E603" s="3">
        <f>IF(A603="","",COUNTIFS(Saisonpreise!$K$9:$K$38,"OK",Saisonpreise!$C$9:$C$38,"Einmalig",Saisonpreise!$D$9:$D$38,"&lt;="&amp;A603,Saisonpreise!$E$9:$E$38,"&gt;="&amp;A603))</f>
        <v>0</v>
      </c>
      <c r="F603" s="10">
        <f>IF(A603="","",IF(E603&gt;1,"",IF(E603=1,SUMIFS(Saisonpreise!$F$9:$F$38,Saisonpreise!$K$9:$K$38,"OK",Saisonpreise!$C$9:$C$38,"Einmalig",Saisonpreise!$D$9:$D$38,"&lt;="&amp;A603,Saisonpreise!$E$9:$E$38,"&gt;="&amp;A603),IF(D603&gt;1,"",IF(D603=0,Start!$E$26,SUMIFS(Saisonpreise!$F$9:$F$38,Saisonpreise!$K$9:$K$38,"OK",Saisonpreise!$C$9:$C$38,"Jährlich",Saisonpreise!$J$9:$J$38,0,Saisonpreise!$H$9:$H$38,"&lt;="&amp;C603,Saisonpreise!$I$9:$I$38,"&gt;="&amp;C603)+SUMIFS(Saisonpreise!$F$9:$F$38,Saisonpreise!$K$9:$K$38,"OK",Saisonpreise!$C$9:$C$38,"Jährlich",Saisonpreise!$J$9:$J$38,1,Saisonpreise!$H$9:$H$38,"&lt;="&amp;C603)+SUMIFS(Saisonpreise!$F$9:$F$38,Saisonpreise!$K$9:$K$38,"OK",Saisonpreise!$C$9:$C$38,"Jährlich",Saisonpreise!$J$9:$J$38,1,Saisonpreise!$I$9:$I$38,"&gt;="&amp;C603))))))</f>
        <v>135</v>
      </c>
      <c r="G603" s="3" t="str">
        <f t="shared" si="38"/>
        <v>Jährliche Saison</v>
      </c>
      <c r="H603" s="3" t="str">
        <f t="shared" si="39"/>
        <v>OK</v>
      </c>
    </row>
    <row r="604" spans="1:8" ht="31" customHeight="1">
      <c r="A604" s="12">
        <f>IF(DATE(Start!$E$28,1,1)+ROW()-9&lt;DATE(Start!$E$28+3,1,1),DATE(Start!$E$28,1,1)+ROW()-9,"")</f>
        <v>46618</v>
      </c>
      <c r="B604" s="3" t="str">
        <f t="shared" si="36"/>
        <v>Do</v>
      </c>
      <c r="C604" s="3">
        <f t="shared" si="37"/>
        <v>819</v>
      </c>
      <c r="D604" s="3">
        <f>IF(A604="","",COUNTIFS(Saisonpreise!$K$9:$K$38,"OK",Saisonpreise!$C$9:$C$38,"Jährlich",Saisonpreise!$J$9:$J$38,0,Saisonpreise!$H$9:$H$38,"&lt;="&amp;C604,Saisonpreise!$I$9:$I$38,"&gt;="&amp;C604)+COUNTIFS(Saisonpreise!$K$9:$K$38,"OK",Saisonpreise!$C$9:$C$38,"Jährlich",Saisonpreise!$J$9:$J$38,1,Saisonpreise!$H$9:$H$38,"&lt;="&amp;C604)+COUNTIFS(Saisonpreise!$K$9:$K$38,"OK",Saisonpreise!$C$9:$C$38,"Jährlich",Saisonpreise!$J$9:$J$38,1,Saisonpreise!$I$9:$I$38,"&gt;="&amp;C604))</f>
        <v>1</v>
      </c>
      <c r="E604" s="3">
        <f>IF(A604="","",COUNTIFS(Saisonpreise!$K$9:$K$38,"OK",Saisonpreise!$C$9:$C$38,"Einmalig",Saisonpreise!$D$9:$D$38,"&lt;="&amp;A604,Saisonpreise!$E$9:$E$38,"&gt;="&amp;A604))</f>
        <v>0</v>
      </c>
      <c r="F604" s="10">
        <f>IF(A604="","",IF(E604&gt;1,"",IF(E604=1,SUMIFS(Saisonpreise!$F$9:$F$38,Saisonpreise!$K$9:$K$38,"OK",Saisonpreise!$C$9:$C$38,"Einmalig",Saisonpreise!$D$9:$D$38,"&lt;="&amp;A604,Saisonpreise!$E$9:$E$38,"&gt;="&amp;A604),IF(D604&gt;1,"",IF(D604=0,Start!$E$26,SUMIFS(Saisonpreise!$F$9:$F$38,Saisonpreise!$K$9:$K$38,"OK",Saisonpreise!$C$9:$C$38,"Jährlich",Saisonpreise!$J$9:$J$38,0,Saisonpreise!$H$9:$H$38,"&lt;="&amp;C604,Saisonpreise!$I$9:$I$38,"&gt;="&amp;C604)+SUMIFS(Saisonpreise!$F$9:$F$38,Saisonpreise!$K$9:$K$38,"OK",Saisonpreise!$C$9:$C$38,"Jährlich",Saisonpreise!$J$9:$J$38,1,Saisonpreise!$H$9:$H$38,"&lt;="&amp;C604)+SUMIFS(Saisonpreise!$F$9:$F$38,Saisonpreise!$K$9:$K$38,"OK",Saisonpreise!$C$9:$C$38,"Jährlich",Saisonpreise!$J$9:$J$38,1,Saisonpreise!$I$9:$I$38,"&gt;="&amp;C604))))))</f>
        <v>135</v>
      </c>
      <c r="G604" s="3" t="str">
        <f t="shared" si="38"/>
        <v>Jährliche Saison</v>
      </c>
      <c r="H604" s="3" t="str">
        <f t="shared" si="39"/>
        <v>OK</v>
      </c>
    </row>
    <row r="605" spans="1:8" ht="31" customHeight="1">
      <c r="A605" s="12">
        <f>IF(DATE(Start!$E$28,1,1)+ROW()-9&lt;DATE(Start!$E$28+3,1,1),DATE(Start!$E$28,1,1)+ROW()-9,"")</f>
        <v>46619</v>
      </c>
      <c r="B605" s="3" t="str">
        <f t="shared" si="36"/>
        <v>Fr</v>
      </c>
      <c r="C605" s="3">
        <f t="shared" si="37"/>
        <v>820</v>
      </c>
      <c r="D605" s="3">
        <f>IF(A605="","",COUNTIFS(Saisonpreise!$K$9:$K$38,"OK",Saisonpreise!$C$9:$C$38,"Jährlich",Saisonpreise!$J$9:$J$38,0,Saisonpreise!$H$9:$H$38,"&lt;="&amp;C605,Saisonpreise!$I$9:$I$38,"&gt;="&amp;C605)+COUNTIFS(Saisonpreise!$K$9:$K$38,"OK",Saisonpreise!$C$9:$C$38,"Jährlich",Saisonpreise!$J$9:$J$38,1,Saisonpreise!$H$9:$H$38,"&lt;="&amp;C605)+COUNTIFS(Saisonpreise!$K$9:$K$38,"OK",Saisonpreise!$C$9:$C$38,"Jährlich",Saisonpreise!$J$9:$J$38,1,Saisonpreise!$I$9:$I$38,"&gt;="&amp;C605))</f>
        <v>1</v>
      </c>
      <c r="E605" s="3">
        <f>IF(A605="","",COUNTIFS(Saisonpreise!$K$9:$K$38,"OK",Saisonpreise!$C$9:$C$38,"Einmalig",Saisonpreise!$D$9:$D$38,"&lt;="&amp;A605,Saisonpreise!$E$9:$E$38,"&gt;="&amp;A605))</f>
        <v>0</v>
      </c>
      <c r="F605" s="10">
        <f>IF(A605="","",IF(E605&gt;1,"",IF(E605=1,SUMIFS(Saisonpreise!$F$9:$F$38,Saisonpreise!$K$9:$K$38,"OK",Saisonpreise!$C$9:$C$38,"Einmalig",Saisonpreise!$D$9:$D$38,"&lt;="&amp;A605,Saisonpreise!$E$9:$E$38,"&gt;="&amp;A605),IF(D605&gt;1,"",IF(D605=0,Start!$E$26,SUMIFS(Saisonpreise!$F$9:$F$38,Saisonpreise!$K$9:$K$38,"OK",Saisonpreise!$C$9:$C$38,"Jährlich",Saisonpreise!$J$9:$J$38,0,Saisonpreise!$H$9:$H$38,"&lt;="&amp;C605,Saisonpreise!$I$9:$I$38,"&gt;="&amp;C605)+SUMIFS(Saisonpreise!$F$9:$F$38,Saisonpreise!$K$9:$K$38,"OK",Saisonpreise!$C$9:$C$38,"Jährlich",Saisonpreise!$J$9:$J$38,1,Saisonpreise!$H$9:$H$38,"&lt;="&amp;C605)+SUMIFS(Saisonpreise!$F$9:$F$38,Saisonpreise!$K$9:$K$38,"OK",Saisonpreise!$C$9:$C$38,"Jährlich",Saisonpreise!$J$9:$J$38,1,Saisonpreise!$I$9:$I$38,"&gt;="&amp;C605))))))</f>
        <v>135</v>
      </c>
      <c r="G605" s="3" t="str">
        <f t="shared" si="38"/>
        <v>Jährliche Saison</v>
      </c>
      <c r="H605" s="3" t="str">
        <f t="shared" si="39"/>
        <v>OK</v>
      </c>
    </row>
    <row r="606" spans="1:8" ht="31" customHeight="1">
      <c r="A606" s="12">
        <f>IF(DATE(Start!$E$28,1,1)+ROW()-9&lt;DATE(Start!$E$28+3,1,1),DATE(Start!$E$28,1,1)+ROW()-9,"")</f>
        <v>46620</v>
      </c>
      <c r="B606" s="3" t="str">
        <f t="shared" si="36"/>
        <v>Sa</v>
      </c>
      <c r="C606" s="3">
        <f t="shared" si="37"/>
        <v>821</v>
      </c>
      <c r="D606" s="3">
        <f>IF(A606="","",COUNTIFS(Saisonpreise!$K$9:$K$38,"OK",Saisonpreise!$C$9:$C$38,"Jährlich",Saisonpreise!$J$9:$J$38,0,Saisonpreise!$H$9:$H$38,"&lt;="&amp;C606,Saisonpreise!$I$9:$I$38,"&gt;="&amp;C606)+COUNTIFS(Saisonpreise!$K$9:$K$38,"OK",Saisonpreise!$C$9:$C$38,"Jährlich",Saisonpreise!$J$9:$J$38,1,Saisonpreise!$H$9:$H$38,"&lt;="&amp;C606)+COUNTIFS(Saisonpreise!$K$9:$K$38,"OK",Saisonpreise!$C$9:$C$38,"Jährlich",Saisonpreise!$J$9:$J$38,1,Saisonpreise!$I$9:$I$38,"&gt;="&amp;C606))</f>
        <v>1</v>
      </c>
      <c r="E606" s="3">
        <f>IF(A606="","",COUNTIFS(Saisonpreise!$K$9:$K$38,"OK",Saisonpreise!$C$9:$C$38,"Einmalig",Saisonpreise!$D$9:$D$38,"&lt;="&amp;A606,Saisonpreise!$E$9:$E$38,"&gt;="&amp;A606))</f>
        <v>0</v>
      </c>
      <c r="F606" s="10">
        <f>IF(A606="","",IF(E606&gt;1,"",IF(E606=1,SUMIFS(Saisonpreise!$F$9:$F$38,Saisonpreise!$K$9:$K$38,"OK",Saisonpreise!$C$9:$C$38,"Einmalig",Saisonpreise!$D$9:$D$38,"&lt;="&amp;A606,Saisonpreise!$E$9:$E$38,"&gt;="&amp;A606),IF(D606&gt;1,"",IF(D606=0,Start!$E$26,SUMIFS(Saisonpreise!$F$9:$F$38,Saisonpreise!$K$9:$K$38,"OK",Saisonpreise!$C$9:$C$38,"Jährlich",Saisonpreise!$J$9:$J$38,0,Saisonpreise!$H$9:$H$38,"&lt;="&amp;C606,Saisonpreise!$I$9:$I$38,"&gt;="&amp;C606)+SUMIFS(Saisonpreise!$F$9:$F$38,Saisonpreise!$K$9:$K$38,"OK",Saisonpreise!$C$9:$C$38,"Jährlich",Saisonpreise!$J$9:$J$38,1,Saisonpreise!$H$9:$H$38,"&lt;="&amp;C606)+SUMIFS(Saisonpreise!$F$9:$F$38,Saisonpreise!$K$9:$K$38,"OK",Saisonpreise!$C$9:$C$38,"Jährlich",Saisonpreise!$J$9:$J$38,1,Saisonpreise!$I$9:$I$38,"&gt;="&amp;C606))))))</f>
        <v>135</v>
      </c>
      <c r="G606" s="3" t="str">
        <f t="shared" si="38"/>
        <v>Jährliche Saison</v>
      </c>
      <c r="H606" s="3" t="str">
        <f t="shared" si="39"/>
        <v>OK</v>
      </c>
    </row>
    <row r="607" spans="1:8" ht="31" customHeight="1">
      <c r="A607" s="12">
        <f>IF(DATE(Start!$E$28,1,1)+ROW()-9&lt;DATE(Start!$E$28+3,1,1),DATE(Start!$E$28,1,1)+ROW()-9,"")</f>
        <v>46621</v>
      </c>
      <c r="B607" s="3" t="str">
        <f t="shared" si="36"/>
        <v>So</v>
      </c>
      <c r="C607" s="3">
        <f t="shared" si="37"/>
        <v>822</v>
      </c>
      <c r="D607" s="3">
        <f>IF(A607="","",COUNTIFS(Saisonpreise!$K$9:$K$38,"OK",Saisonpreise!$C$9:$C$38,"Jährlich",Saisonpreise!$J$9:$J$38,0,Saisonpreise!$H$9:$H$38,"&lt;="&amp;C607,Saisonpreise!$I$9:$I$38,"&gt;="&amp;C607)+COUNTIFS(Saisonpreise!$K$9:$K$38,"OK",Saisonpreise!$C$9:$C$38,"Jährlich",Saisonpreise!$J$9:$J$38,1,Saisonpreise!$H$9:$H$38,"&lt;="&amp;C607)+COUNTIFS(Saisonpreise!$K$9:$K$38,"OK",Saisonpreise!$C$9:$C$38,"Jährlich",Saisonpreise!$J$9:$J$38,1,Saisonpreise!$I$9:$I$38,"&gt;="&amp;C607))</f>
        <v>1</v>
      </c>
      <c r="E607" s="3">
        <f>IF(A607="","",COUNTIFS(Saisonpreise!$K$9:$K$38,"OK",Saisonpreise!$C$9:$C$38,"Einmalig",Saisonpreise!$D$9:$D$38,"&lt;="&amp;A607,Saisonpreise!$E$9:$E$38,"&gt;="&amp;A607))</f>
        <v>0</v>
      </c>
      <c r="F607" s="10">
        <f>IF(A607="","",IF(E607&gt;1,"",IF(E607=1,SUMIFS(Saisonpreise!$F$9:$F$38,Saisonpreise!$K$9:$K$38,"OK",Saisonpreise!$C$9:$C$38,"Einmalig",Saisonpreise!$D$9:$D$38,"&lt;="&amp;A607,Saisonpreise!$E$9:$E$38,"&gt;="&amp;A607),IF(D607&gt;1,"",IF(D607=0,Start!$E$26,SUMIFS(Saisonpreise!$F$9:$F$38,Saisonpreise!$K$9:$K$38,"OK",Saisonpreise!$C$9:$C$38,"Jährlich",Saisonpreise!$J$9:$J$38,0,Saisonpreise!$H$9:$H$38,"&lt;="&amp;C607,Saisonpreise!$I$9:$I$38,"&gt;="&amp;C607)+SUMIFS(Saisonpreise!$F$9:$F$38,Saisonpreise!$K$9:$K$38,"OK",Saisonpreise!$C$9:$C$38,"Jährlich",Saisonpreise!$J$9:$J$38,1,Saisonpreise!$H$9:$H$38,"&lt;="&amp;C607)+SUMIFS(Saisonpreise!$F$9:$F$38,Saisonpreise!$K$9:$K$38,"OK",Saisonpreise!$C$9:$C$38,"Jährlich",Saisonpreise!$J$9:$J$38,1,Saisonpreise!$I$9:$I$38,"&gt;="&amp;C607))))))</f>
        <v>135</v>
      </c>
      <c r="G607" s="3" t="str">
        <f t="shared" si="38"/>
        <v>Jährliche Saison</v>
      </c>
      <c r="H607" s="3" t="str">
        <f t="shared" si="39"/>
        <v>OK</v>
      </c>
    </row>
    <row r="608" spans="1:8" ht="31" customHeight="1">
      <c r="A608" s="12">
        <f>IF(DATE(Start!$E$28,1,1)+ROW()-9&lt;DATE(Start!$E$28+3,1,1),DATE(Start!$E$28,1,1)+ROW()-9,"")</f>
        <v>46622</v>
      </c>
      <c r="B608" s="3" t="str">
        <f t="shared" si="36"/>
        <v>Mo</v>
      </c>
      <c r="C608" s="3">
        <f t="shared" si="37"/>
        <v>823</v>
      </c>
      <c r="D608" s="3">
        <f>IF(A608="","",COUNTIFS(Saisonpreise!$K$9:$K$38,"OK",Saisonpreise!$C$9:$C$38,"Jährlich",Saisonpreise!$J$9:$J$38,0,Saisonpreise!$H$9:$H$38,"&lt;="&amp;C608,Saisonpreise!$I$9:$I$38,"&gt;="&amp;C608)+COUNTIFS(Saisonpreise!$K$9:$K$38,"OK",Saisonpreise!$C$9:$C$38,"Jährlich",Saisonpreise!$J$9:$J$38,1,Saisonpreise!$H$9:$H$38,"&lt;="&amp;C608)+COUNTIFS(Saisonpreise!$K$9:$K$38,"OK",Saisonpreise!$C$9:$C$38,"Jährlich",Saisonpreise!$J$9:$J$38,1,Saisonpreise!$I$9:$I$38,"&gt;="&amp;C608))</f>
        <v>1</v>
      </c>
      <c r="E608" s="3">
        <f>IF(A608="","",COUNTIFS(Saisonpreise!$K$9:$K$38,"OK",Saisonpreise!$C$9:$C$38,"Einmalig",Saisonpreise!$D$9:$D$38,"&lt;="&amp;A608,Saisonpreise!$E$9:$E$38,"&gt;="&amp;A608))</f>
        <v>0</v>
      </c>
      <c r="F608" s="10">
        <f>IF(A608="","",IF(E608&gt;1,"",IF(E608=1,SUMIFS(Saisonpreise!$F$9:$F$38,Saisonpreise!$K$9:$K$38,"OK",Saisonpreise!$C$9:$C$38,"Einmalig",Saisonpreise!$D$9:$D$38,"&lt;="&amp;A608,Saisonpreise!$E$9:$E$38,"&gt;="&amp;A608),IF(D608&gt;1,"",IF(D608=0,Start!$E$26,SUMIFS(Saisonpreise!$F$9:$F$38,Saisonpreise!$K$9:$K$38,"OK",Saisonpreise!$C$9:$C$38,"Jährlich",Saisonpreise!$J$9:$J$38,0,Saisonpreise!$H$9:$H$38,"&lt;="&amp;C608,Saisonpreise!$I$9:$I$38,"&gt;="&amp;C608)+SUMIFS(Saisonpreise!$F$9:$F$38,Saisonpreise!$K$9:$K$38,"OK",Saisonpreise!$C$9:$C$38,"Jährlich",Saisonpreise!$J$9:$J$38,1,Saisonpreise!$H$9:$H$38,"&lt;="&amp;C608)+SUMIFS(Saisonpreise!$F$9:$F$38,Saisonpreise!$K$9:$K$38,"OK",Saisonpreise!$C$9:$C$38,"Jährlich",Saisonpreise!$J$9:$J$38,1,Saisonpreise!$I$9:$I$38,"&gt;="&amp;C608))))))</f>
        <v>135</v>
      </c>
      <c r="G608" s="3" t="str">
        <f t="shared" si="38"/>
        <v>Jährliche Saison</v>
      </c>
      <c r="H608" s="3" t="str">
        <f t="shared" si="39"/>
        <v>OK</v>
      </c>
    </row>
    <row r="609" spans="1:8" ht="31" customHeight="1">
      <c r="A609" s="12">
        <f>IF(DATE(Start!$E$28,1,1)+ROW()-9&lt;DATE(Start!$E$28+3,1,1),DATE(Start!$E$28,1,1)+ROW()-9,"")</f>
        <v>46623</v>
      </c>
      <c r="B609" s="3" t="str">
        <f t="shared" si="36"/>
        <v>Di</v>
      </c>
      <c r="C609" s="3">
        <f t="shared" si="37"/>
        <v>824</v>
      </c>
      <c r="D609" s="3">
        <f>IF(A609="","",COUNTIFS(Saisonpreise!$K$9:$K$38,"OK",Saisonpreise!$C$9:$C$38,"Jährlich",Saisonpreise!$J$9:$J$38,0,Saisonpreise!$H$9:$H$38,"&lt;="&amp;C609,Saisonpreise!$I$9:$I$38,"&gt;="&amp;C609)+COUNTIFS(Saisonpreise!$K$9:$K$38,"OK",Saisonpreise!$C$9:$C$38,"Jährlich",Saisonpreise!$J$9:$J$38,1,Saisonpreise!$H$9:$H$38,"&lt;="&amp;C609)+COUNTIFS(Saisonpreise!$K$9:$K$38,"OK",Saisonpreise!$C$9:$C$38,"Jährlich",Saisonpreise!$J$9:$J$38,1,Saisonpreise!$I$9:$I$38,"&gt;="&amp;C609))</f>
        <v>1</v>
      </c>
      <c r="E609" s="3">
        <f>IF(A609="","",COUNTIFS(Saisonpreise!$K$9:$K$38,"OK",Saisonpreise!$C$9:$C$38,"Einmalig",Saisonpreise!$D$9:$D$38,"&lt;="&amp;A609,Saisonpreise!$E$9:$E$38,"&gt;="&amp;A609))</f>
        <v>0</v>
      </c>
      <c r="F609" s="10">
        <f>IF(A609="","",IF(E609&gt;1,"",IF(E609=1,SUMIFS(Saisonpreise!$F$9:$F$38,Saisonpreise!$K$9:$K$38,"OK",Saisonpreise!$C$9:$C$38,"Einmalig",Saisonpreise!$D$9:$D$38,"&lt;="&amp;A609,Saisonpreise!$E$9:$E$38,"&gt;="&amp;A609),IF(D609&gt;1,"",IF(D609=0,Start!$E$26,SUMIFS(Saisonpreise!$F$9:$F$38,Saisonpreise!$K$9:$K$38,"OK",Saisonpreise!$C$9:$C$38,"Jährlich",Saisonpreise!$J$9:$J$38,0,Saisonpreise!$H$9:$H$38,"&lt;="&amp;C609,Saisonpreise!$I$9:$I$38,"&gt;="&amp;C609)+SUMIFS(Saisonpreise!$F$9:$F$38,Saisonpreise!$K$9:$K$38,"OK",Saisonpreise!$C$9:$C$38,"Jährlich",Saisonpreise!$J$9:$J$38,1,Saisonpreise!$H$9:$H$38,"&lt;="&amp;C609)+SUMIFS(Saisonpreise!$F$9:$F$38,Saisonpreise!$K$9:$K$38,"OK",Saisonpreise!$C$9:$C$38,"Jährlich",Saisonpreise!$J$9:$J$38,1,Saisonpreise!$I$9:$I$38,"&gt;="&amp;C609))))))</f>
        <v>135</v>
      </c>
      <c r="G609" s="3" t="str">
        <f t="shared" si="38"/>
        <v>Jährliche Saison</v>
      </c>
      <c r="H609" s="3" t="str">
        <f t="shared" si="39"/>
        <v>OK</v>
      </c>
    </row>
    <row r="610" spans="1:8" ht="31" customHeight="1">
      <c r="A610" s="12">
        <f>IF(DATE(Start!$E$28,1,1)+ROW()-9&lt;DATE(Start!$E$28+3,1,1),DATE(Start!$E$28,1,1)+ROW()-9,"")</f>
        <v>46624</v>
      </c>
      <c r="B610" s="3" t="str">
        <f t="shared" si="36"/>
        <v>Mi</v>
      </c>
      <c r="C610" s="3">
        <f t="shared" si="37"/>
        <v>825</v>
      </c>
      <c r="D610" s="3">
        <f>IF(A610="","",COUNTIFS(Saisonpreise!$K$9:$K$38,"OK",Saisonpreise!$C$9:$C$38,"Jährlich",Saisonpreise!$J$9:$J$38,0,Saisonpreise!$H$9:$H$38,"&lt;="&amp;C610,Saisonpreise!$I$9:$I$38,"&gt;="&amp;C610)+COUNTIFS(Saisonpreise!$K$9:$K$38,"OK",Saisonpreise!$C$9:$C$38,"Jährlich",Saisonpreise!$J$9:$J$38,1,Saisonpreise!$H$9:$H$38,"&lt;="&amp;C610)+COUNTIFS(Saisonpreise!$K$9:$K$38,"OK",Saisonpreise!$C$9:$C$38,"Jährlich",Saisonpreise!$J$9:$J$38,1,Saisonpreise!$I$9:$I$38,"&gt;="&amp;C610))</f>
        <v>1</v>
      </c>
      <c r="E610" s="3">
        <f>IF(A610="","",COUNTIFS(Saisonpreise!$K$9:$K$38,"OK",Saisonpreise!$C$9:$C$38,"Einmalig",Saisonpreise!$D$9:$D$38,"&lt;="&amp;A610,Saisonpreise!$E$9:$E$38,"&gt;="&amp;A610))</f>
        <v>0</v>
      </c>
      <c r="F610" s="10">
        <f>IF(A610="","",IF(E610&gt;1,"",IF(E610=1,SUMIFS(Saisonpreise!$F$9:$F$38,Saisonpreise!$K$9:$K$38,"OK",Saisonpreise!$C$9:$C$38,"Einmalig",Saisonpreise!$D$9:$D$38,"&lt;="&amp;A610,Saisonpreise!$E$9:$E$38,"&gt;="&amp;A610),IF(D610&gt;1,"",IF(D610=0,Start!$E$26,SUMIFS(Saisonpreise!$F$9:$F$38,Saisonpreise!$K$9:$K$38,"OK",Saisonpreise!$C$9:$C$38,"Jährlich",Saisonpreise!$J$9:$J$38,0,Saisonpreise!$H$9:$H$38,"&lt;="&amp;C610,Saisonpreise!$I$9:$I$38,"&gt;="&amp;C610)+SUMIFS(Saisonpreise!$F$9:$F$38,Saisonpreise!$K$9:$K$38,"OK",Saisonpreise!$C$9:$C$38,"Jährlich",Saisonpreise!$J$9:$J$38,1,Saisonpreise!$H$9:$H$38,"&lt;="&amp;C610)+SUMIFS(Saisonpreise!$F$9:$F$38,Saisonpreise!$K$9:$K$38,"OK",Saisonpreise!$C$9:$C$38,"Jährlich",Saisonpreise!$J$9:$J$38,1,Saisonpreise!$I$9:$I$38,"&gt;="&amp;C610))))))</f>
        <v>135</v>
      </c>
      <c r="G610" s="3" t="str">
        <f t="shared" si="38"/>
        <v>Jährliche Saison</v>
      </c>
      <c r="H610" s="3" t="str">
        <f t="shared" si="39"/>
        <v>OK</v>
      </c>
    </row>
    <row r="611" spans="1:8" ht="31" customHeight="1">
      <c r="A611" s="12">
        <f>IF(DATE(Start!$E$28,1,1)+ROW()-9&lt;DATE(Start!$E$28+3,1,1),DATE(Start!$E$28,1,1)+ROW()-9,"")</f>
        <v>46625</v>
      </c>
      <c r="B611" s="3" t="str">
        <f t="shared" si="36"/>
        <v>Do</v>
      </c>
      <c r="C611" s="3">
        <f t="shared" si="37"/>
        <v>826</v>
      </c>
      <c r="D611" s="3">
        <f>IF(A611="","",COUNTIFS(Saisonpreise!$K$9:$K$38,"OK",Saisonpreise!$C$9:$C$38,"Jährlich",Saisonpreise!$J$9:$J$38,0,Saisonpreise!$H$9:$H$38,"&lt;="&amp;C611,Saisonpreise!$I$9:$I$38,"&gt;="&amp;C611)+COUNTIFS(Saisonpreise!$K$9:$K$38,"OK",Saisonpreise!$C$9:$C$38,"Jährlich",Saisonpreise!$J$9:$J$38,1,Saisonpreise!$H$9:$H$38,"&lt;="&amp;C611)+COUNTIFS(Saisonpreise!$K$9:$K$38,"OK",Saisonpreise!$C$9:$C$38,"Jährlich",Saisonpreise!$J$9:$J$38,1,Saisonpreise!$I$9:$I$38,"&gt;="&amp;C611))</f>
        <v>1</v>
      </c>
      <c r="E611" s="3">
        <f>IF(A611="","",COUNTIFS(Saisonpreise!$K$9:$K$38,"OK",Saisonpreise!$C$9:$C$38,"Einmalig",Saisonpreise!$D$9:$D$38,"&lt;="&amp;A611,Saisonpreise!$E$9:$E$38,"&gt;="&amp;A611))</f>
        <v>0</v>
      </c>
      <c r="F611" s="10">
        <f>IF(A611="","",IF(E611&gt;1,"",IF(E611=1,SUMIFS(Saisonpreise!$F$9:$F$38,Saisonpreise!$K$9:$K$38,"OK",Saisonpreise!$C$9:$C$38,"Einmalig",Saisonpreise!$D$9:$D$38,"&lt;="&amp;A611,Saisonpreise!$E$9:$E$38,"&gt;="&amp;A611),IF(D611&gt;1,"",IF(D611=0,Start!$E$26,SUMIFS(Saisonpreise!$F$9:$F$38,Saisonpreise!$K$9:$K$38,"OK",Saisonpreise!$C$9:$C$38,"Jährlich",Saisonpreise!$J$9:$J$38,0,Saisonpreise!$H$9:$H$38,"&lt;="&amp;C611,Saisonpreise!$I$9:$I$38,"&gt;="&amp;C611)+SUMIFS(Saisonpreise!$F$9:$F$38,Saisonpreise!$K$9:$K$38,"OK",Saisonpreise!$C$9:$C$38,"Jährlich",Saisonpreise!$J$9:$J$38,1,Saisonpreise!$H$9:$H$38,"&lt;="&amp;C611)+SUMIFS(Saisonpreise!$F$9:$F$38,Saisonpreise!$K$9:$K$38,"OK",Saisonpreise!$C$9:$C$38,"Jährlich",Saisonpreise!$J$9:$J$38,1,Saisonpreise!$I$9:$I$38,"&gt;="&amp;C611))))))</f>
        <v>135</v>
      </c>
      <c r="G611" s="3" t="str">
        <f t="shared" si="38"/>
        <v>Jährliche Saison</v>
      </c>
      <c r="H611" s="3" t="str">
        <f t="shared" si="39"/>
        <v>OK</v>
      </c>
    </row>
    <row r="612" spans="1:8" ht="31" customHeight="1">
      <c r="A612" s="12">
        <f>IF(DATE(Start!$E$28,1,1)+ROW()-9&lt;DATE(Start!$E$28+3,1,1),DATE(Start!$E$28,1,1)+ROW()-9,"")</f>
        <v>46626</v>
      </c>
      <c r="B612" s="3" t="str">
        <f t="shared" si="36"/>
        <v>Fr</v>
      </c>
      <c r="C612" s="3">
        <f t="shared" si="37"/>
        <v>827</v>
      </c>
      <c r="D612" s="3">
        <f>IF(A612="","",COUNTIFS(Saisonpreise!$K$9:$K$38,"OK",Saisonpreise!$C$9:$C$38,"Jährlich",Saisonpreise!$J$9:$J$38,0,Saisonpreise!$H$9:$H$38,"&lt;="&amp;C612,Saisonpreise!$I$9:$I$38,"&gt;="&amp;C612)+COUNTIFS(Saisonpreise!$K$9:$K$38,"OK",Saisonpreise!$C$9:$C$38,"Jährlich",Saisonpreise!$J$9:$J$38,1,Saisonpreise!$H$9:$H$38,"&lt;="&amp;C612)+COUNTIFS(Saisonpreise!$K$9:$K$38,"OK",Saisonpreise!$C$9:$C$38,"Jährlich",Saisonpreise!$J$9:$J$38,1,Saisonpreise!$I$9:$I$38,"&gt;="&amp;C612))</f>
        <v>1</v>
      </c>
      <c r="E612" s="3">
        <f>IF(A612="","",COUNTIFS(Saisonpreise!$K$9:$K$38,"OK",Saisonpreise!$C$9:$C$38,"Einmalig",Saisonpreise!$D$9:$D$38,"&lt;="&amp;A612,Saisonpreise!$E$9:$E$38,"&gt;="&amp;A612))</f>
        <v>0</v>
      </c>
      <c r="F612" s="10">
        <f>IF(A612="","",IF(E612&gt;1,"",IF(E612=1,SUMIFS(Saisonpreise!$F$9:$F$38,Saisonpreise!$K$9:$K$38,"OK",Saisonpreise!$C$9:$C$38,"Einmalig",Saisonpreise!$D$9:$D$38,"&lt;="&amp;A612,Saisonpreise!$E$9:$E$38,"&gt;="&amp;A612),IF(D612&gt;1,"",IF(D612=0,Start!$E$26,SUMIFS(Saisonpreise!$F$9:$F$38,Saisonpreise!$K$9:$K$38,"OK",Saisonpreise!$C$9:$C$38,"Jährlich",Saisonpreise!$J$9:$J$38,0,Saisonpreise!$H$9:$H$38,"&lt;="&amp;C612,Saisonpreise!$I$9:$I$38,"&gt;="&amp;C612)+SUMIFS(Saisonpreise!$F$9:$F$38,Saisonpreise!$K$9:$K$38,"OK",Saisonpreise!$C$9:$C$38,"Jährlich",Saisonpreise!$J$9:$J$38,1,Saisonpreise!$H$9:$H$38,"&lt;="&amp;C612)+SUMIFS(Saisonpreise!$F$9:$F$38,Saisonpreise!$K$9:$K$38,"OK",Saisonpreise!$C$9:$C$38,"Jährlich",Saisonpreise!$J$9:$J$38,1,Saisonpreise!$I$9:$I$38,"&gt;="&amp;C612))))))</f>
        <v>135</v>
      </c>
      <c r="G612" s="3" t="str">
        <f t="shared" si="38"/>
        <v>Jährliche Saison</v>
      </c>
      <c r="H612" s="3" t="str">
        <f t="shared" si="39"/>
        <v>OK</v>
      </c>
    </row>
    <row r="613" spans="1:8" ht="31" customHeight="1">
      <c r="A613" s="12">
        <f>IF(DATE(Start!$E$28,1,1)+ROW()-9&lt;DATE(Start!$E$28+3,1,1),DATE(Start!$E$28,1,1)+ROW()-9,"")</f>
        <v>46627</v>
      </c>
      <c r="B613" s="3" t="str">
        <f t="shared" si="36"/>
        <v>Sa</v>
      </c>
      <c r="C613" s="3">
        <f t="shared" si="37"/>
        <v>828</v>
      </c>
      <c r="D613" s="3">
        <f>IF(A613="","",COUNTIFS(Saisonpreise!$K$9:$K$38,"OK",Saisonpreise!$C$9:$C$38,"Jährlich",Saisonpreise!$J$9:$J$38,0,Saisonpreise!$H$9:$H$38,"&lt;="&amp;C613,Saisonpreise!$I$9:$I$38,"&gt;="&amp;C613)+COUNTIFS(Saisonpreise!$K$9:$K$38,"OK",Saisonpreise!$C$9:$C$38,"Jährlich",Saisonpreise!$J$9:$J$38,1,Saisonpreise!$H$9:$H$38,"&lt;="&amp;C613)+COUNTIFS(Saisonpreise!$K$9:$K$38,"OK",Saisonpreise!$C$9:$C$38,"Jährlich",Saisonpreise!$J$9:$J$38,1,Saisonpreise!$I$9:$I$38,"&gt;="&amp;C613))</f>
        <v>1</v>
      </c>
      <c r="E613" s="3">
        <f>IF(A613="","",COUNTIFS(Saisonpreise!$K$9:$K$38,"OK",Saisonpreise!$C$9:$C$38,"Einmalig",Saisonpreise!$D$9:$D$38,"&lt;="&amp;A613,Saisonpreise!$E$9:$E$38,"&gt;="&amp;A613))</f>
        <v>0</v>
      </c>
      <c r="F613" s="10">
        <f>IF(A613="","",IF(E613&gt;1,"",IF(E613=1,SUMIFS(Saisonpreise!$F$9:$F$38,Saisonpreise!$K$9:$K$38,"OK",Saisonpreise!$C$9:$C$38,"Einmalig",Saisonpreise!$D$9:$D$38,"&lt;="&amp;A613,Saisonpreise!$E$9:$E$38,"&gt;="&amp;A613),IF(D613&gt;1,"",IF(D613=0,Start!$E$26,SUMIFS(Saisonpreise!$F$9:$F$38,Saisonpreise!$K$9:$K$38,"OK",Saisonpreise!$C$9:$C$38,"Jährlich",Saisonpreise!$J$9:$J$38,0,Saisonpreise!$H$9:$H$38,"&lt;="&amp;C613,Saisonpreise!$I$9:$I$38,"&gt;="&amp;C613)+SUMIFS(Saisonpreise!$F$9:$F$38,Saisonpreise!$K$9:$K$38,"OK",Saisonpreise!$C$9:$C$38,"Jährlich",Saisonpreise!$J$9:$J$38,1,Saisonpreise!$H$9:$H$38,"&lt;="&amp;C613)+SUMIFS(Saisonpreise!$F$9:$F$38,Saisonpreise!$K$9:$K$38,"OK",Saisonpreise!$C$9:$C$38,"Jährlich",Saisonpreise!$J$9:$J$38,1,Saisonpreise!$I$9:$I$38,"&gt;="&amp;C613))))))</f>
        <v>135</v>
      </c>
      <c r="G613" s="3" t="str">
        <f t="shared" si="38"/>
        <v>Jährliche Saison</v>
      </c>
      <c r="H613" s="3" t="str">
        <f t="shared" si="39"/>
        <v>OK</v>
      </c>
    </row>
    <row r="614" spans="1:8" ht="31" customHeight="1">
      <c r="A614" s="12">
        <f>IF(DATE(Start!$E$28,1,1)+ROW()-9&lt;DATE(Start!$E$28+3,1,1),DATE(Start!$E$28,1,1)+ROW()-9,"")</f>
        <v>46628</v>
      </c>
      <c r="B614" s="3" t="str">
        <f t="shared" si="36"/>
        <v>So</v>
      </c>
      <c r="C614" s="3">
        <f t="shared" si="37"/>
        <v>829</v>
      </c>
      <c r="D614" s="3">
        <f>IF(A614="","",COUNTIFS(Saisonpreise!$K$9:$K$38,"OK",Saisonpreise!$C$9:$C$38,"Jährlich",Saisonpreise!$J$9:$J$38,0,Saisonpreise!$H$9:$H$38,"&lt;="&amp;C614,Saisonpreise!$I$9:$I$38,"&gt;="&amp;C614)+COUNTIFS(Saisonpreise!$K$9:$K$38,"OK",Saisonpreise!$C$9:$C$38,"Jährlich",Saisonpreise!$J$9:$J$38,1,Saisonpreise!$H$9:$H$38,"&lt;="&amp;C614)+COUNTIFS(Saisonpreise!$K$9:$K$38,"OK",Saisonpreise!$C$9:$C$38,"Jährlich",Saisonpreise!$J$9:$J$38,1,Saisonpreise!$I$9:$I$38,"&gt;="&amp;C614))</f>
        <v>1</v>
      </c>
      <c r="E614" s="3">
        <f>IF(A614="","",COUNTIFS(Saisonpreise!$K$9:$K$38,"OK",Saisonpreise!$C$9:$C$38,"Einmalig",Saisonpreise!$D$9:$D$38,"&lt;="&amp;A614,Saisonpreise!$E$9:$E$38,"&gt;="&amp;A614))</f>
        <v>0</v>
      </c>
      <c r="F614" s="10">
        <f>IF(A614="","",IF(E614&gt;1,"",IF(E614=1,SUMIFS(Saisonpreise!$F$9:$F$38,Saisonpreise!$K$9:$K$38,"OK",Saisonpreise!$C$9:$C$38,"Einmalig",Saisonpreise!$D$9:$D$38,"&lt;="&amp;A614,Saisonpreise!$E$9:$E$38,"&gt;="&amp;A614),IF(D614&gt;1,"",IF(D614=0,Start!$E$26,SUMIFS(Saisonpreise!$F$9:$F$38,Saisonpreise!$K$9:$K$38,"OK",Saisonpreise!$C$9:$C$38,"Jährlich",Saisonpreise!$J$9:$J$38,0,Saisonpreise!$H$9:$H$38,"&lt;="&amp;C614,Saisonpreise!$I$9:$I$38,"&gt;="&amp;C614)+SUMIFS(Saisonpreise!$F$9:$F$38,Saisonpreise!$K$9:$K$38,"OK",Saisonpreise!$C$9:$C$38,"Jährlich",Saisonpreise!$J$9:$J$38,1,Saisonpreise!$H$9:$H$38,"&lt;="&amp;C614)+SUMIFS(Saisonpreise!$F$9:$F$38,Saisonpreise!$K$9:$K$38,"OK",Saisonpreise!$C$9:$C$38,"Jährlich",Saisonpreise!$J$9:$J$38,1,Saisonpreise!$I$9:$I$38,"&gt;="&amp;C614))))))</f>
        <v>135</v>
      </c>
      <c r="G614" s="3" t="str">
        <f t="shared" si="38"/>
        <v>Jährliche Saison</v>
      </c>
      <c r="H614" s="3" t="str">
        <f t="shared" si="39"/>
        <v>OK</v>
      </c>
    </row>
    <row r="615" spans="1:8" ht="31" customHeight="1">
      <c r="A615" s="12">
        <f>IF(DATE(Start!$E$28,1,1)+ROW()-9&lt;DATE(Start!$E$28+3,1,1),DATE(Start!$E$28,1,1)+ROW()-9,"")</f>
        <v>46629</v>
      </c>
      <c r="B615" s="3" t="str">
        <f t="shared" si="36"/>
        <v>Mo</v>
      </c>
      <c r="C615" s="3">
        <f t="shared" si="37"/>
        <v>830</v>
      </c>
      <c r="D615" s="3">
        <f>IF(A615="","",COUNTIFS(Saisonpreise!$K$9:$K$38,"OK",Saisonpreise!$C$9:$C$38,"Jährlich",Saisonpreise!$J$9:$J$38,0,Saisonpreise!$H$9:$H$38,"&lt;="&amp;C615,Saisonpreise!$I$9:$I$38,"&gt;="&amp;C615)+COUNTIFS(Saisonpreise!$K$9:$K$38,"OK",Saisonpreise!$C$9:$C$38,"Jährlich",Saisonpreise!$J$9:$J$38,1,Saisonpreise!$H$9:$H$38,"&lt;="&amp;C615)+COUNTIFS(Saisonpreise!$K$9:$K$38,"OK",Saisonpreise!$C$9:$C$38,"Jährlich",Saisonpreise!$J$9:$J$38,1,Saisonpreise!$I$9:$I$38,"&gt;="&amp;C615))</f>
        <v>1</v>
      </c>
      <c r="E615" s="3">
        <f>IF(A615="","",COUNTIFS(Saisonpreise!$K$9:$K$38,"OK",Saisonpreise!$C$9:$C$38,"Einmalig",Saisonpreise!$D$9:$D$38,"&lt;="&amp;A615,Saisonpreise!$E$9:$E$38,"&gt;="&amp;A615))</f>
        <v>0</v>
      </c>
      <c r="F615" s="10">
        <f>IF(A615="","",IF(E615&gt;1,"",IF(E615=1,SUMIFS(Saisonpreise!$F$9:$F$38,Saisonpreise!$K$9:$K$38,"OK",Saisonpreise!$C$9:$C$38,"Einmalig",Saisonpreise!$D$9:$D$38,"&lt;="&amp;A615,Saisonpreise!$E$9:$E$38,"&gt;="&amp;A615),IF(D615&gt;1,"",IF(D615=0,Start!$E$26,SUMIFS(Saisonpreise!$F$9:$F$38,Saisonpreise!$K$9:$K$38,"OK",Saisonpreise!$C$9:$C$38,"Jährlich",Saisonpreise!$J$9:$J$38,0,Saisonpreise!$H$9:$H$38,"&lt;="&amp;C615,Saisonpreise!$I$9:$I$38,"&gt;="&amp;C615)+SUMIFS(Saisonpreise!$F$9:$F$38,Saisonpreise!$K$9:$K$38,"OK",Saisonpreise!$C$9:$C$38,"Jährlich",Saisonpreise!$J$9:$J$38,1,Saisonpreise!$H$9:$H$38,"&lt;="&amp;C615)+SUMIFS(Saisonpreise!$F$9:$F$38,Saisonpreise!$K$9:$K$38,"OK",Saisonpreise!$C$9:$C$38,"Jährlich",Saisonpreise!$J$9:$J$38,1,Saisonpreise!$I$9:$I$38,"&gt;="&amp;C615))))))</f>
        <v>135</v>
      </c>
      <c r="G615" s="3" t="str">
        <f t="shared" si="38"/>
        <v>Jährliche Saison</v>
      </c>
      <c r="H615" s="3" t="str">
        <f t="shared" si="39"/>
        <v>OK</v>
      </c>
    </row>
    <row r="616" spans="1:8" ht="31" customHeight="1">
      <c r="A616" s="12">
        <f>IF(DATE(Start!$E$28,1,1)+ROW()-9&lt;DATE(Start!$E$28+3,1,1),DATE(Start!$E$28,1,1)+ROW()-9,"")</f>
        <v>46630</v>
      </c>
      <c r="B616" s="3" t="str">
        <f t="shared" si="36"/>
        <v>Di</v>
      </c>
      <c r="C616" s="3">
        <f t="shared" si="37"/>
        <v>831</v>
      </c>
      <c r="D616" s="3">
        <f>IF(A616="","",COUNTIFS(Saisonpreise!$K$9:$K$38,"OK",Saisonpreise!$C$9:$C$38,"Jährlich",Saisonpreise!$J$9:$J$38,0,Saisonpreise!$H$9:$H$38,"&lt;="&amp;C616,Saisonpreise!$I$9:$I$38,"&gt;="&amp;C616)+COUNTIFS(Saisonpreise!$K$9:$K$38,"OK",Saisonpreise!$C$9:$C$38,"Jährlich",Saisonpreise!$J$9:$J$38,1,Saisonpreise!$H$9:$H$38,"&lt;="&amp;C616)+COUNTIFS(Saisonpreise!$K$9:$K$38,"OK",Saisonpreise!$C$9:$C$38,"Jährlich",Saisonpreise!$J$9:$J$38,1,Saisonpreise!$I$9:$I$38,"&gt;="&amp;C616))</f>
        <v>1</v>
      </c>
      <c r="E616" s="3">
        <f>IF(A616="","",COUNTIFS(Saisonpreise!$K$9:$K$38,"OK",Saisonpreise!$C$9:$C$38,"Einmalig",Saisonpreise!$D$9:$D$38,"&lt;="&amp;A616,Saisonpreise!$E$9:$E$38,"&gt;="&amp;A616))</f>
        <v>0</v>
      </c>
      <c r="F616" s="10">
        <f>IF(A616="","",IF(E616&gt;1,"",IF(E616=1,SUMIFS(Saisonpreise!$F$9:$F$38,Saisonpreise!$K$9:$K$38,"OK",Saisonpreise!$C$9:$C$38,"Einmalig",Saisonpreise!$D$9:$D$38,"&lt;="&amp;A616,Saisonpreise!$E$9:$E$38,"&gt;="&amp;A616),IF(D616&gt;1,"",IF(D616=0,Start!$E$26,SUMIFS(Saisonpreise!$F$9:$F$38,Saisonpreise!$K$9:$K$38,"OK",Saisonpreise!$C$9:$C$38,"Jährlich",Saisonpreise!$J$9:$J$38,0,Saisonpreise!$H$9:$H$38,"&lt;="&amp;C616,Saisonpreise!$I$9:$I$38,"&gt;="&amp;C616)+SUMIFS(Saisonpreise!$F$9:$F$38,Saisonpreise!$K$9:$K$38,"OK",Saisonpreise!$C$9:$C$38,"Jährlich",Saisonpreise!$J$9:$J$38,1,Saisonpreise!$H$9:$H$38,"&lt;="&amp;C616)+SUMIFS(Saisonpreise!$F$9:$F$38,Saisonpreise!$K$9:$K$38,"OK",Saisonpreise!$C$9:$C$38,"Jährlich",Saisonpreise!$J$9:$J$38,1,Saisonpreise!$I$9:$I$38,"&gt;="&amp;C616))))))</f>
        <v>135</v>
      </c>
      <c r="G616" s="3" t="str">
        <f t="shared" si="38"/>
        <v>Jährliche Saison</v>
      </c>
      <c r="H616" s="3" t="str">
        <f t="shared" si="39"/>
        <v>OK</v>
      </c>
    </row>
    <row r="617" spans="1:8" ht="31" customHeight="1">
      <c r="A617" s="12">
        <f>IF(DATE(Start!$E$28,1,1)+ROW()-9&lt;DATE(Start!$E$28+3,1,1),DATE(Start!$E$28,1,1)+ROW()-9,"")</f>
        <v>46631</v>
      </c>
      <c r="B617" s="3" t="str">
        <f t="shared" si="36"/>
        <v>Mi</v>
      </c>
      <c r="C617" s="3">
        <f t="shared" si="37"/>
        <v>901</v>
      </c>
      <c r="D617" s="3">
        <f>IF(A617="","",COUNTIFS(Saisonpreise!$K$9:$K$38,"OK",Saisonpreise!$C$9:$C$38,"Jährlich",Saisonpreise!$J$9:$J$38,0,Saisonpreise!$H$9:$H$38,"&lt;="&amp;C617,Saisonpreise!$I$9:$I$38,"&gt;="&amp;C617)+COUNTIFS(Saisonpreise!$K$9:$K$38,"OK",Saisonpreise!$C$9:$C$38,"Jährlich",Saisonpreise!$J$9:$J$38,1,Saisonpreise!$H$9:$H$38,"&lt;="&amp;C617)+COUNTIFS(Saisonpreise!$K$9:$K$38,"OK",Saisonpreise!$C$9:$C$38,"Jährlich",Saisonpreise!$J$9:$J$38,1,Saisonpreise!$I$9:$I$38,"&gt;="&amp;C617))</f>
        <v>1</v>
      </c>
      <c r="E617" s="3">
        <f>IF(A617="","",COUNTIFS(Saisonpreise!$K$9:$K$38,"OK",Saisonpreise!$C$9:$C$38,"Einmalig",Saisonpreise!$D$9:$D$38,"&lt;="&amp;A617,Saisonpreise!$E$9:$E$38,"&gt;="&amp;A617))</f>
        <v>0</v>
      </c>
      <c r="F617" s="10">
        <f>IF(A617="","",IF(E617&gt;1,"",IF(E617=1,SUMIFS(Saisonpreise!$F$9:$F$38,Saisonpreise!$K$9:$K$38,"OK",Saisonpreise!$C$9:$C$38,"Einmalig",Saisonpreise!$D$9:$D$38,"&lt;="&amp;A617,Saisonpreise!$E$9:$E$38,"&gt;="&amp;A617),IF(D617&gt;1,"",IF(D617=0,Start!$E$26,SUMIFS(Saisonpreise!$F$9:$F$38,Saisonpreise!$K$9:$K$38,"OK",Saisonpreise!$C$9:$C$38,"Jährlich",Saisonpreise!$J$9:$J$38,0,Saisonpreise!$H$9:$H$38,"&lt;="&amp;C617,Saisonpreise!$I$9:$I$38,"&gt;="&amp;C617)+SUMIFS(Saisonpreise!$F$9:$F$38,Saisonpreise!$K$9:$K$38,"OK",Saisonpreise!$C$9:$C$38,"Jährlich",Saisonpreise!$J$9:$J$38,1,Saisonpreise!$H$9:$H$38,"&lt;="&amp;C617)+SUMIFS(Saisonpreise!$F$9:$F$38,Saisonpreise!$K$9:$K$38,"OK",Saisonpreise!$C$9:$C$38,"Jährlich",Saisonpreise!$J$9:$J$38,1,Saisonpreise!$I$9:$I$38,"&gt;="&amp;C617))))))</f>
        <v>135</v>
      </c>
      <c r="G617" s="3" t="str">
        <f t="shared" si="38"/>
        <v>Jährliche Saison</v>
      </c>
      <c r="H617" s="3" t="str">
        <f t="shared" si="39"/>
        <v>OK</v>
      </c>
    </row>
    <row r="618" spans="1:8" ht="31" customHeight="1">
      <c r="A618" s="12">
        <f>IF(DATE(Start!$E$28,1,1)+ROW()-9&lt;DATE(Start!$E$28+3,1,1),DATE(Start!$E$28,1,1)+ROW()-9,"")</f>
        <v>46632</v>
      </c>
      <c r="B618" s="3" t="str">
        <f t="shared" si="36"/>
        <v>Do</v>
      </c>
      <c r="C618" s="3">
        <f t="shared" si="37"/>
        <v>902</v>
      </c>
      <c r="D618" s="3">
        <f>IF(A618="","",COUNTIFS(Saisonpreise!$K$9:$K$38,"OK",Saisonpreise!$C$9:$C$38,"Jährlich",Saisonpreise!$J$9:$J$38,0,Saisonpreise!$H$9:$H$38,"&lt;="&amp;C618,Saisonpreise!$I$9:$I$38,"&gt;="&amp;C618)+COUNTIFS(Saisonpreise!$K$9:$K$38,"OK",Saisonpreise!$C$9:$C$38,"Jährlich",Saisonpreise!$J$9:$J$38,1,Saisonpreise!$H$9:$H$38,"&lt;="&amp;C618)+COUNTIFS(Saisonpreise!$K$9:$K$38,"OK",Saisonpreise!$C$9:$C$38,"Jährlich",Saisonpreise!$J$9:$J$38,1,Saisonpreise!$I$9:$I$38,"&gt;="&amp;C618))</f>
        <v>1</v>
      </c>
      <c r="E618" s="3">
        <f>IF(A618="","",COUNTIFS(Saisonpreise!$K$9:$K$38,"OK",Saisonpreise!$C$9:$C$38,"Einmalig",Saisonpreise!$D$9:$D$38,"&lt;="&amp;A618,Saisonpreise!$E$9:$E$38,"&gt;="&amp;A618))</f>
        <v>0</v>
      </c>
      <c r="F618" s="10">
        <f>IF(A618="","",IF(E618&gt;1,"",IF(E618=1,SUMIFS(Saisonpreise!$F$9:$F$38,Saisonpreise!$K$9:$K$38,"OK",Saisonpreise!$C$9:$C$38,"Einmalig",Saisonpreise!$D$9:$D$38,"&lt;="&amp;A618,Saisonpreise!$E$9:$E$38,"&gt;="&amp;A618),IF(D618&gt;1,"",IF(D618=0,Start!$E$26,SUMIFS(Saisonpreise!$F$9:$F$38,Saisonpreise!$K$9:$K$38,"OK",Saisonpreise!$C$9:$C$38,"Jährlich",Saisonpreise!$J$9:$J$38,0,Saisonpreise!$H$9:$H$38,"&lt;="&amp;C618,Saisonpreise!$I$9:$I$38,"&gt;="&amp;C618)+SUMIFS(Saisonpreise!$F$9:$F$38,Saisonpreise!$K$9:$K$38,"OK",Saisonpreise!$C$9:$C$38,"Jährlich",Saisonpreise!$J$9:$J$38,1,Saisonpreise!$H$9:$H$38,"&lt;="&amp;C618)+SUMIFS(Saisonpreise!$F$9:$F$38,Saisonpreise!$K$9:$K$38,"OK",Saisonpreise!$C$9:$C$38,"Jährlich",Saisonpreise!$J$9:$J$38,1,Saisonpreise!$I$9:$I$38,"&gt;="&amp;C618))))))</f>
        <v>135</v>
      </c>
      <c r="G618" s="3" t="str">
        <f t="shared" si="38"/>
        <v>Jährliche Saison</v>
      </c>
      <c r="H618" s="3" t="str">
        <f t="shared" si="39"/>
        <v>OK</v>
      </c>
    </row>
    <row r="619" spans="1:8" ht="31" customHeight="1">
      <c r="A619" s="12">
        <f>IF(DATE(Start!$E$28,1,1)+ROW()-9&lt;DATE(Start!$E$28+3,1,1),DATE(Start!$E$28,1,1)+ROW()-9,"")</f>
        <v>46633</v>
      </c>
      <c r="B619" s="3" t="str">
        <f t="shared" si="36"/>
        <v>Fr</v>
      </c>
      <c r="C619" s="3">
        <f t="shared" si="37"/>
        <v>903</v>
      </c>
      <c r="D619" s="3">
        <f>IF(A619="","",COUNTIFS(Saisonpreise!$K$9:$K$38,"OK",Saisonpreise!$C$9:$C$38,"Jährlich",Saisonpreise!$J$9:$J$38,0,Saisonpreise!$H$9:$H$38,"&lt;="&amp;C619,Saisonpreise!$I$9:$I$38,"&gt;="&amp;C619)+COUNTIFS(Saisonpreise!$K$9:$K$38,"OK",Saisonpreise!$C$9:$C$38,"Jährlich",Saisonpreise!$J$9:$J$38,1,Saisonpreise!$H$9:$H$38,"&lt;="&amp;C619)+COUNTIFS(Saisonpreise!$K$9:$K$38,"OK",Saisonpreise!$C$9:$C$38,"Jährlich",Saisonpreise!$J$9:$J$38,1,Saisonpreise!$I$9:$I$38,"&gt;="&amp;C619))</f>
        <v>1</v>
      </c>
      <c r="E619" s="3">
        <f>IF(A619="","",COUNTIFS(Saisonpreise!$K$9:$K$38,"OK",Saisonpreise!$C$9:$C$38,"Einmalig",Saisonpreise!$D$9:$D$38,"&lt;="&amp;A619,Saisonpreise!$E$9:$E$38,"&gt;="&amp;A619))</f>
        <v>0</v>
      </c>
      <c r="F619" s="10">
        <f>IF(A619="","",IF(E619&gt;1,"",IF(E619=1,SUMIFS(Saisonpreise!$F$9:$F$38,Saisonpreise!$K$9:$K$38,"OK",Saisonpreise!$C$9:$C$38,"Einmalig",Saisonpreise!$D$9:$D$38,"&lt;="&amp;A619,Saisonpreise!$E$9:$E$38,"&gt;="&amp;A619),IF(D619&gt;1,"",IF(D619=0,Start!$E$26,SUMIFS(Saisonpreise!$F$9:$F$38,Saisonpreise!$K$9:$K$38,"OK",Saisonpreise!$C$9:$C$38,"Jährlich",Saisonpreise!$J$9:$J$38,0,Saisonpreise!$H$9:$H$38,"&lt;="&amp;C619,Saisonpreise!$I$9:$I$38,"&gt;="&amp;C619)+SUMIFS(Saisonpreise!$F$9:$F$38,Saisonpreise!$K$9:$K$38,"OK",Saisonpreise!$C$9:$C$38,"Jährlich",Saisonpreise!$J$9:$J$38,1,Saisonpreise!$H$9:$H$38,"&lt;="&amp;C619)+SUMIFS(Saisonpreise!$F$9:$F$38,Saisonpreise!$K$9:$K$38,"OK",Saisonpreise!$C$9:$C$38,"Jährlich",Saisonpreise!$J$9:$J$38,1,Saisonpreise!$I$9:$I$38,"&gt;="&amp;C619))))))</f>
        <v>135</v>
      </c>
      <c r="G619" s="3" t="str">
        <f t="shared" si="38"/>
        <v>Jährliche Saison</v>
      </c>
      <c r="H619" s="3" t="str">
        <f t="shared" si="39"/>
        <v>OK</v>
      </c>
    </row>
    <row r="620" spans="1:8" ht="31" customHeight="1">
      <c r="A620" s="12">
        <f>IF(DATE(Start!$E$28,1,1)+ROW()-9&lt;DATE(Start!$E$28+3,1,1),DATE(Start!$E$28,1,1)+ROW()-9,"")</f>
        <v>46634</v>
      </c>
      <c r="B620" s="3" t="str">
        <f t="shared" si="36"/>
        <v>Sa</v>
      </c>
      <c r="C620" s="3">
        <f t="shared" si="37"/>
        <v>904</v>
      </c>
      <c r="D620" s="3">
        <f>IF(A620="","",COUNTIFS(Saisonpreise!$K$9:$K$38,"OK",Saisonpreise!$C$9:$C$38,"Jährlich",Saisonpreise!$J$9:$J$38,0,Saisonpreise!$H$9:$H$38,"&lt;="&amp;C620,Saisonpreise!$I$9:$I$38,"&gt;="&amp;C620)+COUNTIFS(Saisonpreise!$K$9:$K$38,"OK",Saisonpreise!$C$9:$C$38,"Jährlich",Saisonpreise!$J$9:$J$38,1,Saisonpreise!$H$9:$H$38,"&lt;="&amp;C620)+COUNTIFS(Saisonpreise!$K$9:$K$38,"OK",Saisonpreise!$C$9:$C$38,"Jährlich",Saisonpreise!$J$9:$J$38,1,Saisonpreise!$I$9:$I$38,"&gt;="&amp;C620))</f>
        <v>1</v>
      </c>
      <c r="E620" s="3">
        <f>IF(A620="","",COUNTIFS(Saisonpreise!$K$9:$K$38,"OK",Saisonpreise!$C$9:$C$38,"Einmalig",Saisonpreise!$D$9:$D$38,"&lt;="&amp;A620,Saisonpreise!$E$9:$E$38,"&gt;="&amp;A620))</f>
        <v>0</v>
      </c>
      <c r="F620" s="10">
        <f>IF(A620="","",IF(E620&gt;1,"",IF(E620=1,SUMIFS(Saisonpreise!$F$9:$F$38,Saisonpreise!$K$9:$K$38,"OK",Saisonpreise!$C$9:$C$38,"Einmalig",Saisonpreise!$D$9:$D$38,"&lt;="&amp;A620,Saisonpreise!$E$9:$E$38,"&gt;="&amp;A620),IF(D620&gt;1,"",IF(D620=0,Start!$E$26,SUMIFS(Saisonpreise!$F$9:$F$38,Saisonpreise!$K$9:$K$38,"OK",Saisonpreise!$C$9:$C$38,"Jährlich",Saisonpreise!$J$9:$J$38,0,Saisonpreise!$H$9:$H$38,"&lt;="&amp;C620,Saisonpreise!$I$9:$I$38,"&gt;="&amp;C620)+SUMIFS(Saisonpreise!$F$9:$F$38,Saisonpreise!$K$9:$K$38,"OK",Saisonpreise!$C$9:$C$38,"Jährlich",Saisonpreise!$J$9:$J$38,1,Saisonpreise!$H$9:$H$38,"&lt;="&amp;C620)+SUMIFS(Saisonpreise!$F$9:$F$38,Saisonpreise!$K$9:$K$38,"OK",Saisonpreise!$C$9:$C$38,"Jährlich",Saisonpreise!$J$9:$J$38,1,Saisonpreise!$I$9:$I$38,"&gt;="&amp;C620))))))</f>
        <v>135</v>
      </c>
      <c r="G620" s="3" t="str">
        <f t="shared" si="38"/>
        <v>Jährliche Saison</v>
      </c>
      <c r="H620" s="3" t="str">
        <f t="shared" si="39"/>
        <v>OK</v>
      </c>
    </row>
    <row r="621" spans="1:8" ht="31" customHeight="1">
      <c r="A621" s="12">
        <f>IF(DATE(Start!$E$28,1,1)+ROW()-9&lt;DATE(Start!$E$28+3,1,1),DATE(Start!$E$28,1,1)+ROW()-9,"")</f>
        <v>46635</v>
      </c>
      <c r="B621" s="3" t="str">
        <f t="shared" si="36"/>
        <v>So</v>
      </c>
      <c r="C621" s="3">
        <f t="shared" si="37"/>
        <v>905</v>
      </c>
      <c r="D621" s="3">
        <f>IF(A621="","",COUNTIFS(Saisonpreise!$K$9:$K$38,"OK",Saisonpreise!$C$9:$C$38,"Jährlich",Saisonpreise!$J$9:$J$38,0,Saisonpreise!$H$9:$H$38,"&lt;="&amp;C621,Saisonpreise!$I$9:$I$38,"&gt;="&amp;C621)+COUNTIFS(Saisonpreise!$K$9:$K$38,"OK",Saisonpreise!$C$9:$C$38,"Jährlich",Saisonpreise!$J$9:$J$38,1,Saisonpreise!$H$9:$H$38,"&lt;="&amp;C621)+COUNTIFS(Saisonpreise!$K$9:$K$38,"OK",Saisonpreise!$C$9:$C$38,"Jährlich",Saisonpreise!$J$9:$J$38,1,Saisonpreise!$I$9:$I$38,"&gt;="&amp;C621))</f>
        <v>1</v>
      </c>
      <c r="E621" s="3">
        <f>IF(A621="","",COUNTIFS(Saisonpreise!$K$9:$K$38,"OK",Saisonpreise!$C$9:$C$38,"Einmalig",Saisonpreise!$D$9:$D$38,"&lt;="&amp;A621,Saisonpreise!$E$9:$E$38,"&gt;="&amp;A621))</f>
        <v>0</v>
      </c>
      <c r="F621" s="10">
        <f>IF(A621="","",IF(E621&gt;1,"",IF(E621=1,SUMIFS(Saisonpreise!$F$9:$F$38,Saisonpreise!$K$9:$K$38,"OK",Saisonpreise!$C$9:$C$38,"Einmalig",Saisonpreise!$D$9:$D$38,"&lt;="&amp;A621,Saisonpreise!$E$9:$E$38,"&gt;="&amp;A621),IF(D621&gt;1,"",IF(D621=0,Start!$E$26,SUMIFS(Saisonpreise!$F$9:$F$38,Saisonpreise!$K$9:$K$38,"OK",Saisonpreise!$C$9:$C$38,"Jährlich",Saisonpreise!$J$9:$J$38,0,Saisonpreise!$H$9:$H$38,"&lt;="&amp;C621,Saisonpreise!$I$9:$I$38,"&gt;="&amp;C621)+SUMIFS(Saisonpreise!$F$9:$F$38,Saisonpreise!$K$9:$K$38,"OK",Saisonpreise!$C$9:$C$38,"Jährlich",Saisonpreise!$J$9:$J$38,1,Saisonpreise!$H$9:$H$38,"&lt;="&amp;C621)+SUMIFS(Saisonpreise!$F$9:$F$38,Saisonpreise!$K$9:$K$38,"OK",Saisonpreise!$C$9:$C$38,"Jährlich",Saisonpreise!$J$9:$J$38,1,Saisonpreise!$I$9:$I$38,"&gt;="&amp;C621))))))</f>
        <v>135</v>
      </c>
      <c r="G621" s="3" t="str">
        <f t="shared" si="38"/>
        <v>Jährliche Saison</v>
      </c>
      <c r="H621" s="3" t="str">
        <f t="shared" si="39"/>
        <v>OK</v>
      </c>
    </row>
    <row r="622" spans="1:8" ht="31" customHeight="1">
      <c r="A622" s="12">
        <f>IF(DATE(Start!$E$28,1,1)+ROW()-9&lt;DATE(Start!$E$28+3,1,1),DATE(Start!$E$28,1,1)+ROW()-9,"")</f>
        <v>46636</v>
      </c>
      <c r="B622" s="3" t="str">
        <f t="shared" si="36"/>
        <v>Mo</v>
      </c>
      <c r="C622" s="3">
        <f t="shared" si="37"/>
        <v>906</v>
      </c>
      <c r="D622" s="3">
        <f>IF(A622="","",COUNTIFS(Saisonpreise!$K$9:$K$38,"OK",Saisonpreise!$C$9:$C$38,"Jährlich",Saisonpreise!$J$9:$J$38,0,Saisonpreise!$H$9:$H$38,"&lt;="&amp;C622,Saisonpreise!$I$9:$I$38,"&gt;="&amp;C622)+COUNTIFS(Saisonpreise!$K$9:$K$38,"OK",Saisonpreise!$C$9:$C$38,"Jährlich",Saisonpreise!$J$9:$J$38,1,Saisonpreise!$H$9:$H$38,"&lt;="&amp;C622)+COUNTIFS(Saisonpreise!$K$9:$K$38,"OK",Saisonpreise!$C$9:$C$38,"Jährlich",Saisonpreise!$J$9:$J$38,1,Saisonpreise!$I$9:$I$38,"&gt;="&amp;C622))</f>
        <v>1</v>
      </c>
      <c r="E622" s="3">
        <f>IF(A622="","",COUNTIFS(Saisonpreise!$K$9:$K$38,"OK",Saisonpreise!$C$9:$C$38,"Einmalig",Saisonpreise!$D$9:$D$38,"&lt;="&amp;A622,Saisonpreise!$E$9:$E$38,"&gt;="&amp;A622))</f>
        <v>0</v>
      </c>
      <c r="F622" s="10">
        <f>IF(A622="","",IF(E622&gt;1,"",IF(E622=1,SUMIFS(Saisonpreise!$F$9:$F$38,Saisonpreise!$K$9:$K$38,"OK",Saisonpreise!$C$9:$C$38,"Einmalig",Saisonpreise!$D$9:$D$38,"&lt;="&amp;A622,Saisonpreise!$E$9:$E$38,"&gt;="&amp;A622),IF(D622&gt;1,"",IF(D622=0,Start!$E$26,SUMIFS(Saisonpreise!$F$9:$F$38,Saisonpreise!$K$9:$K$38,"OK",Saisonpreise!$C$9:$C$38,"Jährlich",Saisonpreise!$J$9:$J$38,0,Saisonpreise!$H$9:$H$38,"&lt;="&amp;C622,Saisonpreise!$I$9:$I$38,"&gt;="&amp;C622)+SUMIFS(Saisonpreise!$F$9:$F$38,Saisonpreise!$K$9:$K$38,"OK",Saisonpreise!$C$9:$C$38,"Jährlich",Saisonpreise!$J$9:$J$38,1,Saisonpreise!$H$9:$H$38,"&lt;="&amp;C622)+SUMIFS(Saisonpreise!$F$9:$F$38,Saisonpreise!$K$9:$K$38,"OK",Saisonpreise!$C$9:$C$38,"Jährlich",Saisonpreise!$J$9:$J$38,1,Saisonpreise!$I$9:$I$38,"&gt;="&amp;C622))))))</f>
        <v>135</v>
      </c>
      <c r="G622" s="3" t="str">
        <f t="shared" si="38"/>
        <v>Jährliche Saison</v>
      </c>
      <c r="H622" s="3" t="str">
        <f t="shared" si="39"/>
        <v>OK</v>
      </c>
    </row>
    <row r="623" spans="1:8" ht="31" customHeight="1">
      <c r="A623" s="12">
        <f>IF(DATE(Start!$E$28,1,1)+ROW()-9&lt;DATE(Start!$E$28+3,1,1),DATE(Start!$E$28,1,1)+ROW()-9,"")</f>
        <v>46637</v>
      </c>
      <c r="B623" s="3" t="str">
        <f t="shared" si="36"/>
        <v>Di</v>
      </c>
      <c r="C623" s="3">
        <f t="shared" si="37"/>
        <v>907</v>
      </c>
      <c r="D623" s="3">
        <f>IF(A623="","",COUNTIFS(Saisonpreise!$K$9:$K$38,"OK",Saisonpreise!$C$9:$C$38,"Jährlich",Saisonpreise!$J$9:$J$38,0,Saisonpreise!$H$9:$H$38,"&lt;="&amp;C623,Saisonpreise!$I$9:$I$38,"&gt;="&amp;C623)+COUNTIFS(Saisonpreise!$K$9:$K$38,"OK",Saisonpreise!$C$9:$C$38,"Jährlich",Saisonpreise!$J$9:$J$38,1,Saisonpreise!$H$9:$H$38,"&lt;="&amp;C623)+COUNTIFS(Saisonpreise!$K$9:$K$38,"OK",Saisonpreise!$C$9:$C$38,"Jährlich",Saisonpreise!$J$9:$J$38,1,Saisonpreise!$I$9:$I$38,"&gt;="&amp;C623))</f>
        <v>1</v>
      </c>
      <c r="E623" s="3">
        <f>IF(A623="","",COUNTIFS(Saisonpreise!$K$9:$K$38,"OK",Saisonpreise!$C$9:$C$38,"Einmalig",Saisonpreise!$D$9:$D$38,"&lt;="&amp;A623,Saisonpreise!$E$9:$E$38,"&gt;="&amp;A623))</f>
        <v>0</v>
      </c>
      <c r="F623" s="10">
        <f>IF(A623="","",IF(E623&gt;1,"",IF(E623=1,SUMIFS(Saisonpreise!$F$9:$F$38,Saisonpreise!$K$9:$K$38,"OK",Saisonpreise!$C$9:$C$38,"Einmalig",Saisonpreise!$D$9:$D$38,"&lt;="&amp;A623,Saisonpreise!$E$9:$E$38,"&gt;="&amp;A623),IF(D623&gt;1,"",IF(D623=0,Start!$E$26,SUMIFS(Saisonpreise!$F$9:$F$38,Saisonpreise!$K$9:$K$38,"OK",Saisonpreise!$C$9:$C$38,"Jährlich",Saisonpreise!$J$9:$J$38,0,Saisonpreise!$H$9:$H$38,"&lt;="&amp;C623,Saisonpreise!$I$9:$I$38,"&gt;="&amp;C623)+SUMIFS(Saisonpreise!$F$9:$F$38,Saisonpreise!$K$9:$K$38,"OK",Saisonpreise!$C$9:$C$38,"Jährlich",Saisonpreise!$J$9:$J$38,1,Saisonpreise!$H$9:$H$38,"&lt;="&amp;C623)+SUMIFS(Saisonpreise!$F$9:$F$38,Saisonpreise!$K$9:$K$38,"OK",Saisonpreise!$C$9:$C$38,"Jährlich",Saisonpreise!$J$9:$J$38,1,Saisonpreise!$I$9:$I$38,"&gt;="&amp;C623))))))</f>
        <v>135</v>
      </c>
      <c r="G623" s="3" t="str">
        <f t="shared" si="38"/>
        <v>Jährliche Saison</v>
      </c>
      <c r="H623" s="3" t="str">
        <f t="shared" si="39"/>
        <v>OK</v>
      </c>
    </row>
    <row r="624" spans="1:8" ht="31" customHeight="1">
      <c r="A624" s="12">
        <f>IF(DATE(Start!$E$28,1,1)+ROW()-9&lt;DATE(Start!$E$28+3,1,1),DATE(Start!$E$28,1,1)+ROW()-9,"")</f>
        <v>46638</v>
      </c>
      <c r="B624" s="3" t="str">
        <f t="shared" si="36"/>
        <v>Mi</v>
      </c>
      <c r="C624" s="3">
        <f t="shared" si="37"/>
        <v>908</v>
      </c>
      <c r="D624" s="3">
        <f>IF(A624="","",COUNTIFS(Saisonpreise!$K$9:$K$38,"OK",Saisonpreise!$C$9:$C$38,"Jährlich",Saisonpreise!$J$9:$J$38,0,Saisonpreise!$H$9:$H$38,"&lt;="&amp;C624,Saisonpreise!$I$9:$I$38,"&gt;="&amp;C624)+COUNTIFS(Saisonpreise!$K$9:$K$38,"OK",Saisonpreise!$C$9:$C$38,"Jährlich",Saisonpreise!$J$9:$J$38,1,Saisonpreise!$H$9:$H$38,"&lt;="&amp;C624)+COUNTIFS(Saisonpreise!$K$9:$K$38,"OK",Saisonpreise!$C$9:$C$38,"Jährlich",Saisonpreise!$J$9:$J$38,1,Saisonpreise!$I$9:$I$38,"&gt;="&amp;C624))</f>
        <v>1</v>
      </c>
      <c r="E624" s="3">
        <f>IF(A624="","",COUNTIFS(Saisonpreise!$K$9:$K$38,"OK",Saisonpreise!$C$9:$C$38,"Einmalig",Saisonpreise!$D$9:$D$38,"&lt;="&amp;A624,Saisonpreise!$E$9:$E$38,"&gt;="&amp;A624))</f>
        <v>0</v>
      </c>
      <c r="F624" s="10">
        <f>IF(A624="","",IF(E624&gt;1,"",IF(E624=1,SUMIFS(Saisonpreise!$F$9:$F$38,Saisonpreise!$K$9:$K$38,"OK",Saisonpreise!$C$9:$C$38,"Einmalig",Saisonpreise!$D$9:$D$38,"&lt;="&amp;A624,Saisonpreise!$E$9:$E$38,"&gt;="&amp;A624),IF(D624&gt;1,"",IF(D624=0,Start!$E$26,SUMIFS(Saisonpreise!$F$9:$F$38,Saisonpreise!$K$9:$K$38,"OK",Saisonpreise!$C$9:$C$38,"Jährlich",Saisonpreise!$J$9:$J$38,0,Saisonpreise!$H$9:$H$38,"&lt;="&amp;C624,Saisonpreise!$I$9:$I$38,"&gt;="&amp;C624)+SUMIFS(Saisonpreise!$F$9:$F$38,Saisonpreise!$K$9:$K$38,"OK",Saisonpreise!$C$9:$C$38,"Jährlich",Saisonpreise!$J$9:$J$38,1,Saisonpreise!$H$9:$H$38,"&lt;="&amp;C624)+SUMIFS(Saisonpreise!$F$9:$F$38,Saisonpreise!$K$9:$K$38,"OK",Saisonpreise!$C$9:$C$38,"Jährlich",Saisonpreise!$J$9:$J$38,1,Saisonpreise!$I$9:$I$38,"&gt;="&amp;C624))))))</f>
        <v>135</v>
      </c>
      <c r="G624" s="3" t="str">
        <f t="shared" si="38"/>
        <v>Jährliche Saison</v>
      </c>
      <c r="H624" s="3" t="str">
        <f t="shared" si="39"/>
        <v>OK</v>
      </c>
    </row>
    <row r="625" spans="1:8" ht="31" customHeight="1">
      <c r="A625" s="12">
        <f>IF(DATE(Start!$E$28,1,1)+ROW()-9&lt;DATE(Start!$E$28+3,1,1),DATE(Start!$E$28,1,1)+ROW()-9,"")</f>
        <v>46639</v>
      </c>
      <c r="B625" s="3" t="str">
        <f t="shared" si="36"/>
        <v>Do</v>
      </c>
      <c r="C625" s="3">
        <f t="shared" si="37"/>
        <v>909</v>
      </c>
      <c r="D625" s="3">
        <f>IF(A625="","",COUNTIFS(Saisonpreise!$K$9:$K$38,"OK",Saisonpreise!$C$9:$C$38,"Jährlich",Saisonpreise!$J$9:$J$38,0,Saisonpreise!$H$9:$H$38,"&lt;="&amp;C625,Saisonpreise!$I$9:$I$38,"&gt;="&amp;C625)+COUNTIFS(Saisonpreise!$K$9:$K$38,"OK",Saisonpreise!$C$9:$C$38,"Jährlich",Saisonpreise!$J$9:$J$38,1,Saisonpreise!$H$9:$H$38,"&lt;="&amp;C625)+COUNTIFS(Saisonpreise!$K$9:$K$38,"OK",Saisonpreise!$C$9:$C$38,"Jährlich",Saisonpreise!$J$9:$J$38,1,Saisonpreise!$I$9:$I$38,"&gt;="&amp;C625))</f>
        <v>1</v>
      </c>
      <c r="E625" s="3">
        <f>IF(A625="","",COUNTIFS(Saisonpreise!$K$9:$K$38,"OK",Saisonpreise!$C$9:$C$38,"Einmalig",Saisonpreise!$D$9:$D$38,"&lt;="&amp;A625,Saisonpreise!$E$9:$E$38,"&gt;="&amp;A625))</f>
        <v>0</v>
      </c>
      <c r="F625" s="10">
        <f>IF(A625="","",IF(E625&gt;1,"",IF(E625=1,SUMIFS(Saisonpreise!$F$9:$F$38,Saisonpreise!$K$9:$K$38,"OK",Saisonpreise!$C$9:$C$38,"Einmalig",Saisonpreise!$D$9:$D$38,"&lt;="&amp;A625,Saisonpreise!$E$9:$E$38,"&gt;="&amp;A625),IF(D625&gt;1,"",IF(D625=0,Start!$E$26,SUMIFS(Saisonpreise!$F$9:$F$38,Saisonpreise!$K$9:$K$38,"OK",Saisonpreise!$C$9:$C$38,"Jährlich",Saisonpreise!$J$9:$J$38,0,Saisonpreise!$H$9:$H$38,"&lt;="&amp;C625,Saisonpreise!$I$9:$I$38,"&gt;="&amp;C625)+SUMIFS(Saisonpreise!$F$9:$F$38,Saisonpreise!$K$9:$K$38,"OK",Saisonpreise!$C$9:$C$38,"Jährlich",Saisonpreise!$J$9:$J$38,1,Saisonpreise!$H$9:$H$38,"&lt;="&amp;C625)+SUMIFS(Saisonpreise!$F$9:$F$38,Saisonpreise!$K$9:$K$38,"OK",Saisonpreise!$C$9:$C$38,"Jährlich",Saisonpreise!$J$9:$J$38,1,Saisonpreise!$I$9:$I$38,"&gt;="&amp;C625))))))</f>
        <v>135</v>
      </c>
      <c r="G625" s="3" t="str">
        <f t="shared" si="38"/>
        <v>Jährliche Saison</v>
      </c>
      <c r="H625" s="3" t="str">
        <f t="shared" si="39"/>
        <v>OK</v>
      </c>
    </row>
    <row r="626" spans="1:8" ht="31" customHeight="1">
      <c r="A626" s="12">
        <f>IF(DATE(Start!$E$28,1,1)+ROW()-9&lt;DATE(Start!$E$28+3,1,1),DATE(Start!$E$28,1,1)+ROW()-9,"")</f>
        <v>46640</v>
      </c>
      <c r="B626" s="3" t="str">
        <f t="shared" si="36"/>
        <v>Fr</v>
      </c>
      <c r="C626" s="3">
        <f t="shared" si="37"/>
        <v>910</v>
      </c>
      <c r="D626" s="3">
        <f>IF(A626="","",COUNTIFS(Saisonpreise!$K$9:$K$38,"OK",Saisonpreise!$C$9:$C$38,"Jährlich",Saisonpreise!$J$9:$J$38,0,Saisonpreise!$H$9:$H$38,"&lt;="&amp;C626,Saisonpreise!$I$9:$I$38,"&gt;="&amp;C626)+COUNTIFS(Saisonpreise!$K$9:$K$38,"OK",Saisonpreise!$C$9:$C$38,"Jährlich",Saisonpreise!$J$9:$J$38,1,Saisonpreise!$H$9:$H$38,"&lt;="&amp;C626)+COUNTIFS(Saisonpreise!$K$9:$K$38,"OK",Saisonpreise!$C$9:$C$38,"Jährlich",Saisonpreise!$J$9:$J$38,1,Saisonpreise!$I$9:$I$38,"&gt;="&amp;C626))</f>
        <v>1</v>
      </c>
      <c r="E626" s="3">
        <f>IF(A626="","",COUNTIFS(Saisonpreise!$K$9:$K$38,"OK",Saisonpreise!$C$9:$C$38,"Einmalig",Saisonpreise!$D$9:$D$38,"&lt;="&amp;A626,Saisonpreise!$E$9:$E$38,"&gt;="&amp;A626))</f>
        <v>0</v>
      </c>
      <c r="F626" s="10">
        <f>IF(A626="","",IF(E626&gt;1,"",IF(E626=1,SUMIFS(Saisonpreise!$F$9:$F$38,Saisonpreise!$K$9:$K$38,"OK",Saisonpreise!$C$9:$C$38,"Einmalig",Saisonpreise!$D$9:$D$38,"&lt;="&amp;A626,Saisonpreise!$E$9:$E$38,"&gt;="&amp;A626),IF(D626&gt;1,"",IF(D626=0,Start!$E$26,SUMIFS(Saisonpreise!$F$9:$F$38,Saisonpreise!$K$9:$K$38,"OK",Saisonpreise!$C$9:$C$38,"Jährlich",Saisonpreise!$J$9:$J$38,0,Saisonpreise!$H$9:$H$38,"&lt;="&amp;C626,Saisonpreise!$I$9:$I$38,"&gt;="&amp;C626)+SUMIFS(Saisonpreise!$F$9:$F$38,Saisonpreise!$K$9:$K$38,"OK",Saisonpreise!$C$9:$C$38,"Jährlich",Saisonpreise!$J$9:$J$38,1,Saisonpreise!$H$9:$H$38,"&lt;="&amp;C626)+SUMIFS(Saisonpreise!$F$9:$F$38,Saisonpreise!$K$9:$K$38,"OK",Saisonpreise!$C$9:$C$38,"Jährlich",Saisonpreise!$J$9:$J$38,1,Saisonpreise!$I$9:$I$38,"&gt;="&amp;C626))))))</f>
        <v>135</v>
      </c>
      <c r="G626" s="3" t="str">
        <f t="shared" si="38"/>
        <v>Jährliche Saison</v>
      </c>
      <c r="H626" s="3" t="str">
        <f t="shared" si="39"/>
        <v>OK</v>
      </c>
    </row>
    <row r="627" spans="1:8" ht="31" customHeight="1">
      <c r="A627" s="12">
        <f>IF(DATE(Start!$E$28,1,1)+ROW()-9&lt;DATE(Start!$E$28+3,1,1),DATE(Start!$E$28,1,1)+ROW()-9,"")</f>
        <v>46641</v>
      </c>
      <c r="B627" s="3" t="str">
        <f t="shared" si="36"/>
        <v>Sa</v>
      </c>
      <c r="C627" s="3">
        <f t="shared" si="37"/>
        <v>911</v>
      </c>
      <c r="D627" s="3">
        <f>IF(A627="","",COUNTIFS(Saisonpreise!$K$9:$K$38,"OK",Saisonpreise!$C$9:$C$38,"Jährlich",Saisonpreise!$J$9:$J$38,0,Saisonpreise!$H$9:$H$38,"&lt;="&amp;C627,Saisonpreise!$I$9:$I$38,"&gt;="&amp;C627)+COUNTIFS(Saisonpreise!$K$9:$K$38,"OK",Saisonpreise!$C$9:$C$38,"Jährlich",Saisonpreise!$J$9:$J$38,1,Saisonpreise!$H$9:$H$38,"&lt;="&amp;C627)+COUNTIFS(Saisonpreise!$K$9:$K$38,"OK",Saisonpreise!$C$9:$C$38,"Jährlich",Saisonpreise!$J$9:$J$38,1,Saisonpreise!$I$9:$I$38,"&gt;="&amp;C627))</f>
        <v>1</v>
      </c>
      <c r="E627" s="3">
        <f>IF(A627="","",COUNTIFS(Saisonpreise!$K$9:$K$38,"OK",Saisonpreise!$C$9:$C$38,"Einmalig",Saisonpreise!$D$9:$D$38,"&lt;="&amp;A627,Saisonpreise!$E$9:$E$38,"&gt;="&amp;A627))</f>
        <v>0</v>
      </c>
      <c r="F627" s="10">
        <f>IF(A627="","",IF(E627&gt;1,"",IF(E627=1,SUMIFS(Saisonpreise!$F$9:$F$38,Saisonpreise!$K$9:$K$38,"OK",Saisonpreise!$C$9:$C$38,"Einmalig",Saisonpreise!$D$9:$D$38,"&lt;="&amp;A627,Saisonpreise!$E$9:$E$38,"&gt;="&amp;A627),IF(D627&gt;1,"",IF(D627=0,Start!$E$26,SUMIFS(Saisonpreise!$F$9:$F$38,Saisonpreise!$K$9:$K$38,"OK",Saisonpreise!$C$9:$C$38,"Jährlich",Saisonpreise!$J$9:$J$38,0,Saisonpreise!$H$9:$H$38,"&lt;="&amp;C627,Saisonpreise!$I$9:$I$38,"&gt;="&amp;C627)+SUMIFS(Saisonpreise!$F$9:$F$38,Saisonpreise!$K$9:$K$38,"OK",Saisonpreise!$C$9:$C$38,"Jährlich",Saisonpreise!$J$9:$J$38,1,Saisonpreise!$H$9:$H$38,"&lt;="&amp;C627)+SUMIFS(Saisonpreise!$F$9:$F$38,Saisonpreise!$K$9:$K$38,"OK",Saisonpreise!$C$9:$C$38,"Jährlich",Saisonpreise!$J$9:$J$38,1,Saisonpreise!$I$9:$I$38,"&gt;="&amp;C627))))))</f>
        <v>135</v>
      </c>
      <c r="G627" s="3" t="str">
        <f t="shared" si="38"/>
        <v>Jährliche Saison</v>
      </c>
      <c r="H627" s="3" t="str">
        <f t="shared" si="39"/>
        <v>OK</v>
      </c>
    </row>
    <row r="628" spans="1:8" ht="31" customHeight="1">
      <c r="A628" s="12">
        <f>IF(DATE(Start!$E$28,1,1)+ROW()-9&lt;DATE(Start!$E$28+3,1,1),DATE(Start!$E$28,1,1)+ROW()-9,"")</f>
        <v>46642</v>
      </c>
      <c r="B628" s="3" t="str">
        <f t="shared" si="36"/>
        <v>So</v>
      </c>
      <c r="C628" s="3">
        <f t="shared" si="37"/>
        <v>912</v>
      </c>
      <c r="D628" s="3">
        <f>IF(A628="","",COUNTIFS(Saisonpreise!$K$9:$K$38,"OK",Saisonpreise!$C$9:$C$38,"Jährlich",Saisonpreise!$J$9:$J$38,0,Saisonpreise!$H$9:$H$38,"&lt;="&amp;C628,Saisonpreise!$I$9:$I$38,"&gt;="&amp;C628)+COUNTIFS(Saisonpreise!$K$9:$K$38,"OK",Saisonpreise!$C$9:$C$38,"Jährlich",Saisonpreise!$J$9:$J$38,1,Saisonpreise!$H$9:$H$38,"&lt;="&amp;C628)+COUNTIFS(Saisonpreise!$K$9:$K$38,"OK",Saisonpreise!$C$9:$C$38,"Jährlich",Saisonpreise!$J$9:$J$38,1,Saisonpreise!$I$9:$I$38,"&gt;="&amp;C628))</f>
        <v>1</v>
      </c>
      <c r="E628" s="3">
        <f>IF(A628="","",COUNTIFS(Saisonpreise!$K$9:$K$38,"OK",Saisonpreise!$C$9:$C$38,"Einmalig",Saisonpreise!$D$9:$D$38,"&lt;="&amp;A628,Saisonpreise!$E$9:$E$38,"&gt;="&amp;A628))</f>
        <v>0</v>
      </c>
      <c r="F628" s="10">
        <f>IF(A628="","",IF(E628&gt;1,"",IF(E628=1,SUMIFS(Saisonpreise!$F$9:$F$38,Saisonpreise!$K$9:$K$38,"OK",Saisonpreise!$C$9:$C$38,"Einmalig",Saisonpreise!$D$9:$D$38,"&lt;="&amp;A628,Saisonpreise!$E$9:$E$38,"&gt;="&amp;A628),IF(D628&gt;1,"",IF(D628=0,Start!$E$26,SUMIFS(Saisonpreise!$F$9:$F$38,Saisonpreise!$K$9:$K$38,"OK",Saisonpreise!$C$9:$C$38,"Jährlich",Saisonpreise!$J$9:$J$38,0,Saisonpreise!$H$9:$H$38,"&lt;="&amp;C628,Saisonpreise!$I$9:$I$38,"&gt;="&amp;C628)+SUMIFS(Saisonpreise!$F$9:$F$38,Saisonpreise!$K$9:$K$38,"OK",Saisonpreise!$C$9:$C$38,"Jährlich",Saisonpreise!$J$9:$J$38,1,Saisonpreise!$H$9:$H$38,"&lt;="&amp;C628)+SUMIFS(Saisonpreise!$F$9:$F$38,Saisonpreise!$K$9:$K$38,"OK",Saisonpreise!$C$9:$C$38,"Jährlich",Saisonpreise!$J$9:$J$38,1,Saisonpreise!$I$9:$I$38,"&gt;="&amp;C628))))))</f>
        <v>135</v>
      </c>
      <c r="G628" s="3" t="str">
        <f t="shared" si="38"/>
        <v>Jährliche Saison</v>
      </c>
      <c r="H628" s="3" t="str">
        <f t="shared" si="39"/>
        <v>OK</v>
      </c>
    </row>
    <row r="629" spans="1:8" ht="31" customHeight="1">
      <c r="A629" s="12">
        <f>IF(DATE(Start!$E$28,1,1)+ROW()-9&lt;DATE(Start!$E$28+3,1,1),DATE(Start!$E$28,1,1)+ROW()-9,"")</f>
        <v>46643</v>
      </c>
      <c r="B629" s="3" t="str">
        <f t="shared" si="36"/>
        <v>Mo</v>
      </c>
      <c r="C629" s="3">
        <f t="shared" si="37"/>
        <v>913</v>
      </c>
      <c r="D629" s="3">
        <f>IF(A629="","",COUNTIFS(Saisonpreise!$K$9:$K$38,"OK",Saisonpreise!$C$9:$C$38,"Jährlich",Saisonpreise!$J$9:$J$38,0,Saisonpreise!$H$9:$H$38,"&lt;="&amp;C629,Saisonpreise!$I$9:$I$38,"&gt;="&amp;C629)+COUNTIFS(Saisonpreise!$K$9:$K$38,"OK",Saisonpreise!$C$9:$C$38,"Jährlich",Saisonpreise!$J$9:$J$38,1,Saisonpreise!$H$9:$H$38,"&lt;="&amp;C629)+COUNTIFS(Saisonpreise!$K$9:$K$38,"OK",Saisonpreise!$C$9:$C$38,"Jährlich",Saisonpreise!$J$9:$J$38,1,Saisonpreise!$I$9:$I$38,"&gt;="&amp;C629))</f>
        <v>1</v>
      </c>
      <c r="E629" s="3">
        <f>IF(A629="","",COUNTIFS(Saisonpreise!$K$9:$K$38,"OK",Saisonpreise!$C$9:$C$38,"Einmalig",Saisonpreise!$D$9:$D$38,"&lt;="&amp;A629,Saisonpreise!$E$9:$E$38,"&gt;="&amp;A629))</f>
        <v>0</v>
      </c>
      <c r="F629" s="10">
        <f>IF(A629="","",IF(E629&gt;1,"",IF(E629=1,SUMIFS(Saisonpreise!$F$9:$F$38,Saisonpreise!$K$9:$K$38,"OK",Saisonpreise!$C$9:$C$38,"Einmalig",Saisonpreise!$D$9:$D$38,"&lt;="&amp;A629,Saisonpreise!$E$9:$E$38,"&gt;="&amp;A629),IF(D629&gt;1,"",IF(D629=0,Start!$E$26,SUMIFS(Saisonpreise!$F$9:$F$38,Saisonpreise!$K$9:$K$38,"OK",Saisonpreise!$C$9:$C$38,"Jährlich",Saisonpreise!$J$9:$J$38,0,Saisonpreise!$H$9:$H$38,"&lt;="&amp;C629,Saisonpreise!$I$9:$I$38,"&gt;="&amp;C629)+SUMIFS(Saisonpreise!$F$9:$F$38,Saisonpreise!$K$9:$K$38,"OK",Saisonpreise!$C$9:$C$38,"Jährlich",Saisonpreise!$J$9:$J$38,1,Saisonpreise!$H$9:$H$38,"&lt;="&amp;C629)+SUMIFS(Saisonpreise!$F$9:$F$38,Saisonpreise!$K$9:$K$38,"OK",Saisonpreise!$C$9:$C$38,"Jährlich",Saisonpreise!$J$9:$J$38,1,Saisonpreise!$I$9:$I$38,"&gt;="&amp;C629))))))</f>
        <v>135</v>
      </c>
      <c r="G629" s="3" t="str">
        <f t="shared" si="38"/>
        <v>Jährliche Saison</v>
      </c>
      <c r="H629" s="3" t="str">
        <f t="shared" si="39"/>
        <v>OK</v>
      </c>
    </row>
    <row r="630" spans="1:8" ht="31" customHeight="1">
      <c r="A630" s="12">
        <f>IF(DATE(Start!$E$28,1,1)+ROW()-9&lt;DATE(Start!$E$28+3,1,1),DATE(Start!$E$28,1,1)+ROW()-9,"")</f>
        <v>46644</v>
      </c>
      <c r="B630" s="3" t="str">
        <f t="shared" si="36"/>
        <v>Di</v>
      </c>
      <c r="C630" s="3">
        <f t="shared" si="37"/>
        <v>914</v>
      </c>
      <c r="D630" s="3">
        <f>IF(A630="","",COUNTIFS(Saisonpreise!$K$9:$K$38,"OK",Saisonpreise!$C$9:$C$38,"Jährlich",Saisonpreise!$J$9:$J$38,0,Saisonpreise!$H$9:$H$38,"&lt;="&amp;C630,Saisonpreise!$I$9:$I$38,"&gt;="&amp;C630)+COUNTIFS(Saisonpreise!$K$9:$K$38,"OK",Saisonpreise!$C$9:$C$38,"Jährlich",Saisonpreise!$J$9:$J$38,1,Saisonpreise!$H$9:$H$38,"&lt;="&amp;C630)+COUNTIFS(Saisonpreise!$K$9:$K$38,"OK",Saisonpreise!$C$9:$C$38,"Jährlich",Saisonpreise!$J$9:$J$38,1,Saisonpreise!$I$9:$I$38,"&gt;="&amp;C630))</f>
        <v>1</v>
      </c>
      <c r="E630" s="3">
        <f>IF(A630="","",COUNTIFS(Saisonpreise!$K$9:$K$38,"OK",Saisonpreise!$C$9:$C$38,"Einmalig",Saisonpreise!$D$9:$D$38,"&lt;="&amp;A630,Saisonpreise!$E$9:$E$38,"&gt;="&amp;A630))</f>
        <v>0</v>
      </c>
      <c r="F630" s="10">
        <f>IF(A630="","",IF(E630&gt;1,"",IF(E630=1,SUMIFS(Saisonpreise!$F$9:$F$38,Saisonpreise!$K$9:$K$38,"OK",Saisonpreise!$C$9:$C$38,"Einmalig",Saisonpreise!$D$9:$D$38,"&lt;="&amp;A630,Saisonpreise!$E$9:$E$38,"&gt;="&amp;A630),IF(D630&gt;1,"",IF(D630=0,Start!$E$26,SUMIFS(Saisonpreise!$F$9:$F$38,Saisonpreise!$K$9:$K$38,"OK",Saisonpreise!$C$9:$C$38,"Jährlich",Saisonpreise!$J$9:$J$38,0,Saisonpreise!$H$9:$H$38,"&lt;="&amp;C630,Saisonpreise!$I$9:$I$38,"&gt;="&amp;C630)+SUMIFS(Saisonpreise!$F$9:$F$38,Saisonpreise!$K$9:$K$38,"OK",Saisonpreise!$C$9:$C$38,"Jährlich",Saisonpreise!$J$9:$J$38,1,Saisonpreise!$H$9:$H$38,"&lt;="&amp;C630)+SUMIFS(Saisonpreise!$F$9:$F$38,Saisonpreise!$K$9:$K$38,"OK",Saisonpreise!$C$9:$C$38,"Jährlich",Saisonpreise!$J$9:$J$38,1,Saisonpreise!$I$9:$I$38,"&gt;="&amp;C630))))))</f>
        <v>135</v>
      </c>
      <c r="G630" s="3" t="str">
        <f t="shared" si="38"/>
        <v>Jährliche Saison</v>
      </c>
      <c r="H630" s="3" t="str">
        <f t="shared" si="39"/>
        <v>OK</v>
      </c>
    </row>
    <row r="631" spans="1:8" ht="31" customHeight="1">
      <c r="A631" s="12">
        <f>IF(DATE(Start!$E$28,1,1)+ROW()-9&lt;DATE(Start!$E$28+3,1,1),DATE(Start!$E$28,1,1)+ROW()-9,"")</f>
        <v>46645</v>
      </c>
      <c r="B631" s="3" t="str">
        <f t="shared" si="36"/>
        <v>Mi</v>
      </c>
      <c r="C631" s="3">
        <f t="shared" si="37"/>
        <v>915</v>
      </c>
      <c r="D631" s="3">
        <f>IF(A631="","",COUNTIFS(Saisonpreise!$K$9:$K$38,"OK",Saisonpreise!$C$9:$C$38,"Jährlich",Saisonpreise!$J$9:$J$38,0,Saisonpreise!$H$9:$H$38,"&lt;="&amp;C631,Saisonpreise!$I$9:$I$38,"&gt;="&amp;C631)+COUNTIFS(Saisonpreise!$K$9:$K$38,"OK",Saisonpreise!$C$9:$C$38,"Jährlich",Saisonpreise!$J$9:$J$38,1,Saisonpreise!$H$9:$H$38,"&lt;="&amp;C631)+COUNTIFS(Saisonpreise!$K$9:$K$38,"OK",Saisonpreise!$C$9:$C$38,"Jährlich",Saisonpreise!$J$9:$J$38,1,Saisonpreise!$I$9:$I$38,"&gt;="&amp;C631))</f>
        <v>1</v>
      </c>
      <c r="E631" s="3">
        <f>IF(A631="","",COUNTIFS(Saisonpreise!$K$9:$K$38,"OK",Saisonpreise!$C$9:$C$38,"Einmalig",Saisonpreise!$D$9:$D$38,"&lt;="&amp;A631,Saisonpreise!$E$9:$E$38,"&gt;="&amp;A631))</f>
        <v>0</v>
      </c>
      <c r="F631" s="10">
        <f>IF(A631="","",IF(E631&gt;1,"",IF(E631=1,SUMIFS(Saisonpreise!$F$9:$F$38,Saisonpreise!$K$9:$K$38,"OK",Saisonpreise!$C$9:$C$38,"Einmalig",Saisonpreise!$D$9:$D$38,"&lt;="&amp;A631,Saisonpreise!$E$9:$E$38,"&gt;="&amp;A631),IF(D631&gt;1,"",IF(D631=0,Start!$E$26,SUMIFS(Saisonpreise!$F$9:$F$38,Saisonpreise!$K$9:$K$38,"OK",Saisonpreise!$C$9:$C$38,"Jährlich",Saisonpreise!$J$9:$J$38,0,Saisonpreise!$H$9:$H$38,"&lt;="&amp;C631,Saisonpreise!$I$9:$I$38,"&gt;="&amp;C631)+SUMIFS(Saisonpreise!$F$9:$F$38,Saisonpreise!$K$9:$K$38,"OK",Saisonpreise!$C$9:$C$38,"Jährlich",Saisonpreise!$J$9:$J$38,1,Saisonpreise!$H$9:$H$38,"&lt;="&amp;C631)+SUMIFS(Saisonpreise!$F$9:$F$38,Saisonpreise!$K$9:$K$38,"OK",Saisonpreise!$C$9:$C$38,"Jährlich",Saisonpreise!$J$9:$J$38,1,Saisonpreise!$I$9:$I$38,"&gt;="&amp;C631))))))</f>
        <v>105</v>
      </c>
      <c r="G631" s="3" t="str">
        <f t="shared" si="38"/>
        <v>Jährliche Saison</v>
      </c>
      <c r="H631" s="3" t="str">
        <f t="shared" si="39"/>
        <v>OK</v>
      </c>
    </row>
    <row r="632" spans="1:8" ht="31" customHeight="1">
      <c r="A632" s="12">
        <f>IF(DATE(Start!$E$28,1,1)+ROW()-9&lt;DATE(Start!$E$28+3,1,1),DATE(Start!$E$28,1,1)+ROW()-9,"")</f>
        <v>46646</v>
      </c>
      <c r="B632" s="3" t="str">
        <f t="shared" si="36"/>
        <v>Do</v>
      </c>
      <c r="C632" s="3">
        <f t="shared" si="37"/>
        <v>916</v>
      </c>
      <c r="D632" s="3">
        <f>IF(A632="","",COUNTIFS(Saisonpreise!$K$9:$K$38,"OK",Saisonpreise!$C$9:$C$38,"Jährlich",Saisonpreise!$J$9:$J$38,0,Saisonpreise!$H$9:$H$38,"&lt;="&amp;C632,Saisonpreise!$I$9:$I$38,"&gt;="&amp;C632)+COUNTIFS(Saisonpreise!$K$9:$K$38,"OK",Saisonpreise!$C$9:$C$38,"Jährlich",Saisonpreise!$J$9:$J$38,1,Saisonpreise!$H$9:$H$38,"&lt;="&amp;C632)+COUNTIFS(Saisonpreise!$K$9:$K$38,"OK",Saisonpreise!$C$9:$C$38,"Jährlich",Saisonpreise!$J$9:$J$38,1,Saisonpreise!$I$9:$I$38,"&gt;="&amp;C632))</f>
        <v>1</v>
      </c>
      <c r="E632" s="3">
        <f>IF(A632="","",COUNTIFS(Saisonpreise!$K$9:$K$38,"OK",Saisonpreise!$C$9:$C$38,"Einmalig",Saisonpreise!$D$9:$D$38,"&lt;="&amp;A632,Saisonpreise!$E$9:$E$38,"&gt;="&amp;A632))</f>
        <v>0</v>
      </c>
      <c r="F632" s="10">
        <f>IF(A632="","",IF(E632&gt;1,"",IF(E632=1,SUMIFS(Saisonpreise!$F$9:$F$38,Saisonpreise!$K$9:$K$38,"OK",Saisonpreise!$C$9:$C$38,"Einmalig",Saisonpreise!$D$9:$D$38,"&lt;="&amp;A632,Saisonpreise!$E$9:$E$38,"&gt;="&amp;A632),IF(D632&gt;1,"",IF(D632=0,Start!$E$26,SUMIFS(Saisonpreise!$F$9:$F$38,Saisonpreise!$K$9:$K$38,"OK",Saisonpreise!$C$9:$C$38,"Jährlich",Saisonpreise!$J$9:$J$38,0,Saisonpreise!$H$9:$H$38,"&lt;="&amp;C632,Saisonpreise!$I$9:$I$38,"&gt;="&amp;C632)+SUMIFS(Saisonpreise!$F$9:$F$38,Saisonpreise!$K$9:$K$38,"OK",Saisonpreise!$C$9:$C$38,"Jährlich",Saisonpreise!$J$9:$J$38,1,Saisonpreise!$H$9:$H$38,"&lt;="&amp;C632)+SUMIFS(Saisonpreise!$F$9:$F$38,Saisonpreise!$K$9:$K$38,"OK",Saisonpreise!$C$9:$C$38,"Jährlich",Saisonpreise!$J$9:$J$38,1,Saisonpreise!$I$9:$I$38,"&gt;="&amp;C632))))))</f>
        <v>105</v>
      </c>
      <c r="G632" s="3" t="str">
        <f t="shared" si="38"/>
        <v>Jährliche Saison</v>
      </c>
      <c r="H632" s="3" t="str">
        <f t="shared" si="39"/>
        <v>OK</v>
      </c>
    </row>
    <row r="633" spans="1:8" ht="31" customHeight="1">
      <c r="A633" s="12">
        <f>IF(DATE(Start!$E$28,1,1)+ROW()-9&lt;DATE(Start!$E$28+3,1,1),DATE(Start!$E$28,1,1)+ROW()-9,"")</f>
        <v>46647</v>
      </c>
      <c r="B633" s="3" t="str">
        <f t="shared" si="36"/>
        <v>Fr</v>
      </c>
      <c r="C633" s="3">
        <f t="shared" si="37"/>
        <v>917</v>
      </c>
      <c r="D633" s="3">
        <f>IF(A633="","",COUNTIFS(Saisonpreise!$K$9:$K$38,"OK",Saisonpreise!$C$9:$C$38,"Jährlich",Saisonpreise!$J$9:$J$38,0,Saisonpreise!$H$9:$H$38,"&lt;="&amp;C633,Saisonpreise!$I$9:$I$38,"&gt;="&amp;C633)+COUNTIFS(Saisonpreise!$K$9:$K$38,"OK",Saisonpreise!$C$9:$C$38,"Jährlich",Saisonpreise!$J$9:$J$38,1,Saisonpreise!$H$9:$H$38,"&lt;="&amp;C633)+COUNTIFS(Saisonpreise!$K$9:$K$38,"OK",Saisonpreise!$C$9:$C$38,"Jährlich",Saisonpreise!$J$9:$J$38,1,Saisonpreise!$I$9:$I$38,"&gt;="&amp;C633))</f>
        <v>1</v>
      </c>
      <c r="E633" s="3">
        <f>IF(A633="","",COUNTIFS(Saisonpreise!$K$9:$K$38,"OK",Saisonpreise!$C$9:$C$38,"Einmalig",Saisonpreise!$D$9:$D$38,"&lt;="&amp;A633,Saisonpreise!$E$9:$E$38,"&gt;="&amp;A633))</f>
        <v>0</v>
      </c>
      <c r="F633" s="10">
        <f>IF(A633="","",IF(E633&gt;1,"",IF(E633=1,SUMIFS(Saisonpreise!$F$9:$F$38,Saisonpreise!$K$9:$K$38,"OK",Saisonpreise!$C$9:$C$38,"Einmalig",Saisonpreise!$D$9:$D$38,"&lt;="&amp;A633,Saisonpreise!$E$9:$E$38,"&gt;="&amp;A633),IF(D633&gt;1,"",IF(D633=0,Start!$E$26,SUMIFS(Saisonpreise!$F$9:$F$38,Saisonpreise!$K$9:$K$38,"OK",Saisonpreise!$C$9:$C$38,"Jährlich",Saisonpreise!$J$9:$J$38,0,Saisonpreise!$H$9:$H$38,"&lt;="&amp;C633,Saisonpreise!$I$9:$I$38,"&gt;="&amp;C633)+SUMIFS(Saisonpreise!$F$9:$F$38,Saisonpreise!$K$9:$K$38,"OK",Saisonpreise!$C$9:$C$38,"Jährlich",Saisonpreise!$J$9:$J$38,1,Saisonpreise!$H$9:$H$38,"&lt;="&amp;C633)+SUMIFS(Saisonpreise!$F$9:$F$38,Saisonpreise!$K$9:$K$38,"OK",Saisonpreise!$C$9:$C$38,"Jährlich",Saisonpreise!$J$9:$J$38,1,Saisonpreise!$I$9:$I$38,"&gt;="&amp;C633))))))</f>
        <v>105</v>
      </c>
      <c r="G633" s="3" t="str">
        <f t="shared" si="38"/>
        <v>Jährliche Saison</v>
      </c>
      <c r="H633" s="3" t="str">
        <f t="shared" si="39"/>
        <v>OK</v>
      </c>
    </row>
    <row r="634" spans="1:8" ht="31" customHeight="1">
      <c r="A634" s="12">
        <f>IF(DATE(Start!$E$28,1,1)+ROW()-9&lt;DATE(Start!$E$28+3,1,1),DATE(Start!$E$28,1,1)+ROW()-9,"")</f>
        <v>46648</v>
      </c>
      <c r="B634" s="3" t="str">
        <f t="shared" si="36"/>
        <v>Sa</v>
      </c>
      <c r="C634" s="3">
        <f t="shared" si="37"/>
        <v>918</v>
      </c>
      <c r="D634" s="3">
        <f>IF(A634="","",COUNTIFS(Saisonpreise!$K$9:$K$38,"OK",Saisonpreise!$C$9:$C$38,"Jährlich",Saisonpreise!$J$9:$J$38,0,Saisonpreise!$H$9:$H$38,"&lt;="&amp;C634,Saisonpreise!$I$9:$I$38,"&gt;="&amp;C634)+COUNTIFS(Saisonpreise!$K$9:$K$38,"OK",Saisonpreise!$C$9:$C$38,"Jährlich",Saisonpreise!$J$9:$J$38,1,Saisonpreise!$H$9:$H$38,"&lt;="&amp;C634)+COUNTIFS(Saisonpreise!$K$9:$K$38,"OK",Saisonpreise!$C$9:$C$38,"Jährlich",Saisonpreise!$J$9:$J$38,1,Saisonpreise!$I$9:$I$38,"&gt;="&amp;C634))</f>
        <v>1</v>
      </c>
      <c r="E634" s="3">
        <f>IF(A634="","",COUNTIFS(Saisonpreise!$K$9:$K$38,"OK",Saisonpreise!$C$9:$C$38,"Einmalig",Saisonpreise!$D$9:$D$38,"&lt;="&amp;A634,Saisonpreise!$E$9:$E$38,"&gt;="&amp;A634))</f>
        <v>0</v>
      </c>
      <c r="F634" s="10">
        <f>IF(A634="","",IF(E634&gt;1,"",IF(E634=1,SUMIFS(Saisonpreise!$F$9:$F$38,Saisonpreise!$K$9:$K$38,"OK",Saisonpreise!$C$9:$C$38,"Einmalig",Saisonpreise!$D$9:$D$38,"&lt;="&amp;A634,Saisonpreise!$E$9:$E$38,"&gt;="&amp;A634),IF(D634&gt;1,"",IF(D634=0,Start!$E$26,SUMIFS(Saisonpreise!$F$9:$F$38,Saisonpreise!$K$9:$K$38,"OK",Saisonpreise!$C$9:$C$38,"Jährlich",Saisonpreise!$J$9:$J$38,0,Saisonpreise!$H$9:$H$38,"&lt;="&amp;C634,Saisonpreise!$I$9:$I$38,"&gt;="&amp;C634)+SUMIFS(Saisonpreise!$F$9:$F$38,Saisonpreise!$K$9:$K$38,"OK",Saisonpreise!$C$9:$C$38,"Jährlich",Saisonpreise!$J$9:$J$38,1,Saisonpreise!$H$9:$H$38,"&lt;="&amp;C634)+SUMIFS(Saisonpreise!$F$9:$F$38,Saisonpreise!$K$9:$K$38,"OK",Saisonpreise!$C$9:$C$38,"Jährlich",Saisonpreise!$J$9:$J$38,1,Saisonpreise!$I$9:$I$38,"&gt;="&amp;C634))))))</f>
        <v>105</v>
      </c>
      <c r="G634" s="3" t="str">
        <f t="shared" si="38"/>
        <v>Jährliche Saison</v>
      </c>
      <c r="H634" s="3" t="str">
        <f t="shared" si="39"/>
        <v>OK</v>
      </c>
    </row>
    <row r="635" spans="1:8" ht="31" customHeight="1">
      <c r="A635" s="12">
        <f>IF(DATE(Start!$E$28,1,1)+ROW()-9&lt;DATE(Start!$E$28+3,1,1),DATE(Start!$E$28,1,1)+ROW()-9,"")</f>
        <v>46649</v>
      </c>
      <c r="B635" s="3" t="str">
        <f t="shared" si="36"/>
        <v>So</v>
      </c>
      <c r="C635" s="3">
        <f t="shared" si="37"/>
        <v>919</v>
      </c>
      <c r="D635" s="3">
        <f>IF(A635="","",COUNTIFS(Saisonpreise!$K$9:$K$38,"OK",Saisonpreise!$C$9:$C$38,"Jährlich",Saisonpreise!$J$9:$J$38,0,Saisonpreise!$H$9:$H$38,"&lt;="&amp;C635,Saisonpreise!$I$9:$I$38,"&gt;="&amp;C635)+COUNTIFS(Saisonpreise!$K$9:$K$38,"OK",Saisonpreise!$C$9:$C$38,"Jährlich",Saisonpreise!$J$9:$J$38,1,Saisonpreise!$H$9:$H$38,"&lt;="&amp;C635)+COUNTIFS(Saisonpreise!$K$9:$K$38,"OK",Saisonpreise!$C$9:$C$38,"Jährlich",Saisonpreise!$J$9:$J$38,1,Saisonpreise!$I$9:$I$38,"&gt;="&amp;C635))</f>
        <v>1</v>
      </c>
      <c r="E635" s="3">
        <f>IF(A635="","",COUNTIFS(Saisonpreise!$K$9:$K$38,"OK",Saisonpreise!$C$9:$C$38,"Einmalig",Saisonpreise!$D$9:$D$38,"&lt;="&amp;A635,Saisonpreise!$E$9:$E$38,"&gt;="&amp;A635))</f>
        <v>0</v>
      </c>
      <c r="F635" s="10">
        <f>IF(A635="","",IF(E635&gt;1,"",IF(E635=1,SUMIFS(Saisonpreise!$F$9:$F$38,Saisonpreise!$K$9:$K$38,"OK",Saisonpreise!$C$9:$C$38,"Einmalig",Saisonpreise!$D$9:$D$38,"&lt;="&amp;A635,Saisonpreise!$E$9:$E$38,"&gt;="&amp;A635),IF(D635&gt;1,"",IF(D635=0,Start!$E$26,SUMIFS(Saisonpreise!$F$9:$F$38,Saisonpreise!$K$9:$K$38,"OK",Saisonpreise!$C$9:$C$38,"Jährlich",Saisonpreise!$J$9:$J$38,0,Saisonpreise!$H$9:$H$38,"&lt;="&amp;C635,Saisonpreise!$I$9:$I$38,"&gt;="&amp;C635)+SUMIFS(Saisonpreise!$F$9:$F$38,Saisonpreise!$K$9:$K$38,"OK",Saisonpreise!$C$9:$C$38,"Jährlich",Saisonpreise!$J$9:$J$38,1,Saisonpreise!$H$9:$H$38,"&lt;="&amp;C635)+SUMIFS(Saisonpreise!$F$9:$F$38,Saisonpreise!$K$9:$K$38,"OK",Saisonpreise!$C$9:$C$38,"Jährlich",Saisonpreise!$J$9:$J$38,1,Saisonpreise!$I$9:$I$38,"&gt;="&amp;C635))))))</f>
        <v>105</v>
      </c>
      <c r="G635" s="3" t="str">
        <f t="shared" si="38"/>
        <v>Jährliche Saison</v>
      </c>
      <c r="H635" s="3" t="str">
        <f t="shared" si="39"/>
        <v>OK</v>
      </c>
    </row>
    <row r="636" spans="1:8" ht="31" customHeight="1">
      <c r="A636" s="12">
        <f>IF(DATE(Start!$E$28,1,1)+ROW()-9&lt;DATE(Start!$E$28+3,1,1),DATE(Start!$E$28,1,1)+ROW()-9,"")</f>
        <v>46650</v>
      </c>
      <c r="B636" s="3" t="str">
        <f t="shared" si="36"/>
        <v>Mo</v>
      </c>
      <c r="C636" s="3">
        <f t="shared" si="37"/>
        <v>920</v>
      </c>
      <c r="D636" s="3">
        <f>IF(A636="","",COUNTIFS(Saisonpreise!$K$9:$K$38,"OK",Saisonpreise!$C$9:$C$38,"Jährlich",Saisonpreise!$J$9:$J$38,0,Saisonpreise!$H$9:$H$38,"&lt;="&amp;C636,Saisonpreise!$I$9:$I$38,"&gt;="&amp;C636)+COUNTIFS(Saisonpreise!$K$9:$K$38,"OK",Saisonpreise!$C$9:$C$38,"Jährlich",Saisonpreise!$J$9:$J$38,1,Saisonpreise!$H$9:$H$38,"&lt;="&amp;C636)+COUNTIFS(Saisonpreise!$K$9:$K$38,"OK",Saisonpreise!$C$9:$C$38,"Jährlich",Saisonpreise!$J$9:$J$38,1,Saisonpreise!$I$9:$I$38,"&gt;="&amp;C636))</f>
        <v>1</v>
      </c>
      <c r="E636" s="3">
        <f>IF(A636="","",COUNTIFS(Saisonpreise!$K$9:$K$38,"OK",Saisonpreise!$C$9:$C$38,"Einmalig",Saisonpreise!$D$9:$D$38,"&lt;="&amp;A636,Saisonpreise!$E$9:$E$38,"&gt;="&amp;A636))</f>
        <v>0</v>
      </c>
      <c r="F636" s="10">
        <f>IF(A636="","",IF(E636&gt;1,"",IF(E636=1,SUMIFS(Saisonpreise!$F$9:$F$38,Saisonpreise!$K$9:$K$38,"OK",Saisonpreise!$C$9:$C$38,"Einmalig",Saisonpreise!$D$9:$D$38,"&lt;="&amp;A636,Saisonpreise!$E$9:$E$38,"&gt;="&amp;A636),IF(D636&gt;1,"",IF(D636=0,Start!$E$26,SUMIFS(Saisonpreise!$F$9:$F$38,Saisonpreise!$K$9:$K$38,"OK",Saisonpreise!$C$9:$C$38,"Jährlich",Saisonpreise!$J$9:$J$38,0,Saisonpreise!$H$9:$H$38,"&lt;="&amp;C636,Saisonpreise!$I$9:$I$38,"&gt;="&amp;C636)+SUMIFS(Saisonpreise!$F$9:$F$38,Saisonpreise!$K$9:$K$38,"OK",Saisonpreise!$C$9:$C$38,"Jährlich",Saisonpreise!$J$9:$J$38,1,Saisonpreise!$H$9:$H$38,"&lt;="&amp;C636)+SUMIFS(Saisonpreise!$F$9:$F$38,Saisonpreise!$K$9:$K$38,"OK",Saisonpreise!$C$9:$C$38,"Jährlich",Saisonpreise!$J$9:$J$38,1,Saisonpreise!$I$9:$I$38,"&gt;="&amp;C636))))))</f>
        <v>105</v>
      </c>
      <c r="G636" s="3" t="str">
        <f t="shared" si="38"/>
        <v>Jährliche Saison</v>
      </c>
      <c r="H636" s="3" t="str">
        <f t="shared" si="39"/>
        <v>OK</v>
      </c>
    </row>
    <row r="637" spans="1:8" ht="31" customHeight="1">
      <c r="A637" s="12">
        <f>IF(DATE(Start!$E$28,1,1)+ROW()-9&lt;DATE(Start!$E$28+3,1,1),DATE(Start!$E$28,1,1)+ROW()-9,"")</f>
        <v>46651</v>
      </c>
      <c r="B637" s="3" t="str">
        <f t="shared" si="36"/>
        <v>Di</v>
      </c>
      <c r="C637" s="3">
        <f t="shared" si="37"/>
        <v>921</v>
      </c>
      <c r="D637" s="3">
        <f>IF(A637="","",COUNTIFS(Saisonpreise!$K$9:$K$38,"OK",Saisonpreise!$C$9:$C$38,"Jährlich",Saisonpreise!$J$9:$J$38,0,Saisonpreise!$H$9:$H$38,"&lt;="&amp;C637,Saisonpreise!$I$9:$I$38,"&gt;="&amp;C637)+COUNTIFS(Saisonpreise!$K$9:$K$38,"OK",Saisonpreise!$C$9:$C$38,"Jährlich",Saisonpreise!$J$9:$J$38,1,Saisonpreise!$H$9:$H$38,"&lt;="&amp;C637)+COUNTIFS(Saisonpreise!$K$9:$K$38,"OK",Saisonpreise!$C$9:$C$38,"Jährlich",Saisonpreise!$J$9:$J$38,1,Saisonpreise!$I$9:$I$38,"&gt;="&amp;C637))</f>
        <v>1</v>
      </c>
      <c r="E637" s="3">
        <f>IF(A637="","",COUNTIFS(Saisonpreise!$K$9:$K$38,"OK",Saisonpreise!$C$9:$C$38,"Einmalig",Saisonpreise!$D$9:$D$38,"&lt;="&amp;A637,Saisonpreise!$E$9:$E$38,"&gt;="&amp;A637))</f>
        <v>0</v>
      </c>
      <c r="F637" s="10">
        <f>IF(A637="","",IF(E637&gt;1,"",IF(E637=1,SUMIFS(Saisonpreise!$F$9:$F$38,Saisonpreise!$K$9:$K$38,"OK",Saisonpreise!$C$9:$C$38,"Einmalig",Saisonpreise!$D$9:$D$38,"&lt;="&amp;A637,Saisonpreise!$E$9:$E$38,"&gt;="&amp;A637),IF(D637&gt;1,"",IF(D637=0,Start!$E$26,SUMIFS(Saisonpreise!$F$9:$F$38,Saisonpreise!$K$9:$K$38,"OK",Saisonpreise!$C$9:$C$38,"Jährlich",Saisonpreise!$J$9:$J$38,0,Saisonpreise!$H$9:$H$38,"&lt;="&amp;C637,Saisonpreise!$I$9:$I$38,"&gt;="&amp;C637)+SUMIFS(Saisonpreise!$F$9:$F$38,Saisonpreise!$K$9:$K$38,"OK",Saisonpreise!$C$9:$C$38,"Jährlich",Saisonpreise!$J$9:$J$38,1,Saisonpreise!$H$9:$H$38,"&lt;="&amp;C637)+SUMIFS(Saisonpreise!$F$9:$F$38,Saisonpreise!$K$9:$K$38,"OK",Saisonpreise!$C$9:$C$38,"Jährlich",Saisonpreise!$J$9:$J$38,1,Saisonpreise!$I$9:$I$38,"&gt;="&amp;C637))))))</f>
        <v>105</v>
      </c>
      <c r="G637" s="3" t="str">
        <f t="shared" si="38"/>
        <v>Jährliche Saison</v>
      </c>
      <c r="H637" s="3" t="str">
        <f t="shared" si="39"/>
        <v>OK</v>
      </c>
    </row>
    <row r="638" spans="1:8" ht="31" customHeight="1">
      <c r="A638" s="12">
        <f>IF(DATE(Start!$E$28,1,1)+ROW()-9&lt;DATE(Start!$E$28+3,1,1),DATE(Start!$E$28,1,1)+ROW()-9,"")</f>
        <v>46652</v>
      </c>
      <c r="B638" s="3" t="str">
        <f t="shared" si="36"/>
        <v>Mi</v>
      </c>
      <c r="C638" s="3">
        <f t="shared" si="37"/>
        <v>922</v>
      </c>
      <c r="D638" s="3">
        <f>IF(A638="","",COUNTIFS(Saisonpreise!$K$9:$K$38,"OK",Saisonpreise!$C$9:$C$38,"Jährlich",Saisonpreise!$J$9:$J$38,0,Saisonpreise!$H$9:$H$38,"&lt;="&amp;C638,Saisonpreise!$I$9:$I$38,"&gt;="&amp;C638)+COUNTIFS(Saisonpreise!$K$9:$K$38,"OK",Saisonpreise!$C$9:$C$38,"Jährlich",Saisonpreise!$J$9:$J$38,1,Saisonpreise!$H$9:$H$38,"&lt;="&amp;C638)+COUNTIFS(Saisonpreise!$K$9:$K$38,"OK",Saisonpreise!$C$9:$C$38,"Jährlich",Saisonpreise!$J$9:$J$38,1,Saisonpreise!$I$9:$I$38,"&gt;="&amp;C638))</f>
        <v>1</v>
      </c>
      <c r="E638" s="3">
        <f>IF(A638="","",COUNTIFS(Saisonpreise!$K$9:$K$38,"OK",Saisonpreise!$C$9:$C$38,"Einmalig",Saisonpreise!$D$9:$D$38,"&lt;="&amp;A638,Saisonpreise!$E$9:$E$38,"&gt;="&amp;A638))</f>
        <v>0</v>
      </c>
      <c r="F638" s="10">
        <f>IF(A638="","",IF(E638&gt;1,"",IF(E638=1,SUMIFS(Saisonpreise!$F$9:$F$38,Saisonpreise!$K$9:$K$38,"OK",Saisonpreise!$C$9:$C$38,"Einmalig",Saisonpreise!$D$9:$D$38,"&lt;="&amp;A638,Saisonpreise!$E$9:$E$38,"&gt;="&amp;A638),IF(D638&gt;1,"",IF(D638=0,Start!$E$26,SUMIFS(Saisonpreise!$F$9:$F$38,Saisonpreise!$K$9:$K$38,"OK",Saisonpreise!$C$9:$C$38,"Jährlich",Saisonpreise!$J$9:$J$38,0,Saisonpreise!$H$9:$H$38,"&lt;="&amp;C638,Saisonpreise!$I$9:$I$38,"&gt;="&amp;C638)+SUMIFS(Saisonpreise!$F$9:$F$38,Saisonpreise!$K$9:$K$38,"OK",Saisonpreise!$C$9:$C$38,"Jährlich",Saisonpreise!$J$9:$J$38,1,Saisonpreise!$H$9:$H$38,"&lt;="&amp;C638)+SUMIFS(Saisonpreise!$F$9:$F$38,Saisonpreise!$K$9:$K$38,"OK",Saisonpreise!$C$9:$C$38,"Jährlich",Saisonpreise!$J$9:$J$38,1,Saisonpreise!$I$9:$I$38,"&gt;="&amp;C638))))))</f>
        <v>105</v>
      </c>
      <c r="G638" s="3" t="str">
        <f t="shared" si="38"/>
        <v>Jährliche Saison</v>
      </c>
      <c r="H638" s="3" t="str">
        <f t="shared" si="39"/>
        <v>OK</v>
      </c>
    </row>
    <row r="639" spans="1:8" ht="31" customHeight="1">
      <c r="A639" s="12">
        <f>IF(DATE(Start!$E$28,1,1)+ROW()-9&lt;DATE(Start!$E$28+3,1,1),DATE(Start!$E$28,1,1)+ROW()-9,"")</f>
        <v>46653</v>
      </c>
      <c r="B639" s="3" t="str">
        <f t="shared" si="36"/>
        <v>Do</v>
      </c>
      <c r="C639" s="3">
        <f t="shared" si="37"/>
        <v>923</v>
      </c>
      <c r="D639" s="3">
        <f>IF(A639="","",COUNTIFS(Saisonpreise!$K$9:$K$38,"OK",Saisonpreise!$C$9:$C$38,"Jährlich",Saisonpreise!$J$9:$J$38,0,Saisonpreise!$H$9:$H$38,"&lt;="&amp;C639,Saisonpreise!$I$9:$I$38,"&gt;="&amp;C639)+COUNTIFS(Saisonpreise!$K$9:$K$38,"OK",Saisonpreise!$C$9:$C$38,"Jährlich",Saisonpreise!$J$9:$J$38,1,Saisonpreise!$H$9:$H$38,"&lt;="&amp;C639)+COUNTIFS(Saisonpreise!$K$9:$K$38,"OK",Saisonpreise!$C$9:$C$38,"Jährlich",Saisonpreise!$J$9:$J$38,1,Saisonpreise!$I$9:$I$38,"&gt;="&amp;C639))</f>
        <v>1</v>
      </c>
      <c r="E639" s="3">
        <f>IF(A639="","",COUNTIFS(Saisonpreise!$K$9:$K$38,"OK",Saisonpreise!$C$9:$C$38,"Einmalig",Saisonpreise!$D$9:$D$38,"&lt;="&amp;A639,Saisonpreise!$E$9:$E$38,"&gt;="&amp;A639))</f>
        <v>0</v>
      </c>
      <c r="F639" s="10">
        <f>IF(A639="","",IF(E639&gt;1,"",IF(E639=1,SUMIFS(Saisonpreise!$F$9:$F$38,Saisonpreise!$K$9:$K$38,"OK",Saisonpreise!$C$9:$C$38,"Einmalig",Saisonpreise!$D$9:$D$38,"&lt;="&amp;A639,Saisonpreise!$E$9:$E$38,"&gt;="&amp;A639),IF(D639&gt;1,"",IF(D639=0,Start!$E$26,SUMIFS(Saisonpreise!$F$9:$F$38,Saisonpreise!$K$9:$K$38,"OK",Saisonpreise!$C$9:$C$38,"Jährlich",Saisonpreise!$J$9:$J$38,0,Saisonpreise!$H$9:$H$38,"&lt;="&amp;C639,Saisonpreise!$I$9:$I$38,"&gt;="&amp;C639)+SUMIFS(Saisonpreise!$F$9:$F$38,Saisonpreise!$K$9:$K$38,"OK",Saisonpreise!$C$9:$C$38,"Jährlich",Saisonpreise!$J$9:$J$38,1,Saisonpreise!$H$9:$H$38,"&lt;="&amp;C639)+SUMIFS(Saisonpreise!$F$9:$F$38,Saisonpreise!$K$9:$K$38,"OK",Saisonpreise!$C$9:$C$38,"Jährlich",Saisonpreise!$J$9:$J$38,1,Saisonpreise!$I$9:$I$38,"&gt;="&amp;C639))))))</f>
        <v>105</v>
      </c>
      <c r="G639" s="3" t="str">
        <f t="shared" si="38"/>
        <v>Jährliche Saison</v>
      </c>
      <c r="H639" s="3" t="str">
        <f t="shared" si="39"/>
        <v>OK</v>
      </c>
    </row>
    <row r="640" spans="1:8" ht="31" customHeight="1">
      <c r="A640" s="12">
        <f>IF(DATE(Start!$E$28,1,1)+ROW()-9&lt;DATE(Start!$E$28+3,1,1),DATE(Start!$E$28,1,1)+ROW()-9,"")</f>
        <v>46654</v>
      </c>
      <c r="B640" s="3" t="str">
        <f t="shared" si="36"/>
        <v>Fr</v>
      </c>
      <c r="C640" s="3">
        <f t="shared" si="37"/>
        <v>924</v>
      </c>
      <c r="D640" s="3">
        <f>IF(A640="","",COUNTIFS(Saisonpreise!$K$9:$K$38,"OK",Saisonpreise!$C$9:$C$38,"Jährlich",Saisonpreise!$J$9:$J$38,0,Saisonpreise!$H$9:$H$38,"&lt;="&amp;C640,Saisonpreise!$I$9:$I$38,"&gt;="&amp;C640)+COUNTIFS(Saisonpreise!$K$9:$K$38,"OK",Saisonpreise!$C$9:$C$38,"Jährlich",Saisonpreise!$J$9:$J$38,1,Saisonpreise!$H$9:$H$38,"&lt;="&amp;C640)+COUNTIFS(Saisonpreise!$K$9:$K$38,"OK",Saisonpreise!$C$9:$C$38,"Jährlich",Saisonpreise!$J$9:$J$38,1,Saisonpreise!$I$9:$I$38,"&gt;="&amp;C640))</f>
        <v>1</v>
      </c>
      <c r="E640" s="3">
        <f>IF(A640="","",COUNTIFS(Saisonpreise!$K$9:$K$38,"OK",Saisonpreise!$C$9:$C$38,"Einmalig",Saisonpreise!$D$9:$D$38,"&lt;="&amp;A640,Saisonpreise!$E$9:$E$38,"&gt;="&amp;A640))</f>
        <v>0</v>
      </c>
      <c r="F640" s="10">
        <f>IF(A640="","",IF(E640&gt;1,"",IF(E640=1,SUMIFS(Saisonpreise!$F$9:$F$38,Saisonpreise!$K$9:$K$38,"OK",Saisonpreise!$C$9:$C$38,"Einmalig",Saisonpreise!$D$9:$D$38,"&lt;="&amp;A640,Saisonpreise!$E$9:$E$38,"&gt;="&amp;A640),IF(D640&gt;1,"",IF(D640=0,Start!$E$26,SUMIFS(Saisonpreise!$F$9:$F$38,Saisonpreise!$K$9:$K$38,"OK",Saisonpreise!$C$9:$C$38,"Jährlich",Saisonpreise!$J$9:$J$38,0,Saisonpreise!$H$9:$H$38,"&lt;="&amp;C640,Saisonpreise!$I$9:$I$38,"&gt;="&amp;C640)+SUMIFS(Saisonpreise!$F$9:$F$38,Saisonpreise!$K$9:$K$38,"OK",Saisonpreise!$C$9:$C$38,"Jährlich",Saisonpreise!$J$9:$J$38,1,Saisonpreise!$H$9:$H$38,"&lt;="&amp;C640)+SUMIFS(Saisonpreise!$F$9:$F$38,Saisonpreise!$K$9:$K$38,"OK",Saisonpreise!$C$9:$C$38,"Jährlich",Saisonpreise!$J$9:$J$38,1,Saisonpreise!$I$9:$I$38,"&gt;="&amp;C640))))))</f>
        <v>105</v>
      </c>
      <c r="G640" s="3" t="str">
        <f t="shared" si="38"/>
        <v>Jährliche Saison</v>
      </c>
      <c r="H640" s="3" t="str">
        <f t="shared" si="39"/>
        <v>OK</v>
      </c>
    </row>
    <row r="641" spans="1:8" ht="31" customHeight="1">
      <c r="A641" s="12">
        <f>IF(DATE(Start!$E$28,1,1)+ROW()-9&lt;DATE(Start!$E$28+3,1,1),DATE(Start!$E$28,1,1)+ROW()-9,"")</f>
        <v>46655</v>
      </c>
      <c r="B641" s="3" t="str">
        <f t="shared" si="36"/>
        <v>Sa</v>
      </c>
      <c r="C641" s="3">
        <f t="shared" si="37"/>
        <v>925</v>
      </c>
      <c r="D641" s="3">
        <f>IF(A641="","",COUNTIFS(Saisonpreise!$K$9:$K$38,"OK",Saisonpreise!$C$9:$C$38,"Jährlich",Saisonpreise!$J$9:$J$38,0,Saisonpreise!$H$9:$H$38,"&lt;="&amp;C641,Saisonpreise!$I$9:$I$38,"&gt;="&amp;C641)+COUNTIFS(Saisonpreise!$K$9:$K$38,"OK",Saisonpreise!$C$9:$C$38,"Jährlich",Saisonpreise!$J$9:$J$38,1,Saisonpreise!$H$9:$H$38,"&lt;="&amp;C641)+COUNTIFS(Saisonpreise!$K$9:$K$38,"OK",Saisonpreise!$C$9:$C$38,"Jährlich",Saisonpreise!$J$9:$J$38,1,Saisonpreise!$I$9:$I$38,"&gt;="&amp;C641))</f>
        <v>1</v>
      </c>
      <c r="E641" s="3">
        <f>IF(A641="","",COUNTIFS(Saisonpreise!$K$9:$K$38,"OK",Saisonpreise!$C$9:$C$38,"Einmalig",Saisonpreise!$D$9:$D$38,"&lt;="&amp;A641,Saisonpreise!$E$9:$E$38,"&gt;="&amp;A641))</f>
        <v>0</v>
      </c>
      <c r="F641" s="10">
        <f>IF(A641="","",IF(E641&gt;1,"",IF(E641=1,SUMIFS(Saisonpreise!$F$9:$F$38,Saisonpreise!$K$9:$K$38,"OK",Saisonpreise!$C$9:$C$38,"Einmalig",Saisonpreise!$D$9:$D$38,"&lt;="&amp;A641,Saisonpreise!$E$9:$E$38,"&gt;="&amp;A641),IF(D641&gt;1,"",IF(D641=0,Start!$E$26,SUMIFS(Saisonpreise!$F$9:$F$38,Saisonpreise!$K$9:$K$38,"OK",Saisonpreise!$C$9:$C$38,"Jährlich",Saisonpreise!$J$9:$J$38,0,Saisonpreise!$H$9:$H$38,"&lt;="&amp;C641,Saisonpreise!$I$9:$I$38,"&gt;="&amp;C641)+SUMIFS(Saisonpreise!$F$9:$F$38,Saisonpreise!$K$9:$K$38,"OK",Saisonpreise!$C$9:$C$38,"Jährlich",Saisonpreise!$J$9:$J$38,1,Saisonpreise!$H$9:$H$38,"&lt;="&amp;C641)+SUMIFS(Saisonpreise!$F$9:$F$38,Saisonpreise!$K$9:$K$38,"OK",Saisonpreise!$C$9:$C$38,"Jährlich",Saisonpreise!$J$9:$J$38,1,Saisonpreise!$I$9:$I$38,"&gt;="&amp;C641))))))</f>
        <v>105</v>
      </c>
      <c r="G641" s="3" t="str">
        <f t="shared" si="38"/>
        <v>Jährliche Saison</v>
      </c>
      <c r="H641" s="3" t="str">
        <f t="shared" si="39"/>
        <v>OK</v>
      </c>
    </row>
    <row r="642" spans="1:8" ht="31" customHeight="1">
      <c r="A642" s="12">
        <f>IF(DATE(Start!$E$28,1,1)+ROW()-9&lt;DATE(Start!$E$28+3,1,1),DATE(Start!$E$28,1,1)+ROW()-9,"")</f>
        <v>46656</v>
      </c>
      <c r="B642" s="3" t="str">
        <f t="shared" si="36"/>
        <v>So</v>
      </c>
      <c r="C642" s="3">
        <f t="shared" si="37"/>
        <v>926</v>
      </c>
      <c r="D642" s="3">
        <f>IF(A642="","",COUNTIFS(Saisonpreise!$K$9:$K$38,"OK",Saisonpreise!$C$9:$C$38,"Jährlich",Saisonpreise!$J$9:$J$38,0,Saisonpreise!$H$9:$H$38,"&lt;="&amp;C642,Saisonpreise!$I$9:$I$38,"&gt;="&amp;C642)+COUNTIFS(Saisonpreise!$K$9:$K$38,"OK",Saisonpreise!$C$9:$C$38,"Jährlich",Saisonpreise!$J$9:$J$38,1,Saisonpreise!$H$9:$H$38,"&lt;="&amp;C642)+COUNTIFS(Saisonpreise!$K$9:$K$38,"OK",Saisonpreise!$C$9:$C$38,"Jährlich",Saisonpreise!$J$9:$J$38,1,Saisonpreise!$I$9:$I$38,"&gt;="&amp;C642))</f>
        <v>1</v>
      </c>
      <c r="E642" s="3">
        <f>IF(A642="","",COUNTIFS(Saisonpreise!$K$9:$K$38,"OK",Saisonpreise!$C$9:$C$38,"Einmalig",Saisonpreise!$D$9:$D$38,"&lt;="&amp;A642,Saisonpreise!$E$9:$E$38,"&gt;="&amp;A642))</f>
        <v>0</v>
      </c>
      <c r="F642" s="10">
        <f>IF(A642="","",IF(E642&gt;1,"",IF(E642=1,SUMIFS(Saisonpreise!$F$9:$F$38,Saisonpreise!$K$9:$K$38,"OK",Saisonpreise!$C$9:$C$38,"Einmalig",Saisonpreise!$D$9:$D$38,"&lt;="&amp;A642,Saisonpreise!$E$9:$E$38,"&gt;="&amp;A642),IF(D642&gt;1,"",IF(D642=0,Start!$E$26,SUMIFS(Saisonpreise!$F$9:$F$38,Saisonpreise!$K$9:$K$38,"OK",Saisonpreise!$C$9:$C$38,"Jährlich",Saisonpreise!$J$9:$J$38,0,Saisonpreise!$H$9:$H$38,"&lt;="&amp;C642,Saisonpreise!$I$9:$I$38,"&gt;="&amp;C642)+SUMIFS(Saisonpreise!$F$9:$F$38,Saisonpreise!$K$9:$K$38,"OK",Saisonpreise!$C$9:$C$38,"Jährlich",Saisonpreise!$J$9:$J$38,1,Saisonpreise!$H$9:$H$38,"&lt;="&amp;C642)+SUMIFS(Saisonpreise!$F$9:$F$38,Saisonpreise!$K$9:$K$38,"OK",Saisonpreise!$C$9:$C$38,"Jährlich",Saisonpreise!$J$9:$J$38,1,Saisonpreise!$I$9:$I$38,"&gt;="&amp;C642))))))</f>
        <v>105</v>
      </c>
      <c r="G642" s="3" t="str">
        <f t="shared" si="38"/>
        <v>Jährliche Saison</v>
      </c>
      <c r="H642" s="3" t="str">
        <f t="shared" si="39"/>
        <v>OK</v>
      </c>
    </row>
    <row r="643" spans="1:8" ht="31" customHeight="1">
      <c r="A643" s="12">
        <f>IF(DATE(Start!$E$28,1,1)+ROW()-9&lt;DATE(Start!$E$28+3,1,1),DATE(Start!$E$28,1,1)+ROW()-9,"")</f>
        <v>46657</v>
      </c>
      <c r="B643" s="3" t="str">
        <f t="shared" si="36"/>
        <v>Mo</v>
      </c>
      <c r="C643" s="3">
        <f t="shared" si="37"/>
        <v>927</v>
      </c>
      <c r="D643" s="3">
        <f>IF(A643="","",COUNTIFS(Saisonpreise!$K$9:$K$38,"OK",Saisonpreise!$C$9:$C$38,"Jährlich",Saisonpreise!$J$9:$J$38,0,Saisonpreise!$H$9:$H$38,"&lt;="&amp;C643,Saisonpreise!$I$9:$I$38,"&gt;="&amp;C643)+COUNTIFS(Saisonpreise!$K$9:$K$38,"OK",Saisonpreise!$C$9:$C$38,"Jährlich",Saisonpreise!$J$9:$J$38,1,Saisonpreise!$H$9:$H$38,"&lt;="&amp;C643)+COUNTIFS(Saisonpreise!$K$9:$K$38,"OK",Saisonpreise!$C$9:$C$38,"Jährlich",Saisonpreise!$J$9:$J$38,1,Saisonpreise!$I$9:$I$38,"&gt;="&amp;C643))</f>
        <v>1</v>
      </c>
      <c r="E643" s="3">
        <f>IF(A643="","",COUNTIFS(Saisonpreise!$K$9:$K$38,"OK",Saisonpreise!$C$9:$C$38,"Einmalig",Saisonpreise!$D$9:$D$38,"&lt;="&amp;A643,Saisonpreise!$E$9:$E$38,"&gt;="&amp;A643))</f>
        <v>0</v>
      </c>
      <c r="F643" s="10">
        <f>IF(A643="","",IF(E643&gt;1,"",IF(E643=1,SUMIFS(Saisonpreise!$F$9:$F$38,Saisonpreise!$K$9:$K$38,"OK",Saisonpreise!$C$9:$C$38,"Einmalig",Saisonpreise!$D$9:$D$38,"&lt;="&amp;A643,Saisonpreise!$E$9:$E$38,"&gt;="&amp;A643),IF(D643&gt;1,"",IF(D643=0,Start!$E$26,SUMIFS(Saisonpreise!$F$9:$F$38,Saisonpreise!$K$9:$K$38,"OK",Saisonpreise!$C$9:$C$38,"Jährlich",Saisonpreise!$J$9:$J$38,0,Saisonpreise!$H$9:$H$38,"&lt;="&amp;C643,Saisonpreise!$I$9:$I$38,"&gt;="&amp;C643)+SUMIFS(Saisonpreise!$F$9:$F$38,Saisonpreise!$K$9:$K$38,"OK",Saisonpreise!$C$9:$C$38,"Jährlich",Saisonpreise!$J$9:$J$38,1,Saisonpreise!$H$9:$H$38,"&lt;="&amp;C643)+SUMIFS(Saisonpreise!$F$9:$F$38,Saisonpreise!$K$9:$K$38,"OK",Saisonpreise!$C$9:$C$38,"Jährlich",Saisonpreise!$J$9:$J$38,1,Saisonpreise!$I$9:$I$38,"&gt;="&amp;C643))))))</f>
        <v>105</v>
      </c>
      <c r="G643" s="3" t="str">
        <f t="shared" si="38"/>
        <v>Jährliche Saison</v>
      </c>
      <c r="H643" s="3" t="str">
        <f t="shared" si="39"/>
        <v>OK</v>
      </c>
    </row>
    <row r="644" spans="1:8" ht="31" customHeight="1">
      <c r="A644" s="12">
        <f>IF(DATE(Start!$E$28,1,1)+ROW()-9&lt;DATE(Start!$E$28+3,1,1),DATE(Start!$E$28,1,1)+ROW()-9,"")</f>
        <v>46658</v>
      </c>
      <c r="B644" s="3" t="str">
        <f t="shared" si="36"/>
        <v>Di</v>
      </c>
      <c r="C644" s="3">
        <f t="shared" si="37"/>
        <v>928</v>
      </c>
      <c r="D644" s="3">
        <f>IF(A644="","",COUNTIFS(Saisonpreise!$K$9:$K$38,"OK",Saisonpreise!$C$9:$C$38,"Jährlich",Saisonpreise!$J$9:$J$38,0,Saisonpreise!$H$9:$H$38,"&lt;="&amp;C644,Saisonpreise!$I$9:$I$38,"&gt;="&amp;C644)+COUNTIFS(Saisonpreise!$K$9:$K$38,"OK",Saisonpreise!$C$9:$C$38,"Jährlich",Saisonpreise!$J$9:$J$38,1,Saisonpreise!$H$9:$H$38,"&lt;="&amp;C644)+COUNTIFS(Saisonpreise!$K$9:$K$38,"OK",Saisonpreise!$C$9:$C$38,"Jährlich",Saisonpreise!$J$9:$J$38,1,Saisonpreise!$I$9:$I$38,"&gt;="&amp;C644))</f>
        <v>1</v>
      </c>
      <c r="E644" s="3">
        <f>IF(A644="","",COUNTIFS(Saisonpreise!$K$9:$K$38,"OK",Saisonpreise!$C$9:$C$38,"Einmalig",Saisonpreise!$D$9:$D$38,"&lt;="&amp;A644,Saisonpreise!$E$9:$E$38,"&gt;="&amp;A644))</f>
        <v>0</v>
      </c>
      <c r="F644" s="10">
        <f>IF(A644="","",IF(E644&gt;1,"",IF(E644=1,SUMIFS(Saisonpreise!$F$9:$F$38,Saisonpreise!$K$9:$K$38,"OK",Saisonpreise!$C$9:$C$38,"Einmalig",Saisonpreise!$D$9:$D$38,"&lt;="&amp;A644,Saisonpreise!$E$9:$E$38,"&gt;="&amp;A644),IF(D644&gt;1,"",IF(D644=0,Start!$E$26,SUMIFS(Saisonpreise!$F$9:$F$38,Saisonpreise!$K$9:$K$38,"OK",Saisonpreise!$C$9:$C$38,"Jährlich",Saisonpreise!$J$9:$J$38,0,Saisonpreise!$H$9:$H$38,"&lt;="&amp;C644,Saisonpreise!$I$9:$I$38,"&gt;="&amp;C644)+SUMIFS(Saisonpreise!$F$9:$F$38,Saisonpreise!$K$9:$K$38,"OK",Saisonpreise!$C$9:$C$38,"Jährlich",Saisonpreise!$J$9:$J$38,1,Saisonpreise!$H$9:$H$38,"&lt;="&amp;C644)+SUMIFS(Saisonpreise!$F$9:$F$38,Saisonpreise!$K$9:$K$38,"OK",Saisonpreise!$C$9:$C$38,"Jährlich",Saisonpreise!$J$9:$J$38,1,Saisonpreise!$I$9:$I$38,"&gt;="&amp;C644))))))</f>
        <v>105</v>
      </c>
      <c r="G644" s="3" t="str">
        <f t="shared" si="38"/>
        <v>Jährliche Saison</v>
      </c>
      <c r="H644" s="3" t="str">
        <f t="shared" si="39"/>
        <v>OK</v>
      </c>
    </row>
    <row r="645" spans="1:8" ht="31" customHeight="1">
      <c r="A645" s="12">
        <f>IF(DATE(Start!$E$28,1,1)+ROW()-9&lt;DATE(Start!$E$28+3,1,1),DATE(Start!$E$28,1,1)+ROW()-9,"")</f>
        <v>46659</v>
      </c>
      <c r="B645" s="3" t="str">
        <f t="shared" si="36"/>
        <v>Mi</v>
      </c>
      <c r="C645" s="3">
        <f t="shared" si="37"/>
        <v>929</v>
      </c>
      <c r="D645" s="3">
        <f>IF(A645="","",COUNTIFS(Saisonpreise!$K$9:$K$38,"OK",Saisonpreise!$C$9:$C$38,"Jährlich",Saisonpreise!$J$9:$J$38,0,Saisonpreise!$H$9:$H$38,"&lt;="&amp;C645,Saisonpreise!$I$9:$I$38,"&gt;="&amp;C645)+COUNTIFS(Saisonpreise!$K$9:$K$38,"OK",Saisonpreise!$C$9:$C$38,"Jährlich",Saisonpreise!$J$9:$J$38,1,Saisonpreise!$H$9:$H$38,"&lt;="&amp;C645)+COUNTIFS(Saisonpreise!$K$9:$K$38,"OK",Saisonpreise!$C$9:$C$38,"Jährlich",Saisonpreise!$J$9:$J$38,1,Saisonpreise!$I$9:$I$38,"&gt;="&amp;C645))</f>
        <v>1</v>
      </c>
      <c r="E645" s="3">
        <f>IF(A645="","",COUNTIFS(Saisonpreise!$K$9:$K$38,"OK",Saisonpreise!$C$9:$C$38,"Einmalig",Saisonpreise!$D$9:$D$38,"&lt;="&amp;A645,Saisonpreise!$E$9:$E$38,"&gt;="&amp;A645))</f>
        <v>0</v>
      </c>
      <c r="F645" s="10">
        <f>IF(A645="","",IF(E645&gt;1,"",IF(E645=1,SUMIFS(Saisonpreise!$F$9:$F$38,Saisonpreise!$K$9:$K$38,"OK",Saisonpreise!$C$9:$C$38,"Einmalig",Saisonpreise!$D$9:$D$38,"&lt;="&amp;A645,Saisonpreise!$E$9:$E$38,"&gt;="&amp;A645),IF(D645&gt;1,"",IF(D645=0,Start!$E$26,SUMIFS(Saisonpreise!$F$9:$F$38,Saisonpreise!$K$9:$K$38,"OK",Saisonpreise!$C$9:$C$38,"Jährlich",Saisonpreise!$J$9:$J$38,0,Saisonpreise!$H$9:$H$38,"&lt;="&amp;C645,Saisonpreise!$I$9:$I$38,"&gt;="&amp;C645)+SUMIFS(Saisonpreise!$F$9:$F$38,Saisonpreise!$K$9:$K$38,"OK",Saisonpreise!$C$9:$C$38,"Jährlich",Saisonpreise!$J$9:$J$38,1,Saisonpreise!$H$9:$H$38,"&lt;="&amp;C645)+SUMIFS(Saisonpreise!$F$9:$F$38,Saisonpreise!$K$9:$K$38,"OK",Saisonpreise!$C$9:$C$38,"Jährlich",Saisonpreise!$J$9:$J$38,1,Saisonpreise!$I$9:$I$38,"&gt;="&amp;C645))))))</f>
        <v>105</v>
      </c>
      <c r="G645" s="3" t="str">
        <f t="shared" si="38"/>
        <v>Jährliche Saison</v>
      </c>
      <c r="H645" s="3" t="str">
        <f t="shared" si="39"/>
        <v>OK</v>
      </c>
    </row>
    <row r="646" spans="1:8" ht="31" customHeight="1">
      <c r="A646" s="12">
        <f>IF(DATE(Start!$E$28,1,1)+ROW()-9&lt;DATE(Start!$E$28+3,1,1),DATE(Start!$E$28,1,1)+ROW()-9,"")</f>
        <v>46660</v>
      </c>
      <c r="B646" s="3" t="str">
        <f t="shared" si="36"/>
        <v>Do</v>
      </c>
      <c r="C646" s="3">
        <f t="shared" si="37"/>
        <v>930</v>
      </c>
      <c r="D646" s="3">
        <f>IF(A646="","",COUNTIFS(Saisonpreise!$K$9:$K$38,"OK",Saisonpreise!$C$9:$C$38,"Jährlich",Saisonpreise!$J$9:$J$38,0,Saisonpreise!$H$9:$H$38,"&lt;="&amp;C646,Saisonpreise!$I$9:$I$38,"&gt;="&amp;C646)+COUNTIFS(Saisonpreise!$K$9:$K$38,"OK",Saisonpreise!$C$9:$C$38,"Jährlich",Saisonpreise!$J$9:$J$38,1,Saisonpreise!$H$9:$H$38,"&lt;="&amp;C646)+COUNTIFS(Saisonpreise!$K$9:$K$38,"OK",Saisonpreise!$C$9:$C$38,"Jährlich",Saisonpreise!$J$9:$J$38,1,Saisonpreise!$I$9:$I$38,"&gt;="&amp;C646))</f>
        <v>1</v>
      </c>
      <c r="E646" s="3">
        <f>IF(A646="","",COUNTIFS(Saisonpreise!$K$9:$K$38,"OK",Saisonpreise!$C$9:$C$38,"Einmalig",Saisonpreise!$D$9:$D$38,"&lt;="&amp;A646,Saisonpreise!$E$9:$E$38,"&gt;="&amp;A646))</f>
        <v>0</v>
      </c>
      <c r="F646" s="10">
        <f>IF(A646="","",IF(E646&gt;1,"",IF(E646=1,SUMIFS(Saisonpreise!$F$9:$F$38,Saisonpreise!$K$9:$K$38,"OK",Saisonpreise!$C$9:$C$38,"Einmalig",Saisonpreise!$D$9:$D$38,"&lt;="&amp;A646,Saisonpreise!$E$9:$E$38,"&gt;="&amp;A646),IF(D646&gt;1,"",IF(D646=0,Start!$E$26,SUMIFS(Saisonpreise!$F$9:$F$38,Saisonpreise!$K$9:$K$38,"OK",Saisonpreise!$C$9:$C$38,"Jährlich",Saisonpreise!$J$9:$J$38,0,Saisonpreise!$H$9:$H$38,"&lt;="&amp;C646,Saisonpreise!$I$9:$I$38,"&gt;="&amp;C646)+SUMIFS(Saisonpreise!$F$9:$F$38,Saisonpreise!$K$9:$K$38,"OK",Saisonpreise!$C$9:$C$38,"Jährlich",Saisonpreise!$J$9:$J$38,1,Saisonpreise!$H$9:$H$38,"&lt;="&amp;C646)+SUMIFS(Saisonpreise!$F$9:$F$38,Saisonpreise!$K$9:$K$38,"OK",Saisonpreise!$C$9:$C$38,"Jährlich",Saisonpreise!$J$9:$J$38,1,Saisonpreise!$I$9:$I$38,"&gt;="&amp;C646))))))</f>
        <v>105</v>
      </c>
      <c r="G646" s="3" t="str">
        <f t="shared" si="38"/>
        <v>Jährliche Saison</v>
      </c>
      <c r="H646" s="3" t="str">
        <f t="shared" si="39"/>
        <v>OK</v>
      </c>
    </row>
    <row r="647" spans="1:8" ht="31" customHeight="1">
      <c r="A647" s="12">
        <f>IF(DATE(Start!$E$28,1,1)+ROW()-9&lt;DATE(Start!$E$28+3,1,1),DATE(Start!$E$28,1,1)+ROW()-9,"")</f>
        <v>46661</v>
      </c>
      <c r="B647" s="3" t="str">
        <f t="shared" si="36"/>
        <v>Fr</v>
      </c>
      <c r="C647" s="3">
        <f t="shared" si="37"/>
        <v>1001</v>
      </c>
      <c r="D647" s="3">
        <f>IF(A647="","",COUNTIFS(Saisonpreise!$K$9:$K$38,"OK",Saisonpreise!$C$9:$C$38,"Jährlich",Saisonpreise!$J$9:$J$38,0,Saisonpreise!$H$9:$H$38,"&lt;="&amp;C647,Saisonpreise!$I$9:$I$38,"&gt;="&amp;C647)+COUNTIFS(Saisonpreise!$K$9:$K$38,"OK",Saisonpreise!$C$9:$C$38,"Jährlich",Saisonpreise!$J$9:$J$38,1,Saisonpreise!$H$9:$H$38,"&lt;="&amp;C647)+COUNTIFS(Saisonpreise!$K$9:$K$38,"OK",Saisonpreise!$C$9:$C$38,"Jährlich",Saisonpreise!$J$9:$J$38,1,Saisonpreise!$I$9:$I$38,"&gt;="&amp;C647))</f>
        <v>1</v>
      </c>
      <c r="E647" s="3">
        <f>IF(A647="","",COUNTIFS(Saisonpreise!$K$9:$K$38,"OK",Saisonpreise!$C$9:$C$38,"Einmalig",Saisonpreise!$D$9:$D$38,"&lt;="&amp;A647,Saisonpreise!$E$9:$E$38,"&gt;="&amp;A647))</f>
        <v>0</v>
      </c>
      <c r="F647" s="10">
        <f>IF(A647="","",IF(E647&gt;1,"",IF(E647=1,SUMIFS(Saisonpreise!$F$9:$F$38,Saisonpreise!$K$9:$K$38,"OK",Saisonpreise!$C$9:$C$38,"Einmalig",Saisonpreise!$D$9:$D$38,"&lt;="&amp;A647,Saisonpreise!$E$9:$E$38,"&gt;="&amp;A647),IF(D647&gt;1,"",IF(D647=0,Start!$E$26,SUMIFS(Saisonpreise!$F$9:$F$38,Saisonpreise!$K$9:$K$38,"OK",Saisonpreise!$C$9:$C$38,"Jährlich",Saisonpreise!$J$9:$J$38,0,Saisonpreise!$H$9:$H$38,"&lt;="&amp;C647,Saisonpreise!$I$9:$I$38,"&gt;="&amp;C647)+SUMIFS(Saisonpreise!$F$9:$F$38,Saisonpreise!$K$9:$K$38,"OK",Saisonpreise!$C$9:$C$38,"Jährlich",Saisonpreise!$J$9:$J$38,1,Saisonpreise!$H$9:$H$38,"&lt;="&amp;C647)+SUMIFS(Saisonpreise!$F$9:$F$38,Saisonpreise!$K$9:$K$38,"OK",Saisonpreise!$C$9:$C$38,"Jährlich",Saisonpreise!$J$9:$J$38,1,Saisonpreise!$I$9:$I$38,"&gt;="&amp;C647))))))</f>
        <v>110</v>
      </c>
      <c r="G647" s="3" t="str">
        <f t="shared" si="38"/>
        <v>Jährliche Saison</v>
      </c>
      <c r="H647" s="3" t="str">
        <f t="shared" si="39"/>
        <v>OK</v>
      </c>
    </row>
    <row r="648" spans="1:8" ht="31" customHeight="1">
      <c r="A648" s="12">
        <f>IF(DATE(Start!$E$28,1,1)+ROW()-9&lt;DATE(Start!$E$28+3,1,1),DATE(Start!$E$28,1,1)+ROW()-9,"")</f>
        <v>46662</v>
      </c>
      <c r="B648" s="3" t="str">
        <f t="shared" si="36"/>
        <v>Sa</v>
      </c>
      <c r="C648" s="3">
        <f t="shared" si="37"/>
        <v>1002</v>
      </c>
      <c r="D648" s="3">
        <f>IF(A648="","",COUNTIFS(Saisonpreise!$K$9:$K$38,"OK",Saisonpreise!$C$9:$C$38,"Jährlich",Saisonpreise!$J$9:$J$38,0,Saisonpreise!$H$9:$H$38,"&lt;="&amp;C648,Saisonpreise!$I$9:$I$38,"&gt;="&amp;C648)+COUNTIFS(Saisonpreise!$K$9:$K$38,"OK",Saisonpreise!$C$9:$C$38,"Jährlich",Saisonpreise!$J$9:$J$38,1,Saisonpreise!$H$9:$H$38,"&lt;="&amp;C648)+COUNTIFS(Saisonpreise!$K$9:$K$38,"OK",Saisonpreise!$C$9:$C$38,"Jährlich",Saisonpreise!$J$9:$J$38,1,Saisonpreise!$I$9:$I$38,"&gt;="&amp;C648))</f>
        <v>1</v>
      </c>
      <c r="E648" s="3">
        <f>IF(A648="","",COUNTIFS(Saisonpreise!$K$9:$K$38,"OK",Saisonpreise!$C$9:$C$38,"Einmalig",Saisonpreise!$D$9:$D$38,"&lt;="&amp;A648,Saisonpreise!$E$9:$E$38,"&gt;="&amp;A648))</f>
        <v>0</v>
      </c>
      <c r="F648" s="10">
        <f>IF(A648="","",IF(E648&gt;1,"",IF(E648=1,SUMIFS(Saisonpreise!$F$9:$F$38,Saisonpreise!$K$9:$K$38,"OK",Saisonpreise!$C$9:$C$38,"Einmalig",Saisonpreise!$D$9:$D$38,"&lt;="&amp;A648,Saisonpreise!$E$9:$E$38,"&gt;="&amp;A648),IF(D648&gt;1,"",IF(D648=0,Start!$E$26,SUMIFS(Saisonpreise!$F$9:$F$38,Saisonpreise!$K$9:$K$38,"OK",Saisonpreise!$C$9:$C$38,"Jährlich",Saisonpreise!$J$9:$J$38,0,Saisonpreise!$H$9:$H$38,"&lt;="&amp;C648,Saisonpreise!$I$9:$I$38,"&gt;="&amp;C648)+SUMIFS(Saisonpreise!$F$9:$F$38,Saisonpreise!$K$9:$K$38,"OK",Saisonpreise!$C$9:$C$38,"Jährlich",Saisonpreise!$J$9:$J$38,1,Saisonpreise!$H$9:$H$38,"&lt;="&amp;C648)+SUMIFS(Saisonpreise!$F$9:$F$38,Saisonpreise!$K$9:$K$38,"OK",Saisonpreise!$C$9:$C$38,"Jährlich",Saisonpreise!$J$9:$J$38,1,Saisonpreise!$I$9:$I$38,"&gt;="&amp;C648))))))</f>
        <v>110</v>
      </c>
      <c r="G648" s="3" t="str">
        <f t="shared" si="38"/>
        <v>Jährliche Saison</v>
      </c>
      <c r="H648" s="3" t="str">
        <f t="shared" si="39"/>
        <v>OK</v>
      </c>
    </row>
    <row r="649" spans="1:8" ht="31" customHeight="1">
      <c r="A649" s="12">
        <f>IF(DATE(Start!$E$28,1,1)+ROW()-9&lt;DATE(Start!$E$28+3,1,1),DATE(Start!$E$28,1,1)+ROW()-9,"")</f>
        <v>46663</v>
      </c>
      <c r="B649" s="3" t="str">
        <f t="shared" ref="B649:B712" si="40">IF(A649="","",CHOOSE(WEEKDAY(A649,2),"Mo","Di","Mi","Do","Fr","Sa","So"))</f>
        <v>So</v>
      </c>
      <c r="C649" s="3">
        <f t="shared" ref="C649:C712" si="41">IF(A649="","",MONTH(A649)*100+DAY(A649))</f>
        <v>1003</v>
      </c>
      <c r="D649" s="3">
        <f>IF(A649="","",COUNTIFS(Saisonpreise!$K$9:$K$38,"OK",Saisonpreise!$C$9:$C$38,"Jährlich",Saisonpreise!$J$9:$J$38,0,Saisonpreise!$H$9:$H$38,"&lt;="&amp;C649,Saisonpreise!$I$9:$I$38,"&gt;="&amp;C649)+COUNTIFS(Saisonpreise!$K$9:$K$38,"OK",Saisonpreise!$C$9:$C$38,"Jährlich",Saisonpreise!$J$9:$J$38,1,Saisonpreise!$H$9:$H$38,"&lt;="&amp;C649)+COUNTIFS(Saisonpreise!$K$9:$K$38,"OK",Saisonpreise!$C$9:$C$38,"Jährlich",Saisonpreise!$J$9:$J$38,1,Saisonpreise!$I$9:$I$38,"&gt;="&amp;C649))</f>
        <v>1</v>
      </c>
      <c r="E649" s="3">
        <f>IF(A649="","",COUNTIFS(Saisonpreise!$K$9:$K$38,"OK",Saisonpreise!$C$9:$C$38,"Einmalig",Saisonpreise!$D$9:$D$38,"&lt;="&amp;A649,Saisonpreise!$E$9:$E$38,"&gt;="&amp;A649))</f>
        <v>0</v>
      </c>
      <c r="F649" s="10">
        <f>IF(A649="","",IF(E649&gt;1,"",IF(E649=1,SUMIFS(Saisonpreise!$F$9:$F$38,Saisonpreise!$K$9:$K$38,"OK",Saisonpreise!$C$9:$C$38,"Einmalig",Saisonpreise!$D$9:$D$38,"&lt;="&amp;A649,Saisonpreise!$E$9:$E$38,"&gt;="&amp;A649),IF(D649&gt;1,"",IF(D649=0,Start!$E$26,SUMIFS(Saisonpreise!$F$9:$F$38,Saisonpreise!$K$9:$K$38,"OK",Saisonpreise!$C$9:$C$38,"Jährlich",Saisonpreise!$J$9:$J$38,0,Saisonpreise!$H$9:$H$38,"&lt;="&amp;C649,Saisonpreise!$I$9:$I$38,"&gt;="&amp;C649)+SUMIFS(Saisonpreise!$F$9:$F$38,Saisonpreise!$K$9:$K$38,"OK",Saisonpreise!$C$9:$C$38,"Jährlich",Saisonpreise!$J$9:$J$38,1,Saisonpreise!$H$9:$H$38,"&lt;="&amp;C649)+SUMIFS(Saisonpreise!$F$9:$F$38,Saisonpreise!$K$9:$K$38,"OK",Saisonpreise!$C$9:$C$38,"Jährlich",Saisonpreise!$J$9:$J$38,1,Saisonpreise!$I$9:$I$38,"&gt;="&amp;C649))))))</f>
        <v>110</v>
      </c>
      <c r="G649" s="3" t="str">
        <f t="shared" ref="G649:G712" si="42">IF(A649="","",IF(OR(E649&gt;1,AND(E649=0,D649&gt;1)),"Preiskonflikt",IF(E649=1,"Einmalige Saison",IF(D649=1,"Jährliche Saison","Basispreis"))))</f>
        <v>Jährliche Saison</v>
      </c>
      <c r="H649" s="3" t="str">
        <f t="shared" ref="H649:H712" si="43">IF(A649="","",IF(G649="Preiskonflikt","Konflikt","OK"))</f>
        <v>OK</v>
      </c>
    </row>
    <row r="650" spans="1:8" ht="31" customHeight="1">
      <c r="A650" s="12">
        <f>IF(DATE(Start!$E$28,1,1)+ROW()-9&lt;DATE(Start!$E$28+3,1,1),DATE(Start!$E$28,1,1)+ROW()-9,"")</f>
        <v>46664</v>
      </c>
      <c r="B650" s="3" t="str">
        <f t="shared" si="40"/>
        <v>Mo</v>
      </c>
      <c r="C650" s="3">
        <f t="shared" si="41"/>
        <v>1004</v>
      </c>
      <c r="D650" s="3">
        <f>IF(A650="","",COUNTIFS(Saisonpreise!$K$9:$K$38,"OK",Saisonpreise!$C$9:$C$38,"Jährlich",Saisonpreise!$J$9:$J$38,0,Saisonpreise!$H$9:$H$38,"&lt;="&amp;C650,Saisonpreise!$I$9:$I$38,"&gt;="&amp;C650)+COUNTIFS(Saisonpreise!$K$9:$K$38,"OK",Saisonpreise!$C$9:$C$38,"Jährlich",Saisonpreise!$J$9:$J$38,1,Saisonpreise!$H$9:$H$38,"&lt;="&amp;C650)+COUNTIFS(Saisonpreise!$K$9:$K$38,"OK",Saisonpreise!$C$9:$C$38,"Jährlich",Saisonpreise!$J$9:$J$38,1,Saisonpreise!$I$9:$I$38,"&gt;="&amp;C650))</f>
        <v>1</v>
      </c>
      <c r="E650" s="3">
        <f>IF(A650="","",COUNTIFS(Saisonpreise!$K$9:$K$38,"OK",Saisonpreise!$C$9:$C$38,"Einmalig",Saisonpreise!$D$9:$D$38,"&lt;="&amp;A650,Saisonpreise!$E$9:$E$38,"&gt;="&amp;A650))</f>
        <v>0</v>
      </c>
      <c r="F650" s="10">
        <f>IF(A650="","",IF(E650&gt;1,"",IF(E650=1,SUMIFS(Saisonpreise!$F$9:$F$38,Saisonpreise!$K$9:$K$38,"OK",Saisonpreise!$C$9:$C$38,"Einmalig",Saisonpreise!$D$9:$D$38,"&lt;="&amp;A650,Saisonpreise!$E$9:$E$38,"&gt;="&amp;A650),IF(D650&gt;1,"",IF(D650=0,Start!$E$26,SUMIFS(Saisonpreise!$F$9:$F$38,Saisonpreise!$K$9:$K$38,"OK",Saisonpreise!$C$9:$C$38,"Jährlich",Saisonpreise!$J$9:$J$38,0,Saisonpreise!$H$9:$H$38,"&lt;="&amp;C650,Saisonpreise!$I$9:$I$38,"&gt;="&amp;C650)+SUMIFS(Saisonpreise!$F$9:$F$38,Saisonpreise!$K$9:$K$38,"OK",Saisonpreise!$C$9:$C$38,"Jährlich",Saisonpreise!$J$9:$J$38,1,Saisonpreise!$H$9:$H$38,"&lt;="&amp;C650)+SUMIFS(Saisonpreise!$F$9:$F$38,Saisonpreise!$K$9:$K$38,"OK",Saisonpreise!$C$9:$C$38,"Jährlich",Saisonpreise!$J$9:$J$38,1,Saisonpreise!$I$9:$I$38,"&gt;="&amp;C650))))))</f>
        <v>110</v>
      </c>
      <c r="G650" s="3" t="str">
        <f t="shared" si="42"/>
        <v>Jährliche Saison</v>
      </c>
      <c r="H650" s="3" t="str">
        <f t="shared" si="43"/>
        <v>OK</v>
      </c>
    </row>
    <row r="651" spans="1:8" ht="31" customHeight="1">
      <c r="A651" s="12">
        <f>IF(DATE(Start!$E$28,1,1)+ROW()-9&lt;DATE(Start!$E$28+3,1,1),DATE(Start!$E$28,1,1)+ROW()-9,"")</f>
        <v>46665</v>
      </c>
      <c r="B651" s="3" t="str">
        <f t="shared" si="40"/>
        <v>Di</v>
      </c>
      <c r="C651" s="3">
        <f t="shared" si="41"/>
        <v>1005</v>
      </c>
      <c r="D651" s="3">
        <f>IF(A651="","",COUNTIFS(Saisonpreise!$K$9:$K$38,"OK",Saisonpreise!$C$9:$C$38,"Jährlich",Saisonpreise!$J$9:$J$38,0,Saisonpreise!$H$9:$H$38,"&lt;="&amp;C651,Saisonpreise!$I$9:$I$38,"&gt;="&amp;C651)+COUNTIFS(Saisonpreise!$K$9:$K$38,"OK",Saisonpreise!$C$9:$C$38,"Jährlich",Saisonpreise!$J$9:$J$38,1,Saisonpreise!$H$9:$H$38,"&lt;="&amp;C651)+COUNTIFS(Saisonpreise!$K$9:$K$38,"OK",Saisonpreise!$C$9:$C$38,"Jährlich",Saisonpreise!$J$9:$J$38,1,Saisonpreise!$I$9:$I$38,"&gt;="&amp;C651))</f>
        <v>1</v>
      </c>
      <c r="E651" s="3">
        <f>IF(A651="","",COUNTIFS(Saisonpreise!$K$9:$K$38,"OK",Saisonpreise!$C$9:$C$38,"Einmalig",Saisonpreise!$D$9:$D$38,"&lt;="&amp;A651,Saisonpreise!$E$9:$E$38,"&gt;="&amp;A651))</f>
        <v>0</v>
      </c>
      <c r="F651" s="10">
        <f>IF(A651="","",IF(E651&gt;1,"",IF(E651=1,SUMIFS(Saisonpreise!$F$9:$F$38,Saisonpreise!$K$9:$K$38,"OK",Saisonpreise!$C$9:$C$38,"Einmalig",Saisonpreise!$D$9:$D$38,"&lt;="&amp;A651,Saisonpreise!$E$9:$E$38,"&gt;="&amp;A651),IF(D651&gt;1,"",IF(D651=0,Start!$E$26,SUMIFS(Saisonpreise!$F$9:$F$38,Saisonpreise!$K$9:$K$38,"OK",Saisonpreise!$C$9:$C$38,"Jährlich",Saisonpreise!$J$9:$J$38,0,Saisonpreise!$H$9:$H$38,"&lt;="&amp;C651,Saisonpreise!$I$9:$I$38,"&gt;="&amp;C651)+SUMIFS(Saisonpreise!$F$9:$F$38,Saisonpreise!$K$9:$K$38,"OK",Saisonpreise!$C$9:$C$38,"Jährlich",Saisonpreise!$J$9:$J$38,1,Saisonpreise!$H$9:$H$38,"&lt;="&amp;C651)+SUMIFS(Saisonpreise!$F$9:$F$38,Saisonpreise!$K$9:$K$38,"OK",Saisonpreise!$C$9:$C$38,"Jährlich",Saisonpreise!$J$9:$J$38,1,Saisonpreise!$I$9:$I$38,"&gt;="&amp;C651))))))</f>
        <v>110</v>
      </c>
      <c r="G651" s="3" t="str">
        <f t="shared" si="42"/>
        <v>Jährliche Saison</v>
      </c>
      <c r="H651" s="3" t="str">
        <f t="shared" si="43"/>
        <v>OK</v>
      </c>
    </row>
    <row r="652" spans="1:8" ht="31" customHeight="1">
      <c r="A652" s="12">
        <f>IF(DATE(Start!$E$28,1,1)+ROW()-9&lt;DATE(Start!$E$28+3,1,1),DATE(Start!$E$28,1,1)+ROW()-9,"")</f>
        <v>46666</v>
      </c>
      <c r="B652" s="3" t="str">
        <f t="shared" si="40"/>
        <v>Mi</v>
      </c>
      <c r="C652" s="3">
        <f t="shared" si="41"/>
        <v>1006</v>
      </c>
      <c r="D652" s="3">
        <f>IF(A652="","",COUNTIFS(Saisonpreise!$K$9:$K$38,"OK",Saisonpreise!$C$9:$C$38,"Jährlich",Saisonpreise!$J$9:$J$38,0,Saisonpreise!$H$9:$H$38,"&lt;="&amp;C652,Saisonpreise!$I$9:$I$38,"&gt;="&amp;C652)+COUNTIFS(Saisonpreise!$K$9:$K$38,"OK",Saisonpreise!$C$9:$C$38,"Jährlich",Saisonpreise!$J$9:$J$38,1,Saisonpreise!$H$9:$H$38,"&lt;="&amp;C652)+COUNTIFS(Saisonpreise!$K$9:$K$38,"OK",Saisonpreise!$C$9:$C$38,"Jährlich",Saisonpreise!$J$9:$J$38,1,Saisonpreise!$I$9:$I$38,"&gt;="&amp;C652))</f>
        <v>1</v>
      </c>
      <c r="E652" s="3">
        <f>IF(A652="","",COUNTIFS(Saisonpreise!$K$9:$K$38,"OK",Saisonpreise!$C$9:$C$38,"Einmalig",Saisonpreise!$D$9:$D$38,"&lt;="&amp;A652,Saisonpreise!$E$9:$E$38,"&gt;="&amp;A652))</f>
        <v>0</v>
      </c>
      <c r="F652" s="10">
        <f>IF(A652="","",IF(E652&gt;1,"",IF(E652=1,SUMIFS(Saisonpreise!$F$9:$F$38,Saisonpreise!$K$9:$K$38,"OK",Saisonpreise!$C$9:$C$38,"Einmalig",Saisonpreise!$D$9:$D$38,"&lt;="&amp;A652,Saisonpreise!$E$9:$E$38,"&gt;="&amp;A652),IF(D652&gt;1,"",IF(D652=0,Start!$E$26,SUMIFS(Saisonpreise!$F$9:$F$38,Saisonpreise!$K$9:$K$38,"OK",Saisonpreise!$C$9:$C$38,"Jährlich",Saisonpreise!$J$9:$J$38,0,Saisonpreise!$H$9:$H$38,"&lt;="&amp;C652,Saisonpreise!$I$9:$I$38,"&gt;="&amp;C652)+SUMIFS(Saisonpreise!$F$9:$F$38,Saisonpreise!$K$9:$K$38,"OK",Saisonpreise!$C$9:$C$38,"Jährlich",Saisonpreise!$J$9:$J$38,1,Saisonpreise!$H$9:$H$38,"&lt;="&amp;C652)+SUMIFS(Saisonpreise!$F$9:$F$38,Saisonpreise!$K$9:$K$38,"OK",Saisonpreise!$C$9:$C$38,"Jährlich",Saisonpreise!$J$9:$J$38,1,Saisonpreise!$I$9:$I$38,"&gt;="&amp;C652))))))</f>
        <v>110</v>
      </c>
      <c r="G652" s="3" t="str">
        <f t="shared" si="42"/>
        <v>Jährliche Saison</v>
      </c>
      <c r="H652" s="3" t="str">
        <f t="shared" si="43"/>
        <v>OK</v>
      </c>
    </row>
    <row r="653" spans="1:8" ht="31" customHeight="1">
      <c r="A653" s="12">
        <f>IF(DATE(Start!$E$28,1,1)+ROW()-9&lt;DATE(Start!$E$28+3,1,1),DATE(Start!$E$28,1,1)+ROW()-9,"")</f>
        <v>46667</v>
      </c>
      <c r="B653" s="3" t="str">
        <f t="shared" si="40"/>
        <v>Do</v>
      </c>
      <c r="C653" s="3">
        <f t="shared" si="41"/>
        <v>1007</v>
      </c>
      <c r="D653" s="3">
        <f>IF(A653="","",COUNTIFS(Saisonpreise!$K$9:$K$38,"OK",Saisonpreise!$C$9:$C$38,"Jährlich",Saisonpreise!$J$9:$J$38,0,Saisonpreise!$H$9:$H$38,"&lt;="&amp;C653,Saisonpreise!$I$9:$I$38,"&gt;="&amp;C653)+COUNTIFS(Saisonpreise!$K$9:$K$38,"OK",Saisonpreise!$C$9:$C$38,"Jährlich",Saisonpreise!$J$9:$J$38,1,Saisonpreise!$H$9:$H$38,"&lt;="&amp;C653)+COUNTIFS(Saisonpreise!$K$9:$K$38,"OK",Saisonpreise!$C$9:$C$38,"Jährlich",Saisonpreise!$J$9:$J$38,1,Saisonpreise!$I$9:$I$38,"&gt;="&amp;C653))</f>
        <v>1</v>
      </c>
      <c r="E653" s="3">
        <f>IF(A653="","",COUNTIFS(Saisonpreise!$K$9:$K$38,"OK",Saisonpreise!$C$9:$C$38,"Einmalig",Saisonpreise!$D$9:$D$38,"&lt;="&amp;A653,Saisonpreise!$E$9:$E$38,"&gt;="&amp;A653))</f>
        <v>0</v>
      </c>
      <c r="F653" s="10">
        <f>IF(A653="","",IF(E653&gt;1,"",IF(E653=1,SUMIFS(Saisonpreise!$F$9:$F$38,Saisonpreise!$K$9:$K$38,"OK",Saisonpreise!$C$9:$C$38,"Einmalig",Saisonpreise!$D$9:$D$38,"&lt;="&amp;A653,Saisonpreise!$E$9:$E$38,"&gt;="&amp;A653),IF(D653&gt;1,"",IF(D653=0,Start!$E$26,SUMIFS(Saisonpreise!$F$9:$F$38,Saisonpreise!$K$9:$K$38,"OK",Saisonpreise!$C$9:$C$38,"Jährlich",Saisonpreise!$J$9:$J$38,0,Saisonpreise!$H$9:$H$38,"&lt;="&amp;C653,Saisonpreise!$I$9:$I$38,"&gt;="&amp;C653)+SUMIFS(Saisonpreise!$F$9:$F$38,Saisonpreise!$K$9:$K$38,"OK",Saisonpreise!$C$9:$C$38,"Jährlich",Saisonpreise!$J$9:$J$38,1,Saisonpreise!$H$9:$H$38,"&lt;="&amp;C653)+SUMIFS(Saisonpreise!$F$9:$F$38,Saisonpreise!$K$9:$K$38,"OK",Saisonpreise!$C$9:$C$38,"Jährlich",Saisonpreise!$J$9:$J$38,1,Saisonpreise!$I$9:$I$38,"&gt;="&amp;C653))))))</f>
        <v>110</v>
      </c>
      <c r="G653" s="3" t="str">
        <f t="shared" si="42"/>
        <v>Jährliche Saison</v>
      </c>
      <c r="H653" s="3" t="str">
        <f t="shared" si="43"/>
        <v>OK</v>
      </c>
    </row>
    <row r="654" spans="1:8" ht="31" customHeight="1">
      <c r="A654" s="12">
        <f>IF(DATE(Start!$E$28,1,1)+ROW()-9&lt;DATE(Start!$E$28+3,1,1),DATE(Start!$E$28,1,1)+ROW()-9,"")</f>
        <v>46668</v>
      </c>
      <c r="B654" s="3" t="str">
        <f t="shared" si="40"/>
        <v>Fr</v>
      </c>
      <c r="C654" s="3">
        <f t="shared" si="41"/>
        <v>1008</v>
      </c>
      <c r="D654" s="3">
        <f>IF(A654="","",COUNTIFS(Saisonpreise!$K$9:$K$38,"OK",Saisonpreise!$C$9:$C$38,"Jährlich",Saisonpreise!$J$9:$J$38,0,Saisonpreise!$H$9:$H$38,"&lt;="&amp;C654,Saisonpreise!$I$9:$I$38,"&gt;="&amp;C654)+COUNTIFS(Saisonpreise!$K$9:$K$38,"OK",Saisonpreise!$C$9:$C$38,"Jährlich",Saisonpreise!$J$9:$J$38,1,Saisonpreise!$H$9:$H$38,"&lt;="&amp;C654)+COUNTIFS(Saisonpreise!$K$9:$K$38,"OK",Saisonpreise!$C$9:$C$38,"Jährlich",Saisonpreise!$J$9:$J$38,1,Saisonpreise!$I$9:$I$38,"&gt;="&amp;C654))</f>
        <v>1</v>
      </c>
      <c r="E654" s="3">
        <f>IF(A654="","",COUNTIFS(Saisonpreise!$K$9:$K$38,"OK",Saisonpreise!$C$9:$C$38,"Einmalig",Saisonpreise!$D$9:$D$38,"&lt;="&amp;A654,Saisonpreise!$E$9:$E$38,"&gt;="&amp;A654))</f>
        <v>0</v>
      </c>
      <c r="F654" s="10">
        <f>IF(A654="","",IF(E654&gt;1,"",IF(E654=1,SUMIFS(Saisonpreise!$F$9:$F$38,Saisonpreise!$K$9:$K$38,"OK",Saisonpreise!$C$9:$C$38,"Einmalig",Saisonpreise!$D$9:$D$38,"&lt;="&amp;A654,Saisonpreise!$E$9:$E$38,"&gt;="&amp;A654),IF(D654&gt;1,"",IF(D654=0,Start!$E$26,SUMIFS(Saisonpreise!$F$9:$F$38,Saisonpreise!$K$9:$K$38,"OK",Saisonpreise!$C$9:$C$38,"Jährlich",Saisonpreise!$J$9:$J$38,0,Saisonpreise!$H$9:$H$38,"&lt;="&amp;C654,Saisonpreise!$I$9:$I$38,"&gt;="&amp;C654)+SUMIFS(Saisonpreise!$F$9:$F$38,Saisonpreise!$K$9:$K$38,"OK",Saisonpreise!$C$9:$C$38,"Jährlich",Saisonpreise!$J$9:$J$38,1,Saisonpreise!$H$9:$H$38,"&lt;="&amp;C654)+SUMIFS(Saisonpreise!$F$9:$F$38,Saisonpreise!$K$9:$K$38,"OK",Saisonpreise!$C$9:$C$38,"Jährlich",Saisonpreise!$J$9:$J$38,1,Saisonpreise!$I$9:$I$38,"&gt;="&amp;C654))))))</f>
        <v>110</v>
      </c>
      <c r="G654" s="3" t="str">
        <f t="shared" si="42"/>
        <v>Jährliche Saison</v>
      </c>
      <c r="H654" s="3" t="str">
        <f t="shared" si="43"/>
        <v>OK</v>
      </c>
    </row>
    <row r="655" spans="1:8" ht="31" customHeight="1">
      <c r="A655" s="12">
        <f>IF(DATE(Start!$E$28,1,1)+ROW()-9&lt;DATE(Start!$E$28+3,1,1),DATE(Start!$E$28,1,1)+ROW()-9,"")</f>
        <v>46669</v>
      </c>
      <c r="B655" s="3" t="str">
        <f t="shared" si="40"/>
        <v>Sa</v>
      </c>
      <c r="C655" s="3">
        <f t="shared" si="41"/>
        <v>1009</v>
      </c>
      <c r="D655" s="3">
        <f>IF(A655="","",COUNTIFS(Saisonpreise!$K$9:$K$38,"OK",Saisonpreise!$C$9:$C$38,"Jährlich",Saisonpreise!$J$9:$J$38,0,Saisonpreise!$H$9:$H$38,"&lt;="&amp;C655,Saisonpreise!$I$9:$I$38,"&gt;="&amp;C655)+COUNTIFS(Saisonpreise!$K$9:$K$38,"OK",Saisonpreise!$C$9:$C$38,"Jährlich",Saisonpreise!$J$9:$J$38,1,Saisonpreise!$H$9:$H$38,"&lt;="&amp;C655)+COUNTIFS(Saisonpreise!$K$9:$K$38,"OK",Saisonpreise!$C$9:$C$38,"Jährlich",Saisonpreise!$J$9:$J$38,1,Saisonpreise!$I$9:$I$38,"&gt;="&amp;C655))</f>
        <v>1</v>
      </c>
      <c r="E655" s="3">
        <f>IF(A655="","",COUNTIFS(Saisonpreise!$K$9:$K$38,"OK",Saisonpreise!$C$9:$C$38,"Einmalig",Saisonpreise!$D$9:$D$38,"&lt;="&amp;A655,Saisonpreise!$E$9:$E$38,"&gt;="&amp;A655))</f>
        <v>0</v>
      </c>
      <c r="F655" s="10">
        <f>IF(A655="","",IF(E655&gt;1,"",IF(E655=1,SUMIFS(Saisonpreise!$F$9:$F$38,Saisonpreise!$K$9:$K$38,"OK",Saisonpreise!$C$9:$C$38,"Einmalig",Saisonpreise!$D$9:$D$38,"&lt;="&amp;A655,Saisonpreise!$E$9:$E$38,"&gt;="&amp;A655),IF(D655&gt;1,"",IF(D655=0,Start!$E$26,SUMIFS(Saisonpreise!$F$9:$F$38,Saisonpreise!$K$9:$K$38,"OK",Saisonpreise!$C$9:$C$38,"Jährlich",Saisonpreise!$J$9:$J$38,0,Saisonpreise!$H$9:$H$38,"&lt;="&amp;C655,Saisonpreise!$I$9:$I$38,"&gt;="&amp;C655)+SUMIFS(Saisonpreise!$F$9:$F$38,Saisonpreise!$K$9:$K$38,"OK",Saisonpreise!$C$9:$C$38,"Jährlich",Saisonpreise!$J$9:$J$38,1,Saisonpreise!$H$9:$H$38,"&lt;="&amp;C655)+SUMIFS(Saisonpreise!$F$9:$F$38,Saisonpreise!$K$9:$K$38,"OK",Saisonpreise!$C$9:$C$38,"Jährlich",Saisonpreise!$J$9:$J$38,1,Saisonpreise!$I$9:$I$38,"&gt;="&amp;C655))))))</f>
        <v>110</v>
      </c>
      <c r="G655" s="3" t="str">
        <f t="shared" si="42"/>
        <v>Jährliche Saison</v>
      </c>
      <c r="H655" s="3" t="str">
        <f t="shared" si="43"/>
        <v>OK</v>
      </c>
    </row>
    <row r="656" spans="1:8" ht="31" customHeight="1">
      <c r="A656" s="12">
        <f>IF(DATE(Start!$E$28,1,1)+ROW()-9&lt;DATE(Start!$E$28+3,1,1),DATE(Start!$E$28,1,1)+ROW()-9,"")</f>
        <v>46670</v>
      </c>
      <c r="B656" s="3" t="str">
        <f t="shared" si="40"/>
        <v>So</v>
      </c>
      <c r="C656" s="3">
        <f t="shared" si="41"/>
        <v>1010</v>
      </c>
      <c r="D656" s="3">
        <f>IF(A656="","",COUNTIFS(Saisonpreise!$K$9:$K$38,"OK",Saisonpreise!$C$9:$C$38,"Jährlich",Saisonpreise!$J$9:$J$38,0,Saisonpreise!$H$9:$H$38,"&lt;="&amp;C656,Saisonpreise!$I$9:$I$38,"&gt;="&amp;C656)+COUNTIFS(Saisonpreise!$K$9:$K$38,"OK",Saisonpreise!$C$9:$C$38,"Jährlich",Saisonpreise!$J$9:$J$38,1,Saisonpreise!$H$9:$H$38,"&lt;="&amp;C656)+COUNTIFS(Saisonpreise!$K$9:$K$38,"OK",Saisonpreise!$C$9:$C$38,"Jährlich",Saisonpreise!$J$9:$J$38,1,Saisonpreise!$I$9:$I$38,"&gt;="&amp;C656))</f>
        <v>1</v>
      </c>
      <c r="E656" s="3">
        <f>IF(A656="","",COUNTIFS(Saisonpreise!$K$9:$K$38,"OK",Saisonpreise!$C$9:$C$38,"Einmalig",Saisonpreise!$D$9:$D$38,"&lt;="&amp;A656,Saisonpreise!$E$9:$E$38,"&gt;="&amp;A656))</f>
        <v>0</v>
      </c>
      <c r="F656" s="10">
        <f>IF(A656="","",IF(E656&gt;1,"",IF(E656=1,SUMIFS(Saisonpreise!$F$9:$F$38,Saisonpreise!$K$9:$K$38,"OK",Saisonpreise!$C$9:$C$38,"Einmalig",Saisonpreise!$D$9:$D$38,"&lt;="&amp;A656,Saisonpreise!$E$9:$E$38,"&gt;="&amp;A656),IF(D656&gt;1,"",IF(D656=0,Start!$E$26,SUMIFS(Saisonpreise!$F$9:$F$38,Saisonpreise!$K$9:$K$38,"OK",Saisonpreise!$C$9:$C$38,"Jährlich",Saisonpreise!$J$9:$J$38,0,Saisonpreise!$H$9:$H$38,"&lt;="&amp;C656,Saisonpreise!$I$9:$I$38,"&gt;="&amp;C656)+SUMIFS(Saisonpreise!$F$9:$F$38,Saisonpreise!$K$9:$K$38,"OK",Saisonpreise!$C$9:$C$38,"Jährlich",Saisonpreise!$J$9:$J$38,1,Saisonpreise!$H$9:$H$38,"&lt;="&amp;C656)+SUMIFS(Saisonpreise!$F$9:$F$38,Saisonpreise!$K$9:$K$38,"OK",Saisonpreise!$C$9:$C$38,"Jährlich",Saisonpreise!$J$9:$J$38,1,Saisonpreise!$I$9:$I$38,"&gt;="&amp;C656))))))</f>
        <v>110</v>
      </c>
      <c r="G656" s="3" t="str">
        <f t="shared" si="42"/>
        <v>Jährliche Saison</v>
      </c>
      <c r="H656" s="3" t="str">
        <f t="shared" si="43"/>
        <v>OK</v>
      </c>
    </row>
    <row r="657" spans="1:8" ht="31" customHeight="1">
      <c r="A657" s="12">
        <f>IF(DATE(Start!$E$28,1,1)+ROW()-9&lt;DATE(Start!$E$28+3,1,1),DATE(Start!$E$28,1,1)+ROW()-9,"")</f>
        <v>46671</v>
      </c>
      <c r="B657" s="3" t="str">
        <f t="shared" si="40"/>
        <v>Mo</v>
      </c>
      <c r="C657" s="3">
        <f t="shared" si="41"/>
        <v>1011</v>
      </c>
      <c r="D657" s="3">
        <f>IF(A657="","",COUNTIFS(Saisonpreise!$K$9:$K$38,"OK",Saisonpreise!$C$9:$C$38,"Jährlich",Saisonpreise!$J$9:$J$38,0,Saisonpreise!$H$9:$H$38,"&lt;="&amp;C657,Saisonpreise!$I$9:$I$38,"&gt;="&amp;C657)+COUNTIFS(Saisonpreise!$K$9:$K$38,"OK",Saisonpreise!$C$9:$C$38,"Jährlich",Saisonpreise!$J$9:$J$38,1,Saisonpreise!$H$9:$H$38,"&lt;="&amp;C657)+COUNTIFS(Saisonpreise!$K$9:$K$38,"OK",Saisonpreise!$C$9:$C$38,"Jährlich",Saisonpreise!$J$9:$J$38,1,Saisonpreise!$I$9:$I$38,"&gt;="&amp;C657))</f>
        <v>1</v>
      </c>
      <c r="E657" s="3">
        <f>IF(A657="","",COUNTIFS(Saisonpreise!$K$9:$K$38,"OK",Saisonpreise!$C$9:$C$38,"Einmalig",Saisonpreise!$D$9:$D$38,"&lt;="&amp;A657,Saisonpreise!$E$9:$E$38,"&gt;="&amp;A657))</f>
        <v>0</v>
      </c>
      <c r="F657" s="10">
        <f>IF(A657="","",IF(E657&gt;1,"",IF(E657=1,SUMIFS(Saisonpreise!$F$9:$F$38,Saisonpreise!$K$9:$K$38,"OK",Saisonpreise!$C$9:$C$38,"Einmalig",Saisonpreise!$D$9:$D$38,"&lt;="&amp;A657,Saisonpreise!$E$9:$E$38,"&gt;="&amp;A657),IF(D657&gt;1,"",IF(D657=0,Start!$E$26,SUMIFS(Saisonpreise!$F$9:$F$38,Saisonpreise!$K$9:$K$38,"OK",Saisonpreise!$C$9:$C$38,"Jährlich",Saisonpreise!$J$9:$J$38,0,Saisonpreise!$H$9:$H$38,"&lt;="&amp;C657,Saisonpreise!$I$9:$I$38,"&gt;="&amp;C657)+SUMIFS(Saisonpreise!$F$9:$F$38,Saisonpreise!$K$9:$K$38,"OK",Saisonpreise!$C$9:$C$38,"Jährlich",Saisonpreise!$J$9:$J$38,1,Saisonpreise!$H$9:$H$38,"&lt;="&amp;C657)+SUMIFS(Saisonpreise!$F$9:$F$38,Saisonpreise!$K$9:$K$38,"OK",Saisonpreise!$C$9:$C$38,"Jährlich",Saisonpreise!$J$9:$J$38,1,Saisonpreise!$I$9:$I$38,"&gt;="&amp;C657))))))</f>
        <v>110</v>
      </c>
      <c r="G657" s="3" t="str">
        <f t="shared" si="42"/>
        <v>Jährliche Saison</v>
      </c>
      <c r="H657" s="3" t="str">
        <f t="shared" si="43"/>
        <v>OK</v>
      </c>
    </row>
    <row r="658" spans="1:8" ht="31" customHeight="1">
      <c r="A658" s="12">
        <f>IF(DATE(Start!$E$28,1,1)+ROW()-9&lt;DATE(Start!$E$28+3,1,1),DATE(Start!$E$28,1,1)+ROW()-9,"")</f>
        <v>46672</v>
      </c>
      <c r="B658" s="3" t="str">
        <f t="shared" si="40"/>
        <v>Di</v>
      </c>
      <c r="C658" s="3">
        <f t="shared" si="41"/>
        <v>1012</v>
      </c>
      <c r="D658" s="3">
        <f>IF(A658="","",COUNTIFS(Saisonpreise!$K$9:$K$38,"OK",Saisonpreise!$C$9:$C$38,"Jährlich",Saisonpreise!$J$9:$J$38,0,Saisonpreise!$H$9:$H$38,"&lt;="&amp;C658,Saisonpreise!$I$9:$I$38,"&gt;="&amp;C658)+COUNTIFS(Saisonpreise!$K$9:$K$38,"OK",Saisonpreise!$C$9:$C$38,"Jährlich",Saisonpreise!$J$9:$J$38,1,Saisonpreise!$H$9:$H$38,"&lt;="&amp;C658)+COUNTIFS(Saisonpreise!$K$9:$K$38,"OK",Saisonpreise!$C$9:$C$38,"Jährlich",Saisonpreise!$J$9:$J$38,1,Saisonpreise!$I$9:$I$38,"&gt;="&amp;C658))</f>
        <v>1</v>
      </c>
      <c r="E658" s="3">
        <f>IF(A658="","",COUNTIFS(Saisonpreise!$K$9:$K$38,"OK",Saisonpreise!$C$9:$C$38,"Einmalig",Saisonpreise!$D$9:$D$38,"&lt;="&amp;A658,Saisonpreise!$E$9:$E$38,"&gt;="&amp;A658))</f>
        <v>0</v>
      </c>
      <c r="F658" s="10">
        <f>IF(A658="","",IF(E658&gt;1,"",IF(E658=1,SUMIFS(Saisonpreise!$F$9:$F$38,Saisonpreise!$K$9:$K$38,"OK",Saisonpreise!$C$9:$C$38,"Einmalig",Saisonpreise!$D$9:$D$38,"&lt;="&amp;A658,Saisonpreise!$E$9:$E$38,"&gt;="&amp;A658),IF(D658&gt;1,"",IF(D658=0,Start!$E$26,SUMIFS(Saisonpreise!$F$9:$F$38,Saisonpreise!$K$9:$K$38,"OK",Saisonpreise!$C$9:$C$38,"Jährlich",Saisonpreise!$J$9:$J$38,0,Saisonpreise!$H$9:$H$38,"&lt;="&amp;C658,Saisonpreise!$I$9:$I$38,"&gt;="&amp;C658)+SUMIFS(Saisonpreise!$F$9:$F$38,Saisonpreise!$K$9:$K$38,"OK",Saisonpreise!$C$9:$C$38,"Jährlich",Saisonpreise!$J$9:$J$38,1,Saisonpreise!$H$9:$H$38,"&lt;="&amp;C658)+SUMIFS(Saisonpreise!$F$9:$F$38,Saisonpreise!$K$9:$K$38,"OK",Saisonpreise!$C$9:$C$38,"Jährlich",Saisonpreise!$J$9:$J$38,1,Saisonpreise!$I$9:$I$38,"&gt;="&amp;C658))))))</f>
        <v>110</v>
      </c>
      <c r="G658" s="3" t="str">
        <f t="shared" si="42"/>
        <v>Jährliche Saison</v>
      </c>
      <c r="H658" s="3" t="str">
        <f t="shared" si="43"/>
        <v>OK</v>
      </c>
    </row>
    <row r="659" spans="1:8" ht="31" customHeight="1">
      <c r="A659" s="12">
        <f>IF(DATE(Start!$E$28,1,1)+ROW()-9&lt;DATE(Start!$E$28+3,1,1),DATE(Start!$E$28,1,1)+ROW()-9,"")</f>
        <v>46673</v>
      </c>
      <c r="B659" s="3" t="str">
        <f t="shared" si="40"/>
        <v>Mi</v>
      </c>
      <c r="C659" s="3">
        <f t="shared" si="41"/>
        <v>1013</v>
      </c>
      <c r="D659" s="3">
        <f>IF(A659="","",COUNTIFS(Saisonpreise!$K$9:$K$38,"OK",Saisonpreise!$C$9:$C$38,"Jährlich",Saisonpreise!$J$9:$J$38,0,Saisonpreise!$H$9:$H$38,"&lt;="&amp;C659,Saisonpreise!$I$9:$I$38,"&gt;="&amp;C659)+COUNTIFS(Saisonpreise!$K$9:$K$38,"OK",Saisonpreise!$C$9:$C$38,"Jährlich",Saisonpreise!$J$9:$J$38,1,Saisonpreise!$H$9:$H$38,"&lt;="&amp;C659)+COUNTIFS(Saisonpreise!$K$9:$K$38,"OK",Saisonpreise!$C$9:$C$38,"Jährlich",Saisonpreise!$J$9:$J$38,1,Saisonpreise!$I$9:$I$38,"&gt;="&amp;C659))</f>
        <v>1</v>
      </c>
      <c r="E659" s="3">
        <f>IF(A659="","",COUNTIFS(Saisonpreise!$K$9:$K$38,"OK",Saisonpreise!$C$9:$C$38,"Einmalig",Saisonpreise!$D$9:$D$38,"&lt;="&amp;A659,Saisonpreise!$E$9:$E$38,"&gt;="&amp;A659))</f>
        <v>0</v>
      </c>
      <c r="F659" s="10">
        <f>IF(A659="","",IF(E659&gt;1,"",IF(E659=1,SUMIFS(Saisonpreise!$F$9:$F$38,Saisonpreise!$K$9:$K$38,"OK",Saisonpreise!$C$9:$C$38,"Einmalig",Saisonpreise!$D$9:$D$38,"&lt;="&amp;A659,Saisonpreise!$E$9:$E$38,"&gt;="&amp;A659),IF(D659&gt;1,"",IF(D659=0,Start!$E$26,SUMIFS(Saisonpreise!$F$9:$F$38,Saisonpreise!$K$9:$K$38,"OK",Saisonpreise!$C$9:$C$38,"Jährlich",Saisonpreise!$J$9:$J$38,0,Saisonpreise!$H$9:$H$38,"&lt;="&amp;C659,Saisonpreise!$I$9:$I$38,"&gt;="&amp;C659)+SUMIFS(Saisonpreise!$F$9:$F$38,Saisonpreise!$K$9:$K$38,"OK",Saisonpreise!$C$9:$C$38,"Jährlich",Saisonpreise!$J$9:$J$38,1,Saisonpreise!$H$9:$H$38,"&lt;="&amp;C659)+SUMIFS(Saisonpreise!$F$9:$F$38,Saisonpreise!$K$9:$K$38,"OK",Saisonpreise!$C$9:$C$38,"Jährlich",Saisonpreise!$J$9:$J$38,1,Saisonpreise!$I$9:$I$38,"&gt;="&amp;C659))))))</f>
        <v>110</v>
      </c>
      <c r="G659" s="3" t="str">
        <f t="shared" si="42"/>
        <v>Jährliche Saison</v>
      </c>
      <c r="H659" s="3" t="str">
        <f t="shared" si="43"/>
        <v>OK</v>
      </c>
    </row>
    <row r="660" spans="1:8" ht="31" customHeight="1">
      <c r="A660" s="12">
        <f>IF(DATE(Start!$E$28,1,1)+ROW()-9&lt;DATE(Start!$E$28+3,1,1),DATE(Start!$E$28,1,1)+ROW()-9,"")</f>
        <v>46674</v>
      </c>
      <c r="B660" s="3" t="str">
        <f t="shared" si="40"/>
        <v>Do</v>
      </c>
      <c r="C660" s="3">
        <f t="shared" si="41"/>
        <v>1014</v>
      </c>
      <c r="D660" s="3">
        <f>IF(A660="","",COUNTIFS(Saisonpreise!$K$9:$K$38,"OK",Saisonpreise!$C$9:$C$38,"Jährlich",Saisonpreise!$J$9:$J$38,0,Saisonpreise!$H$9:$H$38,"&lt;="&amp;C660,Saisonpreise!$I$9:$I$38,"&gt;="&amp;C660)+COUNTIFS(Saisonpreise!$K$9:$K$38,"OK",Saisonpreise!$C$9:$C$38,"Jährlich",Saisonpreise!$J$9:$J$38,1,Saisonpreise!$H$9:$H$38,"&lt;="&amp;C660)+COUNTIFS(Saisonpreise!$K$9:$K$38,"OK",Saisonpreise!$C$9:$C$38,"Jährlich",Saisonpreise!$J$9:$J$38,1,Saisonpreise!$I$9:$I$38,"&gt;="&amp;C660))</f>
        <v>1</v>
      </c>
      <c r="E660" s="3">
        <f>IF(A660="","",COUNTIFS(Saisonpreise!$K$9:$K$38,"OK",Saisonpreise!$C$9:$C$38,"Einmalig",Saisonpreise!$D$9:$D$38,"&lt;="&amp;A660,Saisonpreise!$E$9:$E$38,"&gt;="&amp;A660))</f>
        <v>0</v>
      </c>
      <c r="F660" s="10">
        <f>IF(A660="","",IF(E660&gt;1,"",IF(E660=1,SUMIFS(Saisonpreise!$F$9:$F$38,Saisonpreise!$K$9:$K$38,"OK",Saisonpreise!$C$9:$C$38,"Einmalig",Saisonpreise!$D$9:$D$38,"&lt;="&amp;A660,Saisonpreise!$E$9:$E$38,"&gt;="&amp;A660),IF(D660&gt;1,"",IF(D660=0,Start!$E$26,SUMIFS(Saisonpreise!$F$9:$F$38,Saisonpreise!$K$9:$K$38,"OK",Saisonpreise!$C$9:$C$38,"Jährlich",Saisonpreise!$J$9:$J$38,0,Saisonpreise!$H$9:$H$38,"&lt;="&amp;C660,Saisonpreise!$I$9:$I$38,"&gt;="&amp;C660)+SUMIFS(Saisonpreise!$F$9:$F$38,Saisonpreise!$K$9:$K$38,"OK",Saisonpreise!$C$9:$C$38,"Jährlich",Saisonpreise!$J$9:$J$38,1,Saisonpreise!$H$9:$H$38,"&lt;="&amp;C660)+SUMIFS(Saisonpreise!$F$9:$F$38,Saisonpreise!$K$9:$K$38,"OK",Saisonpreise!$C$9:$C$38,"Jährlich",Saisonpreise!$J$9:$J$38,1,Saisonpreise!$I$9:$I$38,"&gt;="&amp;C660))))))</f>
        <v>110</v>
      </c>
      <c r="G660" s="3" t="str">
        <f t="shared" si="42"/>
        <v>Jährliche Saison</v>
      </c>
      <c r="H660" s="3" t="str">
        <f t="shared" si="43"/>
        <v>OK</v>
      </c>
    </row>
    <row r="661" spans="1:8" ht="31" customHeight="1">
      <c r="A661" s="12">
        <f>IF(DATE(Start!$E$28,1,1)+ROW()-9&lt;DATE(Start!$E$28+3,1,1),DATE(Start!$E$28,1,1)+ROW()-9,"")</f>
        <v>46675</v>
      </c>
      <c r="B661" s="3" t="str">
        <f t="shared" si="40"/>
        <v>Fr</v>
      </c>
      <c r="C661" s="3">
        <f t="shared" si="41"/>
        <v>1015</v>
      </c>
      <c r="D661" s="3">
        <f>IF(A661="","",COUNTIFS(Saisonpreise!$K$9:$K$38,"OK",Saisonpreise!$C$9:$C$38,"Jährlich",Saisonpreise!$J$9:$J$38,0,Saisonpreise!$H$9:$H$38,"&lt;="&amp;C661,Saisonpreise!$I$9:$I$38,"&gt;="&amp;C661)+COUNTIFS(Saisonpreise!$K$9:$K$38,"OK",Saisonpreise!$C$9:$C$38,"Jährlich",Saisonpreise!$J$9:$J$38,1,Saisonpreise!$H$9:$H$38,"&lt;="&amp;C661)+COUNTIFS(Saisonpreise!$K$9:$K$38,"OK",Saisonpreise!$C$9:$C$38,"Jährlich",Saisonpreise!$J$9:$J$38,1,Saisonpreise!$I$9:$I$38,"&gt;="&amp;C661))</f>
        <v>1</v>
      </c>
      <c r="E661" s="3">
        <f>IF(A661="","",COUNTIFS(Saisonpreise!$K$9:$K$38,"OK",Saisonpreise!$C$9:$C$38,"Einmalig",Saisonpreise!$D$9:$D$38,"&lt;="&amp;A661,Saisonpreise!$E$9:$E$38,"&gt;="&amp;A661))</f>
        <v>0</v>
      </c>
      <c r="F661" s="10">
        <f>IF(A661="","",IF(E661&gt;1,"",IF(E661=1,SUMIFS(Saisonpreise!$F$9:$F$38,Saisonpreise!$K$9:$K$38,"OK",Saisonpreise!$C$9:$C$38,"Einmalig",Saisonpreise!$D$9:$D$38,"&lt;="&amp;A661,Saisonpreise!$E$9:$E$38,"&gt;="&amp;A661),IF(D661&gt;1,"",IF(D661=0,Start!$E$26,SUMIFS(Saisonpreise!$F$9:$F$38,Saisonpreise!$K$9:$K$38,"OK",Saisonpreise!$C$9:$C$38,"Jährlich",Saisonpreise!$J$9:$J$38,0,Saisonpreise!$H$9:$H$38,"&lt;="&amp;C661,Saisonpreise!$I$9:$I$38,"&gt;="&amp;C661)+SUMIFS(Saisonpreise!$F$9:$F$38,Saisonpreise!$K$9:$K$38,"OK",Saisonpreise!$C$9:$C$38,"Jährlich",Saisonpreise!$J$9:$J$38,1,Saisonpreise!$H$9:$H$38,"&lt;="&amp;C661)+SUMIFS(Saisonpreise!$F$9:$F$38,Saisonpreise!$K$9:$K$38,"OK",Saisonpreise!$C$9:$C$38,"Jährlich",Saisonpreise!$J$9:$J$38,1,Saisonpreise!$I$9:$I$38,"&gt;="&amp;C661))))))</f>
        <v>110</v>
      </c>
      <c r="G661" s="3" t="str">
        <f t="shared" si="42"/>
        <v>Jährliche Saison</v>
      </c>
      <c r="H661" s="3" t="str">
        <f t="shared" si="43"/>
        <v>OK</v>
      </c>
    </row>
    <row r="662" spans="1:8" ht="31" customHeight="1">
      <c r="A662" s="12">
        <f>IF(DATE(Start!$E$28,1,1)+ROW()-9&lt;DATE(Start!$E$28+3,1,1),DATE(Start!$E$28,1,1)+ROW()-9,"")</f>
        <v>46676</v>
      </c>
      <c r="B662" s="3" t="str">
        <f t="shared" si="40"/>
        <v>Sa</v>
      </c>
      <c r="C662" s="3">
        <f t="shared" si="41"/>
        <v>1016</v>
      </c>
      <c r="D662" s="3">
        <f>IF(A662="","",COUNTIFS(Saisonpreise!$K$9:$K$38,"OK",Saisonpreise!$C$9:$C$38,"Jährlich",Saisonpreise!$J$9:$J$38,0,Saisonpreise!$H$9:$H$38,"&lt;="&amp;C662,Saisonpreise!$I$9:$I$38,"&gt;="&amp;C662)+COUNTIFS(Saisonpreise!$K$9:$K$38,"OK",Saisonpreise!$C$9:$C$38,"Jährlich",Saisonpreise!$J$9:$J$38,1,Saisonpreise!$H$9:$H$38,"&lt;="&amp;C662)+COUNTIFS(Saisonpreise!$K$9:$K$38,"OK",Saisonpreise!$C$9:$C$38,"Jährlich",Saisonpreise!$J$9:$J$38,1,Saisonpreise!$I$9:$I$38,"&gt;="&amp;C662))</f>
        <v>1</v>
      </c>
      <c r="E662" s="3">
        <f>IF(A662="","",COUNTIFS(Saisonpreise!$K$9:$K$38,"OK",Saisonpreise!$C$9:$C$38,"Einmalig",Saisonpreise!$D$9:$D$38,"&lt;="&amp;A662,Saisonpreise!$E$9:$E$38,"&gt;="&amp;A662))</f>
        <v>0</v>
      </c>
      <c r="F662" s="10">
        <f>IF(A662="","",IF(E662&gt;1,"",IF(E662=1,SUMIFS(Saisonpreise!$F$9:$F$38,Saisonpreise!$K$9:$K$38,"OK",Saisonpreise!$C$9:$C$38,"Einmalig",Saisonpreise!$D$9:$D$38,"&lt;="&amp;A662,Saisonpreise!$E$9:$E$38,"&gt;="&amp;A662),IF(D662&gt;1,"",IF(D662=0,Start!$E$26,SUMIFS(Saisonpreise!$F$9:$F$38,Saisonpreise!$K$9:$K$38,"OK",Saisonpreise!$C$9:$C$38,"Jährlich",Saisonpreise!$J$9:$J$38,0,Saisonpreise!$H$9:$H$38,"&lt;="&amp;C662,Saisonpreise!$I$9:$I$38,"&gt;="&amp;C662)+SUMIFS(Saisonpreise!$F$9:$F$38,Saisonpreise!$K$9:$K$38,"OK",Saisonpreise!$C$9:$C$38,"Jährlich",Saisonpreise!$J$9:$J$38,1,Saisonpreise!$H$9:$H$38,"&lt;="&amp;C662)+SUMIFS(Saisonpreise!$F$9:$F$38,Saisonpreise!$K$9:$K$38,"OK",Saisonpreise!$C$9:$C$38,"Jährlich",Saisonpreise!$J$9:$J$38,1,Saisonpreise!$I$9:$I$38,"&gt;="&amp;C662))))))</f>
        <v>110</v>
      </c>
      <c r="G662" s="3" t="str">
        <f t="shared" si="42"/>
        <v>Jährliche Saison</v>
      </c>
      <c r="H662" s="3" t="str">
        <f t="shared" si="43"/>
        <v>OK</v>
      </c>
    </row>
    <row r="663" spans="1:8" ht="31" customHeight="1">
      <c r="A663" s="12">
        <f>IF(DATE(Start!$E$28,1,1)+ROW()-9&lt;DATE(Start!$E$28+3,1,1),DATE(Start!$E$28,1,1)+ROW()-9,"")</f>
        <v>46677</v>
      </c>
      <c r="B663" s="3" t="str">
        <f t="shared" si="40"/>
        <v>So</v>
      </c>
      <c r="C663" s="3">
        <f t="shared" si="41"/>
        <v>1017</v>
      </c>
      <c r="D663" s="3">
        <f>IF(A663="","",COUNTIFS(Saisonpreise!$K$9:$K$38,"OK",Saisonpreise!$C$9:$C$38,"Jährlich",Saisonpreise!$J$9:$J$38,0,Saisonpreise!$H$9:$H$38,"&lt;="&amp;C663,Saisonpreise!$I$9:$I$38,"&gt;="&amp;C663)+COUNTIFS(Saisonpreise!$K$9:$K$38,"OK",Saisonpreise!$C$9:$C$38,"Jährlich",Saisonpreise!$J$9:$J$38,1,Saisonpreise!$H$9:$H$38,"&lt;="&amp;C663)+COUNTIFS(Saisonpreise!$K$9:$K$38,"OK",Saisonpreise!$C$9:$C$38,"Jährlich",Saisonpreise!$J$9:$J$38,1,Saisonpreise!$I$9:$I$38,"&gt;="&amp;C663))</f>
        <v>1</v>
      </c>
      <c r="E663" s="3">
        <f>IF(A663="","",COUNTIFS(Saisonpreise!$K$9:$K$38,"OK",Saisonpreise!$C$9:$C$38,"Einmalig",Saisonpreise!$D$9:$D$38,"&lt;="&amp;A663,Saisonpreise!$E$9:$E$38,"&gt;="&amp;A663))</f>
        <v>0</v>
      </c>
      <c r="F663" s="10">
        <f>IF(A663="","",IF(E663&gt;1,"",IF(E663=1,SUMIFS(Saisonpreise!$F$9:$F$38,Saisonpreise!$K$9:$K$38,"OK",Saisonpreise!$C$9:$C$38,"Einmalig",Saisonpreise!$D$9:$D$38,"&lt;="&amp;A663,Saisonpreise!$E$9:$E$38,"&gt;="&amp;A663),IF(D663&gt;1,"",IF(D663=0,Start!$E$26,SUMIFS(Saisonpreise!$F$9:$F$38,Saisonpreise!$K$9:$K$38,"OK",Saisonpreise!$C$9:$C$38,"Jährlich",Saisonpreise!$J$9:$J$38,0,Saisonpreise!$H$9:$H$38,"&lt;="&amp;C663,Saisonpreise!$I$9:$I$38,"&gt;="&amp;C663)+SUMIFS(Saisonpreise!$F$9:$F$38,Saisonpreise!$K$9:$K$38,"OK",Saisonpreise!$C$9:$C$38,"Jährlich",Saisonpreise!$J$9:$J$38,1,Saisonpreise!$H$9:$H$38,"&lt;="&amp;C663)+SUMIFS(Saisonpreise!$F$9:$F$38,Saisonpreise!$K$9:$K$38,"OK",Saisonpreise!$C$9:$C$38,"Jährlich",Saisonpreise!$J$9:$J$38,1,Saisonpreise!$I$9:$I$38,"&gt;="&amp;C663))))))</f>
        <v>110</v>
      </c>
      <c r="G663" s="3" t="str">
        <f t="shared" si="42"/>
        <v>Jährliche Saison</v>
      </c>
      <c r="H663" s="3" t="str">
        <f t="shared" si="43"/>
        <v>OK</v>
      </c>
    </row>
    <row r="664" spans="1:8" ht="31" customHeight="1">
      <c r="A664" s="12">
        <f>IF(DATE(Start!$E$28,1,1)+ROW()-9&lt;DATE(Start!$E$28+3,1,1),DATE(Start!$E$28,1,1)+ROW()-9,"")</f>
        <v>46678</v>
      </c>
      <c r="B664" s="3" t="str">
        <f t="shared" si="40"/>
        <v>Mo</v>
      </c>
      <c r="C664" s="3">
        <f t="shared" si="41"/>
        <v>1018</v>
      </c>
      <c r="D664" s="3">
        <f>IF(A664="","",COUNTIFS(Saisonpreise!$K$9:$K$38,"OK",Saisonpreise!$C$9:$C$38,"Jährlich",Saisonpreise!$J$9:$J$38,0,Saisonpreise!$H$9:$H$38,"&lt;="&amp;C664,Saisonpreise!$I$9:$I$38,"&gt;="&amp;C664)+COUNTIFS(Saisonpreise!$K$9:$K$38,"OK",Saisonpreise!$C$9:$C$38,"Jährlich",Saisonpreise!$J$9:$J$38,1,Saisonpreise!$H$9:$H$38,"&lt;="&amp;C664)+COUNTIFS(Saisonpreise!$K$9:$K$38,"OK",Saisonpreise!$C$9:$C$38,"Jährlich",Saisonpreise!$J$9:$J$38,1,Saisonpreise!$I$9:$I$38,"&gt;="&amp;C664))</f>
        <v>1</v>
      </c>
      <c r="E664" s="3">
        <f>IF(A664="","",COUNTIFS(Saisonpreise!$K$9:$K$38,"OK",Saisonpreise!$C$9:$C$38,"Einmalig",Saisonpreise!$D$9:$D$38,"&lt;="&amp;A664,Saisonpreise!$E$9:$E$38,"&gt;="&amp;A664))</f>
        <v>0</v>
      </c>
      <c r="F664" s="10">
        <f>IF(A664="","",IF(E664&gt;1,"",IF(E664=1,SUMIFS(Saisonpreise!$F$9:$F$38,Saisonpreise!$K$9:$K$38,"OK",Saisonpreise!$C$9:$C$38,"Einmalig",Saisonpreise!$D$9:$D$38,"&lt;="&amp;A664,Saisonpreise!$E$9:$E$38,"&gt;="&amp;A664),IF(D664&gt;1,"",IF(D664=0,Start!$E$26,SUMIFS(Saisonpreise!$F$9:$F$38,Saisonpreise!$K$9:$K$38,"OK",Saisonpreise!$C$9:$C$38,"Jährlich",Saisonpreise!$J$9:$J$38,0,Saisonpreise!$H$9:$H$38,"&lt;="&amp;C664,Saisonpreise!$I$9:$I$38,"&gt;="&amp;C664)+SUMIFS(Saisonpreise!$F$9:$F$38,Saisonpreise!$K$9:$K$38,"OK",Saisonpreise!$C$9:$C$38,"Jährlich",Saisonpreise!$J$9:$J$38,1,Saisonpreise!$H$9:$H$38,"&lt;="&amp;C664)+SUMIFS(Saisonpreise!$F$9:$F$38,Saisonpreise!$K$9:$K$38,"OK",Saisonpreise!$C$9:$C$38,"Jährlich",Saisonpreise!$J$9:$J$38,1,Saisonpreise!$I$9:$I$38,"&gt;="&amp;C664))))))</f>
        <v>110</v>
      </c>
      <c r="G664" s="3" t="str">
        <f t="shared" si="42"/>
        <v>Jährliche Saison</v>
      </c>
      <c r="H664" s="3" t="str">
        <f t="shared" si="43"/>
        <v>OK</v>
      </c>
    </row>
    <row r="665" spans="1:8" ht="31" customHeight="1">
      <c r="A665" s="12">
        <f>IF(DATE(Start!$E$28,1,1)+ROW()-9&lt;DATE(Start!$E$28+3,1,1),DATE(Start!$E$28,1,1)+ROW()-9,"")</f>
        <v>46679</v>
      </c>
      <c r="B665" s="3" t="str">
        <f t="shared" si="40"/>
        <v>Di</v>
      </c>
      <c r="C665" s="3">
        <f t="shared" si="41"/>
        <v>1019</v>
      </c>
      <c r="D665" s="3">
        <f>IF(A665="","",COUNTIFS(Saisonpreise!$K$9:$K$38,"OK",Saisonpreise!$C$9:$C$38,"Jährlich",Saisonpreise!$J$9:$J$38,0,Saisonpreise!$H$9:$H$38,"&lt;="&amp;C665,Saisonpreise!$I$9:$I$38,"&gt;="&amp;C665)+COUNTIFS(Saisonpreise!$K$9:$K$38,"OK",Saisonpreise!$C$9:$C$38,"Jährlich",Saisonpreise!$J$9:$J$38,1,Saisonpreise!$H$9:$H$38,"&lt;="&amp;C665)+COUNTIFS(Saisonpreise!$K$9:$K$38,"OK",Saisonpreise!$C$9:$C$38,"Jährlich",Saisonpreise!$J$9:$J$38,1,Saisonpreise!$I$9:$I$38,"&gt;="&amp;C665))</f>
        <v>1</v>
      </c>
      <c r="E665" s="3">
        <f>IF(A665="","",COUNTIFS(Saisonpreise!$K$9:$K$38,"OK",Saisonpreise!$C$9:$C$38,"Einmalig",Saisonpreise!$D$9:$D$38,"&lt;="&amp;A665,Saisonpreise!$E$9:$E$38,"&gt;="&amp;A665))</f>
        <v>0</v>
      </c>
      <c r="F665" s="10">
        <f>IF(A665="","",IF(E665&gt;1,"",IF(E665=1,SUMIFS(Saisonpreise!$F$9:$F$38,Saisonpreise!$K$9:$K$38,"OK",Saisonpreise!$C$9:$C$38,"Einmalig",Saisonpreise!$D$9:$D$38,"&lt;="&amp;A665,Saisonpreise!$E$9:$E$38,"&gt;="&amp;A665),IF(D665&gt;1,"",IF(D665=0,Start!$E$26,SUMIFS(Saisonpreise!$F$9:$F$38,Saisonpreise!$K$9:$K$38,"OK",Saisonpreise!$C$9:$C$38,"Jährlich",Saisonpreise!$J$9:$J$38,0,Saisonpreise!$H$9:$H$38,"&lt;="&amp;C665,Saisonpreise!$I$9:$I$38,"&gt;="&amp;C665)+SUMIFS(Saisonpreise!$F$9:$F$38,Saisonpreise!$K$9:$K$38,"OK",Saisonpreise!$C$9:$C$38,"Jährlich",Saisonpreise!$J$9:$J$38,1,Saisonpreise!$H$9:$H$38,"&lt;="&amp;C665)+SUMIFS(Saisonpreise!$F$9:$F$38,Saisonpreise!$K$9:$K$38,"OK",Saisonpreise!$C$9:$C$38,"Jährlich",Saisonpreise!$J$9:$J$38,1,Saisonpreise!$I$9:$I$38,"&gt;="&amp;C665))))))</f>
        <v>110</v>
      </c>
      <c r="G665" s="3" t="str">
        <f t="shared" si="42"/>
        <v>Jährliche Saison</v>
      </c>
      <c r="H665" s="3" t="str">
        <f t="shared" si="43"/>
        <v>OK</v>
      </c>
    </row>
    <row r="666" spans="1:8" ht="31" customHeight="1">
      <c r="A666" s="12">
        <f>IF(DATE(Start!$E$28,1,1)+ROW()-9&lt;DATE(Start!$E$28+3,1,1),DATE(Start!$E$28,1,1)+ROW()-9,"")</f>
        <v>46680</v>
      </c>
      <c r="B666" s="3" t="str">
        <f t="shared" si="40"/>
        <v>Mi</v>
      </c>
      <c r="C666" s="3">
        <f t="shared" si="41"/>
        <v>1020</v>
      </c>
      <c r="D666" s="3">
        <f>IF(A666="","",COUNTIFS(Saisonpreise!$K$9:$K$38,"OK",Saisonpreise!$C$9:$C$38,"Jährlich",Saisonpreise!$J$9:$J$38,0,Saisonpreise!$H$9:$H$38,"&lt;="&amp;C666,Saisonpreise!$I$9:$I$38,"&gt;="&amp;C666)+COUNTIFS(Saisonpreise!$K$9:$K$38,"OK",Saisonpreise!$C$9:$C$38,"Jährlich",Saisonpreise!$J$9:$J$38,1,Saisonpreise!$H$9:$H$38,"&lt;="&amp;C666)+COUNTIFS(Saisonpreise!$K$9:$K$38,"OK",Saisonpreise!$C$9:$C$38,"Jährlich",Saisonpreise!$J$9:$J$38,1,Saisonpreise!$I$9:$I$38,"&gt;="&amp;C666))</f>
        <v>1</v>
      </c>
      <c r="E666" s="3">
        <f>IF(A666="","",COUNTIFS(Saisonpreise!$K$9:$K$38,"OK",Saisonpreise!$C$9:$C$38,"Einmalig",Saisonpreise!$D$9:$D$38,"&lt;="&amp;A666,Saisonpreise!$E$9:$E$38,"&gt;="&amp;A666))</f>
        <v>0</v>
      </c>
      <c r="F666" s="10">
        <f>IF(A666="","",IF(E666&gt;1,"",IF(E666=1,SUMIFS(Saisonpreise!$F$9:$F$38,Saisonpreise!$K$9:$K$38,"OK",Saisonpreise!$C$9:$C$38,"Einmalig",Saisonpreise!$D$9:$D$38,"&lt;="&amp;A666,Saisonpreise!$E$9:$E$38,"&gt;="&amp;A666),IF(D666&gt;1,"",IF(D666=0,Start!$E$26,SUMIFS(Saisonpreise!$F$9:$F$38,Saisonpreise!$K$9:$K$38,"OK",Saisonpreise!$C$9:$C$38,"Jährlich",Saisonpreise!$J$9:$J$38,0,Saisonpreise!$H$9:$H$38,"&lt;="&amp;C666,Saisonpreise!$I$9:$I$38,"&gt;="&amp;C666)+SUMIFS(Saisonpreise!$F$9:$F$38,Saisonpreise!$K$9:$K$38,"OK",Saisonpreise!$C$9:$C$38,"Jährlich",Saisonpreise!$J$9:$J$38,1,Saisonpreise!$H$9:$H$38,"&lt;="&amp;C666)+SUMIFS(Saisonpreise!$F$9:$F$38,Saisonpreise!$K$9:$K$38,"OK",Saisonpreise!$C$9:$C$38,"Jährlich",Saisonpreise!$J$9:$J$38,1,Saisonpreise!$I$9:$I$38,"&gt;="&amp;C666))))))</f>
        <v>110</v>
      </c>
      <c r="G666" s="3" t="str">
        <f t="shared" si="42"/>
        <v>Jährliche Saison</v>
      </c>
      <c r="H666" s="3" t="str">
        <f t="shared" si="43"/>
        <v>OK</v>
      </c>
    </row>
    <row r="667" spans="1:8" ht="31" customHeight="1">
      <c r="A667" s="12">
        <f>IF(DATE(Start!$E$28,1,1)+ROW()-9&lt;DATE(Start!$E$28+3,1,1),DATE(Start!$E$28,1,1)+ROW()-9,"")</f>
        <v>46681</v>
      </c>
      <c r="B667" s="3" t="str">
        <f t="shared" si="40"/>
        <v>Do</v>
      </c>
      <c r="C667" s="3">
        <f t="shared" si="41"/>
        <v>1021</v>
      </c>
      <c r="D667" s="3">
        <f>IF(A667="","",COUNTIFS(Saisonpreise!$K$9:$K$38,"OK",Saisonpreise!$C$9:$C$38,"Jährlich",Saisonpreise!$J$9:$J$38,0,Saisonpreise!$H$9:$H$38,"&lt;="&amp;C667,Saisonpreise!$I$9:$I$38,"&gt;="&amp;C667)+COUNTIFS(Saisonpreise!$K$9:$K$38,"OK",Saisonpreise!$C$9:$C$38,"Jährlich",Saisonpreise!$J$9:$J$38,1,Saisonpreise!$H$9:$H$38,"&lt;="&amp;C667)+COUNTIFS(Saisonpreise!$K$9:$K$38,"OK",Saisonpreise!$C$9:$C$38,"Jährlich",Saisonpreise!$J$9:$J$38,1,Saisonpreise!$I$9:$I$38,"&gt;="&amp;C667))</f>
        <v>1</v>
      </c>
      <c r="E667" s="3">
        <f>IF(A667="","",COUNTIFS(Saisonpreise!$K$9:$K$38,"OK",Saisonpreise!$C$9:$C$38,"Einmalig",Saisonpreise!$D$9:$D$38,"&lt;="&amp;A667,Saisonpreise!$E$9:$E$38,"&gt;="&amp;A667))</f>
        <v>0</v>
      </c>
      <c r="F667" s="10">
        <f>IF(A667="","",IF(E667&gt;1,"",IF(E667=1,SUMIFS(Saisonpreise!$F$9:$F$38,Saisonpreise!$K$9:$K$38,"OK",Saisonpreise!$C$9:$C$38,"Einmalig",Saisonpreise!$D$9:$D$38,"&lt;="&amp;A667,Saisonpreise!$E$9:$E$38,"&gt;="&amp;A667),IF(D667&gt;1,"",IF(D667=0,Start!$E$26,SUMIFS(Saisonpreise!$F$9:$F$38,Saisonpreise!$K$9:$K$38,"OK",Saisonpreise!$C$9:$C$38,"Jährlich",Saisonpreise!$J$9:$J$38,0,Saisonpreise!$H$9:$H$38,"&lt;="&amp;C667,Saisonpreise!$I$9:$I$38,"&gt;="&amp;C667)+SUMIFS(Saisonpreise!$F$9:$F$38,Saisonpreise!$K$9:$K$38,"OK",Saisonpreise!$C$9:$C$38,"Jährlich",Saisonpreise!$J$9:$J$38,1,Saisonpreise!$H$9:$H$38,"&lt;="&amp;C667)+SUMIFS(Saisonpreise!$F$9:$F$38,Saisonpreise!$K$9:$K$38,"OK",Saisonpreise!$C$9:$C$38,"Jährlich",Saisonpreise!$J$9:$J$38,1,Saisonpreise!$I$9:$I$38,"&gt;="&amp;C667))))))</f>
        <v>110</v>
      </c>
      <c r="G667" s="3" t="str">
        <f t="shared" si="42"/>
        <v>Jährliche Saison</v>
      </c>
      <c r="H667" s="3" t="str">
        <f t="shared" si="43"/>
        <v>OK</v>
      </c>
    </row>
    <row r="668" spans="1:8" ht="31" customHeight="1">
      <c r="A668" s="12">
        <f>IF(DATE(Start!$E$28,1,1)+ROW()-9&lt;DATE(Start!$E$28+3,1,1),DATE(Start!$E$28,1,1)+ROW()-9,"")</f>
        <v>46682</v>
      </c>
      <c r="B668" s="3" t="str">
        <f t="shared" si="40"/>
        <v>Fr</v>
      </c>
      <c r="C668" s="3">
        <f t="shared" si="41"/>
        <v>1022</v>
      </c>
      <c r="D668" s="3">
        <f>IF(A668="","",COUNTIFS(Saisonpreise!$K$9:$K$38,"OK",Saisonpreise!$C$9:$C$38,"Jährlich",Saisonpreise!$J$9:$J$38,0,Saisonpreise!$H$9:$H$38,"&lt;="&amp;C668,Saisonpreise!$I$9:$I$38,"&gt;="&amp;C668)+COUNTIFS(Saisonpreise!$K$9:$K$38,"OK",Saisonpreise!$C$9:$C$38,"Jährlich",Saisonpreise!$J$9:$J$38,1,Saisonpreise!$H$9:$H$38,"&lt;="&amp;C668)+COUNTIFS(Saisonpreise!$K$9:$K$38,"OK",Saisonpreise!$C$9:$C$38,"Jährlich",Saisonpreise!$J$9:$J$38,1,Saisonpreise!$I$9:$I$38,"&gt;="&amp;C668))</f>
        <v>1</v>
      </c>
      <c r="E668" s="3">
        <f>IF(A668="","",COUNTIFS(Saisonpreise!$K$9:$K$38,"OK",Saisonpreise!$C$9:$C$38,"Einmalig",Saisonpreise!$D$9:$D$38,"&lt;="&amp;A668,Saisonpreise!$E$9:$E$38,"&gt;="&amp;A668))</f>
        <v>0</v>
      </c>
      <c r="F668" s="10">
        <f>IF(A668="","",IF(E668&gt;1,"",IF(E668=1,SUMIFS(Saisonpreise!$F$9:$F$38,Saisonpreise!$K$9:$K$38,"OK",Saisonpreise!$C$9:$C$38,"Einmalig",Saisonpreise!$D$9:$D$38,"&lt;="&amp;A668,Saisonpreise!$E$9:$E$38,"&gt;="&amp;A668),IF(D668&gt;1,"",IF(D668=0,Start!$E$26,SUMIFS(Saisonpreise!$F$9:$F$38,Saisonpreise!$K$9:$K$38,"OK",Saisonpreise!$C$9:$C$38,"Jährlich",Saisonpreise!$J$9:$J$38,0,Saisonpreise!$H$9:$H$38,"&lt;="&amp;C668,Saisonpreise!$I$9:$I$38,"&gt;="&amp;C668)+SUMIFS(Saisonpreise!$F$9:$F$38,Saisonpreise!$K$9:$K$38,"OK",Saisonpreise!$C$9:$C$38,"Jährlich",Saisonpreise!$J$9:$J$38,1,Saisonpreise!$H$9:$H$38,"&lt;="&amp;C668)+SUMIFS(Saisonpreise!$F$9:$F$38,Saisonpreise!$K$9:$K$38,"OK",Saisonpreise!$C$9:$C$38,"Jährlich",Saisonpreise!$J$9:$J$38,1,Saisonpreise!$I$9:$I$38,"&gt;="&amp;C668))))))</f>
        <v>110</v>
      </c>
      <c r="G668" s="3" t="str">
        <f t="shared" si="42"/>
        <v>Jährliche Saison</v>
      </c>
      <c r="H668" s="3" t="str">
        <f t="shared" si="43"/>
        <v>OK</v>
      </c>
    </row>
    <row r="669" spans="1:8" ht="31" customHeight="1">
      <c r="A669" s="12">
        <f>IF(DATE(Start!$E$28,1,1)+ROW()-9&lt;DATE(Start!$E$28+3,1,1),DATE(Start!$E$28,1,1)+ROW()-9,"")</f>
        <v>46683</v>
      </c>
      <c r="B669" s="3" t="str">
        <f t="shared" si="40"/>
        <v>Sa</v>
      </c>
      <c r="C669" s="3">
        <f t="shared" si="41"/>
        <v>1023</v>
      </c>
      <c r="D669" s="3">
        <f>IF(A669="","",COUNTIFS(Saisonpreise!$K$9:$K$38,"OK",Saisonpreise!$C$9:$C$38,"Jährlich",Saisonpreise!$J$9:$J$38,0,Saisonpreise!$H$9:$H$38,"&lt;="&amp;C669,Saisonpreise!$I$9:$I$38,"&gt;="&amp;C669)+COUNTIFS(Saisonpreise!$K$9:$K$38,"OK",Saisonpreise!$C$9:$C$38,"Jährlich",Saisonpreise!$J$9:$J$38,1,Saisonpreise!$H$9:$H$38,"&lt;="&amp;C669)+COUNTIFS(Saisonpreise!$K$9:$K$38,"OK",Saisonpreise!$C$9:$C$38,"Jährlich",Saisonpreise!$J$9:$J$38,1,Saisonpreise!$I$9:$I$38,"&gt;="&amp;C669))</f>
        <v>1</v>
      </c>
      <c r="E669" s="3">
        <f>IF(A669="","",COUNTIFS(Saisonpreise!$K$9:$K$38,"OK",Saisonpreise!$C$9:$C$38,"Einmalig",Saisonpreise!$D$9:$D$38,"&lt;="&amp;A669,Saisonpreise!$E$9:$E$38,"&gt;="&amp;A669))</f>
        <v>0</v>
      </c>
      <c r="F669" s="10">
        <f>IF(A669="","",IF(E669&gt;1,"",IF(E669=1,SUMIFS(Saisonpreise!$F$9:$F$38,Saisonpreise!$K$9:$K$38,"OK",Saisonpreise!$C$9:$C$38,"Einmalig",Saisonpreise!$D$9:$D$38,"&lt;="&amp;A669,Saisonpreise!$E$9:$E$38,"&gt;="&amp;A669),IF(D669&gt;1,"",IF(D669=0,Start!$E$26,SUMIFS(Saisonpreise!$F$9:$F$38,Saisonpreise!$K$9:$K$38,"OK",Saisonpreise!$C$9:$C$38,"Jährlich",Saisonpreise!$J$9:$J$38,0,Saisonpreise!$H$9:$H$38,"&lt;="&amp;C669,Saisonpreise!$I$9:$I$38,"&gt;="&amp;C669)+SUMIFS(Saisonpreise!$F$9:$F$38,Saisonpreise!$K$9:$K$38,"OK",Saisonpreise!$C$9:$C$38,"Jährlich",Saisonpreise!$J$9:$J$38,1,Saisonpreise!$H$9:$H$38,"&lt;="&amp;C669)+SUMIFS(Saisonpreise!$F$9:$F$38,Saisonpreise!$K$9:$K$38,"OK",Saisonpreise!$C$9:$C$38,"Jährlich",Saisonpreise!$J$9:$J$38,1,Saisonpreise!$I$9:$I$38,"&gt;="&amp;C669))))))</f>
        <v>110</v>
      </c>
      <c r="G669" s="3" t="str">
        <f t="shared" si="42"/>
        <v>Jährliche Saison</v>
      </c>
      <c r="H669" s="3" t="str">
        <f t="shared" si="43"/>
        <v>OK</v>
      </c>
    </row>
    <row r="670" spans="1:8" ht="31" customHeight="1">
      <c r="A670" s="12">
        <f>IF(DATE(Start!$E$28,1,1)+ROW()-9&lt;DATE(Start!$E$28+3,1,1),DATE(Start!$E$28,1,1)+ROW()-9,"")</f>
        <v>46684</v>
      </c>
      <c r="B670" s="3" t="str">
        <f t="shared" si="40"/>
        <v>So</v>
      </c>
      <c r="C670" s="3">
        <f t="shared" si="41"/>
        <v>1024</v>
      </c>
      <c r="D670" s="3">
        <f>IF(A670="","",COUNTIFS(Saisonpreise!$K$9:$K$38,"OK",Saisonpreise!$C$9:$C$38,"Jährlich",Saisonpreise!$J$9:$J$38,0,Saisonpreise!$H$9:$H$38,"&lt;="&amp;C670,Saisonpreise!$I$9:$I$38,"&gt;="&amp;C670)+COUNTIFS(Saisonpreise!$K$9:$K$38,"OK",Saisonpreise!$C$9:$C$38,"Jährlich",Saisonpreise!$J$9:$J$38,1,Saisonpreise!$H$9:$H$38,"&lt;="&amp;C670)+COUNTIFS(Saisonpreise!$K$9:$K$38,"OK",Saisonpreise!$C$9:$C$38,"Jährlich",Saisonpreise!$J$9:$J$38,1,Saisonpreise!$I$9:$I$38,"&gt;="&amp;C670))</f>
        <v>1</v>
      </c>
      <c r="E670" s="3">
        <f>IF(A670="","",COUNTIFS(Saisonpreise!$K$9:$K$38,"OK",Saisonpreise!$C$9:$C$38,"Einmalig",Saisonpreise!$D$9:$D$38,"&lt;="&amp;A670,Saisonpreise!$E$9:$E$38,"&gt;="&amp;A670))</f>
        <v>0</v>
      </c>
      <c r="F670" s="10">
        <f>IF(A670="","",IF(E670&gt;1,"",IF(E670=1,SUMIFS(Saisonpreise!$F$9:$F$38,Saisonpreise!$K$9:$K$38,"OK",Saisonpreise!$C$9:$C$38,"Einmalig",Saisonpreise!$D$9:$D$38,"&lt;="&amp;A670,Saisonpreise!$E$9:$E$38,"&gt;="&amp;A670),IF(D670&gt;1,"",IF(D670=0,Start!$E$26,SUMIFS(Saisonpreise!$F$9:$F$38,Saisonpreise!$K$9:$K$38,"OK",Saisonpreise!$C$9:$C$38,"Jährlich",Saisonpreise!$J$9:$J$38,0,Saisonpreise!$H$9:$H$38,"&lt;="&amp;C670,Saisonpreise!$I$9:$I$38,"&gt;="&amp;C670)+SUMIFS(Saisonpreise!$F$9:$F$38,Saisonpreise!$K$9:$K$38,"OK",Saisonpreise!$C$9:$C$38,"Jährlich",Saisonpreise!$J$9:$J$38,1,Saisonpreise!$H$9:$H$38,"&lt;="&amp;C670)+SUMIFS(Saisonpreise!$F$9:$F$38,Saisonpreise!$K$9:$K$38,"OK",Saisonpreise!$C$9:$C$38,"Jährlich",Saisonpreise!$J$9:$J$38,1,Saisonpreise!$I$9:$I$38,"&gt;="&amp;C670))))))</f>
        <v>110</v>
      </c>
      <c r="G670" s="3" t="str">
        <f t="shared" si="42"/>
        <v>Jährliche Saison</v>
      </c>
      <c r="H670" s="3" t="str">
        <f t="shared" si="43"/>
        <v>OK</v>
      </c>
    </row>
    <row r="671" spans="1:8" ht="31" customHeight="1">
      <c r="A671" s="12">
        <f>IF(DATE(Start!$E$28,1,1)+ROW()-9&lt;DATE(Start!$E$28+3,1,1),DATE(Start!$E$28,1,1)+ROW()-9,"")</f>
        <v>46685</v>
      </c>
      <c r="B671" s="3" t="str">
        <f t="shared" si="40"/>
        <v>Mo</v>
      </c>
      <c r="C671" s="3">
        <f t="shared" si="41"/>
        <v>1025</v>
      </c>
      <c r="D671" s="3">
        <f>IF(A671="","",COUNTIFS(Saisonpreise!$K$9:$K$38,"OK",Saisonpreise!$C$9:$C$38,"Jährlich",Saisonpreise!$J$9:$J$38,0,Saisonpreise!$H$9:$H$38,"&lt;="&amp;C671,Saisonpreise!$I$9:$I$38,"&gt;="&amp;C671)+COUNTIFS(Saisonpreise!$K$9:$K$38,"OK",Saisonpreise!$C$9:$C$38,"Jährlich",Saisonpreise!$J$9:$J$38,1,Saisonpreise!$H$9:$H$38,"&lt;="&amp;C671)+COUNTIFS(Saisonpreise!$K$9:$K$38,"OK",Saisonpreise!$C$9:$C$38,"Jährlich",Saisonpreise!$J$9:$J$38,1,Saisonpreise!$I$9:$I$38,"&gt;="&amp;C671))</f>
        <v>1</v>
      </c>
      <c r="E671" s="3">
        <f>IF(A671="","",COUNTIFS(Saisonpreise!$K$9:$K$38,"OK",Saisonpreise!$C$9:$C$38,"Einmalig",Saisonpreise!$D$9:$D$38,"&lt;="&amp;A671,Saisonpreise!$E$9:$E$38,"&gt;="&amp;A671))</f>
        <v>0</v>
      </c>
      <c r="F671" s="10">
        <f>IF(A671="","",IF(E671&gt;1,"",IF(E671=1,SUMIFS(Saisonpreise!$F$9:$F$38,Saisonpreise!$K$9:$K$38,"OK",Saisonpreise!$C$9:$C$38,"Einmalig",Saisonpreise!$D$9:$D$38,"&lt;="&amp;A671,Saisonpreise!$E$9:$E$38,"&gt;="&amp;A671),IF(D671&gt;1,"",IF(D671=0,Start!$E$26,SUMIFS(Saisonpreise!$F$9:$F$38,Saisonpreise!$K$9:$K$38,"OK",Saisonpreise!$C$9:$C$38,"Jährlich",Saisonpreise!$J$9:$J$38,0,Saisonpreise!$H$9:$H$38,"&lt;="&amp;C671,Saisonpreise!$I$9:$I$38,"&gt;="&amp;C671)+SUMIFS(Saisonpreise!$F$9:$F$38,Saisonpreise!$K$9:$K$38,"OK",Saisonpreise!$C$9:$C$38,"Jährlich",Saisonpreise!$J$9:$J$38,1,Saisonpreise!$H$9:$H$38,"&lt;="&amp;C671)+SUMIFS(Saisonpreise!$F$9:$F$38,Saisonpreise!$K$9:$K$38,"OK",Saisonpreise!$C$9:$C$38,"Jährlich",Saisonpreise!$J$9:$J$38,1,Saisonpreise!$I$9:$I$38,"&gt;="&amp;C671))))))</f>
        <v>110</v>
      </c>
      <c r="G671" s="3" t="str">
        <f t="shared" si="42"/>
        <v>Jährliche Saison</v>
      </c>
      <c r="H671" s="3" t="str">
        <f t="shared" si="43"/>
        <v>OK</v>
      </c>
    </row>
    <row r="672" spans="1:8" ht="31" customHeight="1">
      <c r="A672" s="12">
        <f>IF(DATE(Start!$E$28,1,1)+ROW()-9&lt;DATE(Start!$E$28+3,1,1),DATE(Start!$E$28,1,1)+ROW()-9,"")</f>
        <v>46686</v>
      </c>
      <c r="B672" s="3" t="str">
        <f t="shared" si="40"/>
        <v>Di</v>
      </c>
      <c r="C672" s="3">
        <f t="shared" si="41"/>
        <v>1026</v>
      </c>
      <c r="D672" s="3">
        <f>IF(A672="","",COUNTIFS(Saisonpreise!$K$9:$K$38,"OK",Saisonpreise!$C$9:$C$38,"Jährlich",Saisonpreise!$J$9:$J$38,0,Saisonpreise!$H$9:$H$38,"&lt;="&amp;C672,Saisonpreise!$I$9:$I$38,"&gt;="&amp;C672)+COUNTIFS(Saisonpreise!$K$9:$K$38,"OK",Saisonpreise!$C$9:$C$38,"Jährlich",Saisonpreise!$J$9:$J$38,1,Saisonpreise!$H$9:$H$38,"&lt;="&amp;C672)+COUNTIFS(Saisonpreise!$K$9:$K$38,"OK",Saisonpreise!$C$9:$C$38,"Jährlich",Saisonpreise!$J$9:$J$38,1,Saisonpreise!$I$9:$I$38,"&gt;="&amp;C672))</f>
        <v>1</v>
      </c>
      <c r="E672" s="3">
        <f>IF(A672="","",COUNTIFS(Saisonpreise!$K$9:$K$38,"OK",Saisonpreise!$C$9:$C$38,"Einmalig",Saisonpreise!$D$9:$D$38,"&lt;="&amp;A672,Saisonpreise!$E$9:$E$38,"&gt;="&amp;A672))</f>
        <v>0</v>
      </c>
      <c r="F672" s="10">
        <f>IF(A672="","",IF(E672&gt;1,"",IF(E672=1,SUMIFS(Saisonpreise!$F$9:$F$38,Saisonpreise!$K$9:$K$38,"OK",Saisonpreise!$C$9:$C$38,"Einmalig",Saisonpreise!$D$9:$D$38,"&lt;="&amp;A672,Saisonpreise!$E$9:$E$38,"&gt;="&amp;A672),IF(D672&gt;1,"",IF(D672=0,Start!$E$26,SUMIFS(Saisonpreise!$F$9:$F$38,Saisonpreise!$K$9:$K$38,"OK",Saisonpreise!$C$9:$C$38,"Jährlich",Saisonpreise!$J$9:$J$38,0,Saisonpreise!$H$9:$H$38,"&lt;="&amp;C672,Saisonpreise!$I$9:$I$38,"&gt;="&amp;C672)+SUMIFS(Saisonpreise!$F$9:$F$38,Saisonpreise!$K$9:$K$38,"OK",Saisonpreise!$C$9:$C$38,"Jährlich",Saisonpreise!$J$9:$J$38,1,Saisonpreise!$H$9:$H$38,"&lt;="&amp;C672)+SUMIFS(Saisonpreise!$F$9:$F$38,Saisonpreise!$K$9:$K$38,"OK",Saisonpreise!$C$9:$C$38,"Jährlich",Saisonpreise!$J$9:$J$38,1,Saisonpreise!$I$9:$I$38,"&gt;="&amp;C672))))))</f>
        <v>110</v>
      </c>
      <c r="G672" s="3" t="str">
        <f t="shared" si="42"/>
        <v>Jährliche Saison</v>
      </c>
      <c r="H672" s="3" t="str">
        <f t="shared" si="43"/>
        <v>OK</v>
      </c>
    </row>
    <row r="673" spans="1:8" ht="31" customHeight="1">
      <c r="A673" s="12">
        <f>IF(DATE(Start!$E$28,1,1)+ROW()-9&lt;DATE(Start!$E$28+3,1,1),DATE(Start!$E$28,1,1)+ROW()-9,"")</f>
        <v>46687</v>
      </c>
      <c r="B673" s="3" t="str">
        <f t="shared" si="40"/>
        <v>Mi</v>
      </c>
      <c r="C673" s="3">
        <f t="shared" si="41"/>
        <v>1027</v>
      </c>
      <c r="D673" s="3">
        <f>IF(A673="","",COUNTIFS(Saisonpreise!$K$9:$K$38,"OK",Saisonpreise!$C$9:$C$38,"Jährlich",Saisonpreise!$J$9:$J$38,0,Saisonpreise!$H$9:$H$38,"&lt;="&amp;C673,Saisonpreise!$I$9:$I$38,"&gt;="&amp;C673)+COUNTIFS(Saisonpreise!$K$9:$K$38,"OK",Saisonpreise!$C$9:$C$38,"Jährlich",Saisonpreise!$J$9:$J$38,1,Saisonpreise!$H$9:$H$38,"&lt;="&amp;C673)+COUNTIFS(Saisonpreise!$K$9:$K$38,"OK",Saisonpreise!$C$9:$C$38,"Jährlich",Saisonpreise!$J$9:$J$38,1,Saisonpreise!$I$9:$I$38,"&gt;="&amp;C673))</f>
        <v>1</v>
      </c>
      <c r="E673" s="3">
        <f>IF(A673="","",COUNTIFS(Saisonpreise!$K$9:$K$38,"OK",Saisonpreise!$C$9:$C$38,"Einmalig",Saisonpreise!$D$9:$D$38,"&lt;="&amp;A673,Saisonpreise!$E$9:$E$38,"&gt;="&amp;A673))</f>
        <v>0</v>
      </c>
      <c r="F673" s="10">
        <f>IF(A673="","",IF(E673&gt;1,"",IF(E673=1,SUMIFS(Saisonpreise!$F$9:$F$38,Saisonpreise!$K$9:$K$38,"OK",Saisonpreise!$C$9:$C$38,"Einmalig",Saisonpreise!$D$9:$D$38,"&lt;="&amp;A673,Saisonpreise!$E$9:$E$38,"&gt;="&amp;A673),IF(D673&gt;1,"",IF(D673=0,Start!$E$26,SUMIFS(Saisonpreise!$F$9:$F$38,Saisonpreise!$K$9:$K$38,"OK",Saisonpreise!$C$9:$C$38,"Jährlich",Saisonpreise!$J$9:$J$38,0,Saisonpreise!$H$9:$H$38,"&lt;="&amp;C673,Saisonpreise!$I$9:$I$38,"&gt;="&amp;C673)+SUMIFS(Saisonpreise!$F$9:$F$38,Saisonpreise!$K$9:$K$38,"OK",Saisonpreise!$C$9:$C$38,"Jährlich",Saisonpreise!$J$9:$J$38,1,Saisonpreise!$H$9:$H$38,"&lt;="&amp;C673)+SUMIFS(Saisonpreise!$F$9:$F$38,Saisonpreise!$K$9:$K$38,"OK",Saisonpreise!$C$9:$C$38,"Jährlich",Saisonpreise!$J$9:$J$38,1,Saisonpreise!$I$9:$I$38,"&gt;="&amp;C673))))))</f>
        <v>110</v>
      </c>
      <c r="G673" s="3" t="str">
        <f t="shared" si="42"/>
        <v>Jährliche Saison</v>
      </c>
      <c r="H673" s="3" t="str">
        <f t="shared" si="43"/>
        <v>OK</v>
      </c>
    </row>
    <row r="674" spans="1:8" ht="31" customHeight="1">
      <c r="A674" s="12">
        <f>IF(DATE(Start!$E$28,1,1)+ROW()-9&lt;DATE(Start!$E$28+3,1,1),DATE(Start!$E$28,1,1)+ROW()-9,"")</f>
        <v>46688</v>
      </c>
      <c r="B674" s="3" t="str">
        <f t="shared" si="40"/>
        <v>Do</v>
      </c>
      <c r="C674" s="3">
        <f t="shared" si="41"/>
        <v>1028</v>
      </c>
      <c r="D674" s="3">
        <f>IF(A674="","",COUNTIFS(Saisonpreise!$K$9:$K$38,"OK",Saisonpreise!$C$9:$C$38,"Jährlich",Saisonpreise!$J$9:$J$38,0,Saisonpreise!$H$9:$H$38,"&lt;="&amp;C674,Saisonpreise!$I$9:$I$38,"&gt;="&amp;C674)+COUNTIFS(Saisonpreise!$K$9:$K$38,"OK",Saisonpreise!$C$9:$C$38,"Jährlich",Saisonpreise!$J$9:$J$38,1,Saisonpreise!$H$9:$H$38,"&lt;="&amp;C674)+COUNTIFS(Saisonpreise!$K$9:$K$38,"OK",Saisonpreise!$C$9:$C$38,"Jährlich",Saisonpreise!$J$9:$J$38,1,Saisonpreise!$I$9:$I$38,"&gt;="&amp;C674))</f>
        <v>1</v>
      </c>
      <c r="E674" s="3">
        <f>IF(A674="","",COUNTIFS(Saisonpreise!$K$9:$K$38,"OK",Saisonpreise!$C$9:$C$38,"Einmalig",Saisonpreise!$D$9:$D$38,"&lt;="&amp;A674,Saisonpreise!$E$9:$E$38,"&gt;="&amp;A674))</f>
        <v>0</v>
      </c>
      <c r="F674" s="10">
        <f>IF(A674="","",IF(E674&gt;1,"",IF(E674=1,SUMIFS(Saisonpreise!$F$9:$F$38,Saisonpreise!$K$9:$K$38,"OK",Saisonpreise!$C$9:$C$38,"Einmalig",Saisonpreise!$D$9:$D$38,"&lt;="&amp;A674,Saisonpreise!$E$9:$E$38,"&gt;="&amp;A674),IF(D674&gt;1,"",IF(D674=0,Start!$E$26,SUMIFS(Saisonpreise!$F$9:$F$38,Saisonpreise!$K$9:$K$38,"OK",Saisonpreise!$C$9:$C$38,"Jährlich",Saisonpreise!$J$9:$J$38,0,Saisonpreise!$H$9:$H$38,"&lt;="&amp;C674,Saisonpreise!$I$9:$I$38,"&gt;="&amp;C674)+SUMIFS(Saisonpreise!$F$9:$F$38,Saisonpreise!$K$9:$K$38,"OK",Saisonpreise!$C$9:$C$38,"Jährlich",Saisonpreise!$J$9:$J$38,1,Saisonpreise!$H$9:$H$38,"&lt;="&amp;C674)+SUMIFS(Saisonpreise!$F$9:$F$38,Saisonpreise!$K$9:$K$38,"OK",Saisonpreise!$C$9:$C$38,"Jährlich",Saisonpreise!$J$9:$J$38,1,Saisonpreise!$I$9:$I$38,"&gt;="&amp;C674))))))</f>
        <v>110</v>
      </c>
      <c r="G674" s="3" t="str">
        <f t="shared" si="42"/>
        <v>Jährliche Saison</v>
      </c>
      <c r="H674" s="3" t="str">
        <f t="shared" si="43"/>
        <v>OK</v>
      </c>
    </row>
    <row r="675" spans="1:8" ht="31" customHeight="1">
      <c r="A675" s="12">
        <f>IF(DATE(Start!$E$28,1,1)+ROW()-9&lt;DATE(Start!$E$28+3,1,1),DATE(Start!$E$28,1,1)+ROW()-9,"")</f>
        <v>46689</v>
      </c>
      <c r="B675" s="3" t="str">
        <f t="shared" si="40"/>
        <v>Fr</v>
      </c>
      <c r="C675" s="3">
        <f t="shared" si="41"/>
        <v>1029</v>
      </c>
      <c r="D675" s="3">
        <f>IF(A675="","",COUNTIFS(Saisonpreise!$K$9:$K$38,"OK",Saisonpreise!$C$9:$C$38,"Jährlich",Saisonpreise!$J$9:$J$38,0,Saisonpreise!$H$9:$H$38,"&lt;="&amp;C675,Saisonpreise!$I$9:$I$38,"&gt;="&amp;C675)+COUNTIFS(Saisonpreise!$K$9:$K$38,"OK",Saisonpreise!$C$9:$C$38,"Jährlich",Saisonpreise!$J$9:$J$38,1,Saisonpreise!$H$9:$H$38,"&lt;="&amp;C675)+COUNTIFS(Saisonpreise!$K$9:$K$38,"OK",Saisonpreise!$C$9:$C$38,"Jährlich",Saisonpreise!$J$9:$J$38,1,Saisonpreise!$I$9:$I$38,"&gt;="&amp;C675))</f>
        <v>1</v>
      </c>
      <c r="E675" s="3">
        <f>IF(A675="","",COUNTIFS(Saisonpreise!$K$9:$K$38,"OK",Saisonpreise!$C$9:$C$38,"Einmalig",Saisonpreise!$D$9:$D$38,"&lt;="&amp;A675,Saisonpreise!$E$9:$E$38,"&gt;="&amp;A675))</f>
        <v>0</v>
      </c>
      <c r="F675" s="10">
        <f>IF(A675="","",IF(E675&gt;1,"",IF(E675=1,SUMIFS(Saisonpreise!$F$9:$F$38,Saisonpreise!$K$9:$K$38,"OK",Saisonpreise!$C$9:$C$38,"Einmalig",Saisonpreise!$D$9:$D$38,"&lt;="&amp;A675,Saisonpreise!$E$9:$E$38,"&gt;="&amp;A675),IF(D675&gt;1,"",IF(D675=0,Start!$E$26,SUMIFS(Saisonpreise!$F$9:$F$38,Saisonpreise!$K$9:$K$38,"OK",Saisonpreise!$C$9:$C$38,"Jährlich",Saisonpreise!$J$9:$J$38,0,Saisonpreise!$H$9:$H$38,"&lt;="&amp;C675,Saisonpreise!$I$9:$I$38,"&gt;="&amp;C675)+SUMIFS(Saisonpreise!$F$9:$F$38,Saisonpreise!$K$9:$K$38,"OK",Saisonpreise!$C$9:$C$38,"Jährlich",Saisonpreise!$J$9:$J$38,1,Saisonpreise!$H$9:$H$38,"&lt;="&amp;C675)+SUMIFS(Saisonpreise!$F$9:$F$38,Saisonpreise!$K$9:$K$38,"OK",Saisonpreise!$C$9:$C$38,"Jährlich",Saisonpreise!$J$9:$J$38,1,Saisonpreise!$I$9:$I$38,"&gt;="&amp;C675))))))</f>
        <v>110</v>
      </c>
      <c r="G675" s="3" t="str">
        <f t="shared" si="42"/>
        <v>Jährliche Saison</v>
      </c>
      <c r="H675" s="3" t="str">
        <f t="shared" si="43"/>
        <v>OK</v>
      </c>
    </row>
    <row r="676" spans="1:8" ht="31" customHeight="1">
      <c r="A676" s="12">
        <f>IF(DATE(Start!$E$28,1,1)+ROW()-9&lt;DATE(Start!$E$28+3,1,1),DATE(Start!$E$28,1,1)+ROW()-9,"")</f>
        <v>46690</v>
      </c>
      <c r="B676" s="3" t="str">
        <f t="shared" si="40"/>
        <v>Sa</v>
      </c>
      <c r="C676" s="3">
        <f t="shared" si="41"/>
        <v>1030</v>
      </c>
      <c r="D676" s="3">
        <f>IF(A676="","",COUNTIFS(Saisonpreise!$K$9:$K$38,"OK",Saisonpreise!$C$9:$C$38,"Jährlich",Saisonpreise!$J$9:$J$38,0,Saisonpreise!$H$9:$H$38,"&lt;="&amp;C676,Saisonpreise!$I$9:$I$38,"&gt;="&amp;C676)+COUNTIFS(Saisonpreise!$K$9:$K$38,"OK",Saisonpreise!$C$9:$C$38,"Jährlich",Saisonpreise!$J$9:$J$38,1,Saisonpreise!$H$9:$H$38,"&lt;="&amp;C676)+COUNTIFS(Saisonpreise!$K$9:$K$38,"OK",Saisonpreise!$C$9:$C$38,"Jährlich",Saisonpreise!$J$9:$J$38,1,Saisonpreise!$I$9:$I$38,"&gt;="&amp;C676))</f>
        <v>1</v>
      </c>
      <c r="E676" s="3">
        <f>IF(A676="","",COUNTIFS(Saisonpreise!$K$9:$K$38,"OK",Saisonpreise!$C$9:$C$38,"Einmalig",Saisonpreise!$D$9:$D$38,"&lt;="&amp;A676,Saisonpreise!$E$9:$E$38,"&gt;="&amp;A676))</f>
        <v>0</v>
      </c>
      <c r="F676" s="10">
        <f>IF(A676="","",IF(E676&gt;1,"",IF(E676=1,SUMIFS(Saisonpreise!$F$9:$F$38,Saisonpreise!$K$9:$K$38,"OK",Saisonpreise!$C$9:$C$38,"Einmalig",Saisonpreise!$D$9:$D$38,"&lt;="&amp;A676,Saisonpreise!$E$9:$E$38,"&gt;="&amp;A676),IF(D676&gt;1,"",IF(D676=0,Start!$E$26,SUMIFS(Saisonpreise!$F$9:$F$38,Saisonpreise!$K$9:$K$38,"OK",Saisonpreise!$C$9:$C$38,"Jährlich",Saisonpreise!$J$9:$J$38,0,Saisonpreise!$H$9:$H$38,"&lt;="&amp;C676,Saisonpreise!$I$9:$I$38,"&gt;="&amp;C676)+SUMIFS(Saisonpreise!$F$9:$F$38,Saisonpreise!$K$9:$K$38,"OK",Saisonpreise!$C$9:$C$38,"Jährlich",Saisonpreise!$J$9:$J$38,1,Saisonpreise!$H$9:$H$38,"&lt;="&amp;C676)+SUMIFS(Saisonpreise!$F$9:$F$38,Saisonpreise!$K$9:$K$38,"OK",Saisonpreise!$C$9:$C$38,"Jährlich",Saisonpreise!$J$9:$J$38,1,Saisonpreise!$I$9:$I$38,"&gt;="&amp;C676))))))</f>
        <v>110</v>
      </c>
      <c r="G676" s="3" t="str">
        <f t="shared" si="42"/>
        <v>Jährliche Saison</v>
      </c>
      <c r="H676" s="3" t="str">
        <f t="shared" si="43"/>
        <v>OK</v>
      </c>
    </row>
    <row r="677" spans="1:8" ht="31" customHeight="1">
      <c r="A677" s="12">
        <f>IF(DATE(Start!$E$28,1,1)+ROW()-9&lt;DATE(Start!$E$28+3,1,1),DATE(Start!$E$28,1,1)+ROW()-9,"")</f>
        <v>46691</v>
      </c>
      <c r="B677" s="3" t="str">
        <f t="shared" si="40"/>
        <v>So</v>
      </c>
      <c r="C677" s="3">
        <f t="shared" si="41"/>
        <v>1031</v>
      </c>
      <c r="D677" s="3">
        <f>IF(A677="","",COUNTIFS(Saisonpreise!$K$9:$K$38,"OK",Saisonpreise!$C$9:$C$38,"Jährlich",Saisonpreise!$J$9:$J$38,0,Saisonpreise!$H$9:$H$38,"&lt;="&amp;C677,Saisonpreise!$I$9:$I$38,"&gt;="&amp;C677)+COUNTIFS(Saisonpreise!$K$9:$K$38,"OK",Saisonpreise!$C$9:$C$38,"Jährlich",Saisonpreise!$J$9:$J$38,1,Saisonpreise!$H$9:$H$38,"&lt;="&amp;C677)+COUNTIFS(Saisonpreise!$K$9:$K$38,"OK",Saisonpreise!$C$9:$C$38,"Jährlich",Saisonpreise!$J$9:$J$38,1,Saisonpreise!$I$9:$I$38,"&gt;="&amp;C677))</f>
        <v>1</v>
      </c>
      <c r="E677" s="3">
        <f>IF(A677="","",COUNTIFS(Saisonpreise!$K$9:$K$38,"OK",Saisonpreise!$C$9:$C$38,"Einmalig",Saisonpreise!$D$9:$D$38,"&lt;="&amp;A677,Saisonpreise!$E$9:$E$38,"&gt;="&amp;A677))</f>
        <v>0</v>
      </c>
      <c r="F677" s="10">
        <f>IF(A677="","",IF(E677&gt;1,"",IF(E677=1,SUMIFS(Saisonpreise!$F$9:$F$38,Saisonpreise!$K$9:$K$38,"OK",Saisonpreise!$C$9:$C$38,"Einmalig",Saisonpreise!$D$9:$D$38,"&lt;="&amp;A677,Saisonpreise!$E$9:$E$38,"&gt;="&amp;A677),IF(D677&gt;1,"",IF(D677=0,Start!$E$26,SUMIFS(Saisonpreise!$F$9:$F$38,Saisonpreise!$K$9:$K$38,"OK",Saisonpreise!$C$9:$C$38,"Jährlich",Saisonpreise!$J$9:$J$38,0,Saisonpreise!$H$9:$H$38,"&lt;="&amp;C677,Saisonpreise!$I$9:$I$38,"&gt;="&amp;C677)+SUMIFS(Saisonpreise!$F$9:$F$38,Saisonpreise!$K$9:$K$38,"OK",Saisonpreise!$C$9:$C$38,"Jährlich",Saisonpreise!$J$9:$J$38,1,Saisonpreise!$H$9:$H$38,"&lt;="&amp;C677)+SUMIFS(Saisonpreise!$F$9:$F$38,Saisonpreise!$K$9:$K$38,"OK",Saisonpreise!$C$9:$C$38,"Jährlich",Saisonpreise!$J$9:$J$38,1,Saisonpreise!$I$9:$I$38,"&gt;="&amp;C677))))))</f>
        <v>110</v>
      </c>
      <c r="G677" s="3" t="str">
        <f t="shared" si="42"/>
        <v>Jährliche Saison</v>
      </c>
      <c r="H677" s="3" t="str">
        <f t="shared" si="43"/>
        <v>OK</v>
      </c>
    </row>
    <row r="678" spans="1:8" ht="31" customHeight="1">
      <c r="A678" s="12">
        <f>IF(DATE(Start!$E$28,1,1)+ROW()-9&lt;DATE(Start!$E$28+3,1,1),DATE(Start!$E$28,1,1)+ROW()-9,"")</f>
        <v>46692</v>
      </c>
      <c r="B678" s="3" t="str">
        <f t="shared" si="40"/>
        <v>Mo</v>
      </c>
      <c r="C678" s="3">
        <f t="shared" si="41"/>
        <v>1101</v>
      </c>
      <c r="D678" s="3">
        <f>IF(A678="","",COUNTIFS(Saisonpreise!$K$9:$K$38,"OK",Saisonpreise!$C$9:$C$38,"Jährlich",Saisonpreise!$J$9:$J$38,0,Saisonpreise!$H$9:$H$38,"&lt;="&amp;C678,Saisonpreise!$I$9:$I$38,"&gt;="&amp;C678)+COUNTIFS(Saisonpreise!$K$9:$K$38,"OK",Saisonpreise!$C$9:$C$38,"Jährlich",Saisonpreise!$J$9:$J$38,1,Saisonpreise!$H$9:$H$38,"&lt;="&amp;C678)+COUNTIFS(Saisonpreise!$K$9:$K$38,"OK",Saisonpreise!$C$9:$C$38,"Jährlich",Saisonpreise!$J$9:$J$38,1,Saisonpreise!$I$9:$I$38,"&gt;="&amp;C678))</f>
        <v>1</v>
      </c>
      <c r="E678" s="3">
        <f>IF(A678="","",COUNTIFS(Saisonpreise!$K$9:$K$38,"OK",Saisonpreise!$C$9:$C$38,"Einmalig",Saisonpreise!$D$9:$D$38,"&lt;="&amp;A678,Saisonpreise!$E$9:$E$38,"&gt;="&amp;A678))</f>
        <v>0</v>
      </c>
      <c r="F678" s="10">
        <f>IF(A678="","",IF(E678&gt;1,"",IF(E678=1,SUMIFS(Saisonpreise!$F$9:$F$38,Saisonpreise!$K$9:$K$38,"OK",Saisonpreise!$C$9:$C$38,"Einmalig",Saisonpreise!$D$9:$D$38,"&lt;="&amp;A678,Saisonpreise!$E$9:$E$38,"&gt;="&amp;A678),IF(D678&gt;1,"",IF(D678=0,Start!$E$26,SUMIFS(Saisonpreise!$F$9:$F$38,Saisonpreise!$K$9:$K$38,"OK",Saisonpreise!$C$9:$C$38,"Jährlich",Saisonpreise!$J$9:$J$38,0,Saisonpreise!$H$9:$H$38,"&lt;="&amp;C678,Saisonpreise!$I$9:$I$38,"&gt;="&amp;C678)+SUMIFS(Saisonpreise!$F$9:$F$38,Saisonpreise!$K$9:$K$38,"OK",Saisonpreise!$C$9:$C$38,"Jährlich",Saisonpreise!$J$9:$J$38,1,Saisonpreise!$H$9:$H$38,"&lt;="&amp;C678)+SUMIFS(Saisonpreise!$F$9:$F$38,Saisonpreise!$K$9:$K$38,"OK",Saisonpreise!$C$9:$C$38,"Jährlich",Saisonpreise!$J$9:$J$38,1,Saisonpreise!$I$9:$I$38,"&gt;="&amp;C678))))))</f>
        <v>85</v>
      </c>
      <c r="G678" s="3" t="str">
        <f t="shared" si="42"/>
        <v>Jährliche Saison</v>
      </c>
      <c r="H678" s="3" t="str">
        <f t="shared" si="43"/>
        <v>OK</v>
      </c>
    </row>
    <row r="679" spans="1:8" ht="31" customHeight="1">
      <c r="A679" s="12">
        <f>IF(DATE(Start!$E$28,1,1)+ROW()-9&lt;DATE(Start!$E$28+3,1,1),DATE(Start!$E$28,1,1)+ROW()-9,"")</f>
        <v>46693</v>
      </c>
      <c r="B679" s="3" t="str">
        <f t="shared" si="40"/>
        <v>Di</v>
      </c>
      <c r="C679" s="3">
        <f t="shared" si="41"/>
        <v>1102</v>
      </c>
      <c r="D679" s="3">
        <f>IF(A679="","",COUNTIFS(Saisonpreise!$K$9:$K$38,"OK",Saisonpreise!$C$9:$C$38,"Jährlich",Saisonpreise!$J$9:$J$38,0,Saisonpreise!$H$9:$H$38,"&lt;="&amp;C679,Saisonpreise!$I$9:$I$38,"&gt;="&amp;C679)+COUNTIFS(Saisonpreise!$K$9:$K$38,"OK",Saisonpreise!$C$9:$C$38,"Jährlich",Saisonpreise!$J$9:$J$38,1,Saisonpreise!$H$9:$H$38,"&lt;="&amp;C679)+COUNTIFS(Saisonpreise!$K$9:$K$38,"OK",Saisonpreise!$C$9:$C$38,"Jährlich",Saisonpreise!$J$9:$J$38,1,Saisonpreise!$I$9:$I$38,"&gt;="&amp;C679))</f>
        <v>1</v>
      </c>
      <c r="E679" s="3">
        <f>IF(A679="","",COUNTIFS(Saisonpreise!$K$9:$K$38,"OK",Saisonpreise!$C$9:$C$38,"Einmalig",Saisonpreise!$D$9:$D$38,"&lt;="&amp;A679,Saisonpreise!$E$9:$E$38,"&gt;="&amp;A679))</f>
        <v>0</v>
      </c>
      <c r="F679" s="10">
        <f>IF(A679="","",IF(E679&gt;1,"",IF(E679=1,SUMIFS(Saisonpreise!$F$9:$F$38,Saisonpreise!$K$9:$K$38,"OK",Saisonpreise!$C$9:$C$38,"Einmalig",Saisonpreise!$D$9:$D$38,"&lt;="&amp;A679,Saisonpreise!$E$9:$E$38,"&gt;="&amp;A679),IF(D679&gt;1,"",IF(D679=0,Start!$E$26,SUMIFS(Saisonpreise!$F$9:$F$38,Saisonpreise!$K$9:$K$38,"OK",Saisonpreise!$C$9:$C$38,"Jährlich",Saisonpreise!$J$9:$J$38,0,Saisonpreise!$H$9:$H$38,"&lt;="&amp;C679,Saisonpreise!$I$9:$I$38,"&gt;="&amp;C679)+SUMIFS(Saisonpreise!$F$9:$F$38,Saisonpreise!$K$9:$K$38,"OK",Saisonpreise!$C$9:$C$38,"Jährlich",Saisonpreise!$J$9:$J$38,1,Saisonpreise!$H$9:$H$38,"&lt;="&amp;C679)+SUMIFS(Saisonpreise!$F$9:$F$38,Saisonpreise!$K$9:$K$38,"OK",Saisonpreise!$C$9:$C$38,"Jährlich",Saisonpreise!$J$9:$J$38,1,Saisonpreise!$I$9:$I$38,"&gt;="&amp;C679))))))</f>
        <v>85</v>
      </c>
      <c r="G679" s="3" t="str">
        <f t="shared" si="42"/>
        <v>Jährliche Saison</v>
      </c>
      <c r="H679" s="3" t="str">
        <f t="shared" si="43"/>
        <v>OK</v>
      </c>
    </row>
    <row r="680" spans="1:8" ht="31" customHeight="1">
      <c r="A680" s="12">
        <f>IF(DATE(Start!$E$28,1,1)+ROW()-9&lt;DATE(Start!$E$28+3,1,1),DATE(Start!$E$28,1,1)+ROW()-9,"")</f>
        <v>46694</v>
      </c>
      <c r="B680" s="3" t="str">
        <f t="shared" si="40"/>
        <v>Mi</v>
      </c>
      <c r="C680" s="3">
        <f t="shared" si="41"/>
        <v>1103</v>
      </c>
      <c r="D680" s="3">
        <f>IF(A680="","",COUNTIFS(Saisonpreise!$K$9:$K$38,"OK",Saisonpreise!$C$9:$C$38,"Jährlich",Saisonpreise!$J$9:$J$38,0,Saisonpreise!$H$9:$H$38,"&lt;="&amp;C680,Saisonpreise!$I$9:$I$38,"&gt;="&amp;C680)+COUNTIFS(Saisonpreise!$K$9:$K$38,"OK",Saisonpreise!$C$9:$C$38,"Jährlich",Saisonpreise!$J$9:$J$38,1,Saisonpreise!$H$9:$H$38,"&lt;="&amp;C680)+COUNTIFS(Saisonpreise!$K$9:$K$38,"OK",Saisonpreise!$C$9:$C$38,"Jährlich",Saisonpreise!$J$9:$J$38,1,Saisonpreise!$I$9:$I$38,"&gt;="&amp;C680))</f>
        <v>1</v>
      </c>
      <c r="E680" s="3">
        <f>IF(A680="","",COUNTIFS(Saisonpreise!$K$9:$K$38,"OK",Saisonpreise!$C$9:$C$38,"Einmalig",Saisonpreise!$D$9:$D$38,"&lt;="&amp;A680,Saisonpreise!$E$9:$E$38,"&gt;="&amp;A680))</f>
        <v>0</v>
      </c>
      <c r="F680" s="10">
        <f>IF(A680="","",IF(E680&gt;1,"",IF(E680=1,SUMIFS(Saisonpreise!$F$9:$F$38,Saisonpreise!$K$9:$K$38,"OK",Saisonpreise!$C$9:$C$38,"Einmalig",Saisonpreise!$D$9:$D$38,"&lt;="&amp;A680,Saisonpreise!$E$9:$E$38,"&gt;="&amp;A680),IF(D680&gt;1,"",IF(D680=0,Start!$E$26,SUMIFS(Saisonpreise!$F$9:$F$38,Saisonpreise!$K$9:$K$38,"OK",Saisonpreise!$C$9:$C$38,"Jährlich",Saisonpreise!$J$9:$J$38,0,Saisonpreise!$H$9:$H$38,"&lt;="&amp;C680,Saisonpreise!$I$9:$I$38,"&gt;="&amp;C680)+SUMIFS(Saisonpreise!$F$9:$F$38,Saisonpreise!$K$9:$K$38,"OK",Saisonpreise!$C$9:$C$38,"Jährlich",Saisonpreise!$J$9:$J$38,1,Saisonpreise!$H$9:$H$38,"&lt;="&amp;C680)+SUMIFS(Saisonpreise!$F$9:$F$38,Saisonpreise!$K$9:$K$38,"OK",Saisonpreise!$C$9:$C$38,"Jährlich",Saisonpreise!$J$9:$J$38,1,Saisonpreise!$I$9:$I$38,"&gt;="&amp;C680))))))</f>
        <v>85</v>
      </c>
      <c r="G680" s="3" t="str">
        <f t="shared" si="42"/>
        <v>Jährliche Saison</v>
      </c>
      <c r="H680" s="3" t="str">
        <f t="shared" si="43"/>
        <v>OK</v>
      </c>
    </row>
    <row r="681" spans="1:8" ht="31" customHeight="1">
      <c r="A681" s="12">
        <f>IF(DATE(Start!$E$28,1,1)+ROW()-9&lt;DATE(Start!$E$28+3,1,1),DATE(Start!$E$28,1,1)+ROW()-9,"")</f>
        <v>46695</v>
      </c>
      <c r="B681" s="3" t="str">
        <f t="shared" si="40"/>
        <v>Do</v>
      </c>
      <c r="C681" s="3">
        <f t="shared" si="41"/>
        <v>1104</v>
      </c>
      <c r="D681" s="3">
        <f>IF(A681="","",COUNTIFS(Saisonpreise!$K$9:$K$38,"OK",Saisonpreise!$C$9:$C$38,"Jährlich",Saisonpreise!$J$9:$J$38,0,Saisonpreise!$H$9:$H$38,"&lt;="&amp;C681,Saisonpreise!$I$9:$I$38,"&gt;="&amp;C681)+COUNTIFS(Saisonpreise!$K$9:$K$38,"OK",Saisonpreise!$C$9:$C$38,"Jährlich",Saisonpreise!$J$9:$J$38,1,Saisonpreise!$H$9:$H$38,"&lt;="&amp;C681)+COUNTIFS(Saisonpreise!$K$9:$K$38,"OK",Saisonpreise!$C$9:$C$38,"Jährlich",Saisonpreise!$J$9:$J$38,1,Saisonpreise!$I$9:$I$38,"&gt;="&amp;C681))</f>
        <v>1</v>
      </c>
      <c r="E681" s="3">
        <f>IF(A681="","",COUNTIFS(Saisonpreise!$K$9:$K$38,"OK",Saisonpreise!$C$9:$C$38,"Einmalig",Saisonpreise!$D$9:$D$38,"&lt;="&amp;A681,Saisonpreise!$E$9:$E$38,"&gt;="&amp;A681))</f>
        <v>0</v>
      </c>
      <c r="F681" s="10">
        <f>IF(A681="","",IF(E681&gt;1,"",IF(E681=1,SUMIFS(Saisonpreise!$F$9:$F$38,Saisonpreise!$K$9:$K$38,"OK",Saisonpreise!$C$9:$C$38,"Einmalig",Saisonpreise!$D$9:$D$38,"&lt;="&amp;A681,Saisonpreise!$E$9:$E$38,"&gt;="&amp;A681),IF(D681&gt;1,"",IF(D681=0,Start!$E$26,SUMIFS(Saisonpreise!$F$9:$F$38,Saisonpreise!$K$9:$K$38,"OK",Saisonpreise!$C$9:$C$38,"Jährlich",Saisonpreise!$J$9:$J$38,0,Saisonpreise!$H$9:$H$38,"&lt;="&amp;C681,Saisonpreise!$I$9:$I$38,"&gt;="&amp;C681)+SUMIFS(Saisonpreise!$F$9:$F$38,Saisonpreise!$K$9:$K$38,"OK",Saisonpreise!$C$9:$C$38,"Jährlich",Saisonpreise!$J$9:$J$38,1,Saisonpreise!$H$9:$H$38,"&lt;="&amp;C681)+SUMIFS(Saisonpreise!$F$9:$F$38,Saisonpreise!$K$9:$K$38,"OK",Saisonpreise!$C$9:$C$38,"Jährlich",Saisonpreise!$J$9:$J$38,1,Saisonpreise!$I$9:$I$38,"&gt;="&amp;C681))))))</f>
        <v>85</v>
      </c>
      <c r="G681" s="3" t="str">
        <f t="shared" si="42"/>
        <v>Jährliche Saison</v>
      </c>
      <c r="H681" s="3" t="str">
        <f t="shared" si="43"/>
        <v>OK</v>
      </c>
    </row>
    <row r="682" spans="1:8" ht="31" customHeight="1">
      <c r="A682" s="12">
        <f>IF(DATE(Start!$E$28,1,1)+ROW()-9&lt;DATE(Start!$E$28+3,1,1),DATE(Start!$E$28,1,1)+ROW()-9,"")</f>
        <v>46696</v>
      </c>
      <c r="B682" s="3" t="str">
        <f t="shared" si="40"/>
        <v>Fr</v>
      </c>
      <c r="C682" s="3">
        <f t="shared" si="41"/>
        <v>1105</v>
      </c>
      <c r="D682" s="3">
        <f>IF(A682="","",COUNTIFS(Saisonpreise!$K$9:$K$38,"OK",Saisonpreise!$C$9:$C$38,"Jährlich",Saisonpreise!$J$9:$J$38,0,Saisonpreise!$H$9:$H$38,"&lt;="&amp;C682,Saisonpreise!$I$9:$I$38,"&gt;="&amp;C682)+COUNTIFS(Saisonpreise!$K$9:$K$38,"OK",Saisonpreise!$C$9:$C$38,"Jährlich",Saisonpreise!$J$9:$J$38,1,Saisonpreise!$H$9:$H$38,"&lt;="&amp;C682)+COUNTIFS(Saisonpreise!$K$9:$K$38,"OK",Saisonpreise!$C$9:$C$38,"Jährlich",Saisonpreise!$J$9:$J$38,1,Saisonpreise!$I$9:$I$38,"&gt;="&amp;C682))</f>
        <v>1</v>
      </c>
      <c r="E682" s="3">
        <f>IF(A682="","",COUNTIFS(Saisonpreise!$K$9:$K$38,"OK",Saisonpreise!$C$9:$C$38,"Einmalig",Saisonpreise!$D$9:$D$38,"&lt;="&amp;A682,Saisonpreise!$E$9:$E$38,"&gt;="&amp;A682))</f>
        <v>0</v>
      </c>
      <c r="F682" s="10">
        <f>IF(A682="","",IF(E682&gt;1,"",IF(E682=1,SUMIFS(Saisonpreise!$F$9:$F$38,Saisonpreise!$K$9:$K$38,"OK",Saisonpreise!$C$9:$C$38,"Einmalig",Saisonpreise!$D$9:$D$38,"&lt;="&amp;A682,Saisonpreise!$E$9:$E$38,"&gt;="&amp;A682),IF(D682&gt;1,"",IF(D682=0,Start!$E$26,SUMIFS(Saisonpreise!$F$9:$F$38,Saisonpreise!$K$9:$K$38,"OK",Saisonpreise!$C$9:$C$38,"Jährlich",Saisonpreise!$J$9:$J$38,0,Saisonpreise!$H$9:$H$38,"&lt;="&amp;C682,Saisonpreise!$I$9:$I$38,"&gt;="&amp;C682)+SUMIFS(Saisonpreise!$F$9:$F$38,Saisonpreise!$K$9:$K$38,"OK",Saisonpreise!$C$9:$C$38,"Jährlich",Saisonpreise!$J$9:$J$38,1,Saisonpreise!$H$9:$H$38,"&lt;="&amp;C682)+SUMIFS(Saisonpreise!$F$9:$F$38,Saisonpreise!$K$9:$K$38,"OK",Saisonpreise!$C$9:$C$38,"Jährlich",Saisonpreise!$J$9:$J$38,1,Saisonpreise!$I$9:$I$38,"&gt;="&amp;C682))))))</f>
        <v>85</v>
      </c>
      <c r="G682" s="3" t="str">
        <f t="shared" si="42"/>
        <v>Jährliche Saison</v>
      </c>
      <c r="H682" s="3" t="str">
        <f t="shared" si="43"/>
        <v>OK</v>
      </c>
    </row>
    <row r="683" spans="1:8" ht="31" customHeight="1">
      <c r="A683" s="12">
        <f>IF(DATE(Start!$E$28,1,1)+ROW()-9&lt;DATE(Start!$E$28+3,1,1),DATE(Start!$E$28,1,1)+ROW()-9,"")</f>
        <v>46697</v>
      </c>
      <c r="B683" s="3" t="str">
        <f t="shared" si="40"/>
        <v>Sa</v>
      </c>
      <c r="C683" s="3">
        <f t="shared" si="41"/>
        <v>1106</v>
      </c>
      <c r="D683" s="3">
        <f>IF(A683="","",COUNTIFS(Saisonpreise!$K$9:$K$38,"OK",Saisonpreise!$C$9:$C$38,"Jährlich",Saisonpreise!$J$9:$J$38,0,Saisonpreise!$H$9:$H$38,"&lt;="&amp;C683,Saisonpreise!$I$9:$I$38,"&gt;="&amp;C683)+COUNTIFS(Saisonpreise!$K$9:$K$38,"OK",Saisonpreise!$C$9:$C$38,"Jährlich",Saisonpreise!$J$9:$J$38,1,Saisonpreise!$H$9:$H$38,"&lt;="&amp;C683)+COUNTIFS(Saisonpreise!$K$9:$K$38,"OK",Saisonpreise!$C$9:$C$38,"Jährlich",Saisonpreise!$J$9:$J$38,1,Saisonpreise!$I$9:$I$38,"&gt;="&amp;C683))</f>
        <v>1</v>
      </c>
      <c r="E683" s="3">
        <f>IF(A683="","",COUNTIFS(Saisonpreise!$K$9:$K$38,"OK",Saisonpreise!$C$9:$C$38,"Einmalig",Saisonpreise!$D$9:$D$38,"&lt;="&amp;A683,Saisonpreise!$E$9:$E$38,"&gt;="&amp;A683))</f>
        <v>0</v>
      </c>
      <c r="F683" s="10">
        <f>IF(A683="","",IF(E683&gt;1,"",IF(E683=1,SUMIFS(Saisonpreise!$F$9:$F$38,Saisonpreise!$K$9:$K$38,"OK",Saisonpreise!$C$9:$C$38,"Einmalig",Saisonpreise!$D$9:$D$38,"&lt;="&amp;A683,Saisonpreise!$E$9:$E$38,"&gt;="&amp;A683),IF(D683&gt;1,"",IF(D683=0,Start!$E$26,SUMIFS(Saisonpreise!$F$9:$F$38,Saisonpreise!$K$9:$K$38,"OK",Saisonpreise!$C$9:$C$38,"Jährlich",Saisonpreise!$J$9:$J$38,0,Saisonpreise!$H$9:$H$38,"&lt;="&amp;C683,Saisonpreise!$I$9:$I$38,"&gt;="&amp;C683)+SUMIFS(Saisonpreise!$F$9:$F$38,Saisonpreise!$K$9:$K$38,"OK",Saisonpreise!$C$9:$C$38,"Jährlich",Saisonpreise!$J$9:$J$38,1,Saisonpreise!$H$9:$H$38,"&lt;="&amp;C683)+SUMIFS(Saisonpreise!$F$9:$F$38,Saisonpreise!$K$9:$K$38,"OK",Saisonpreise!$C$9:$C$38,"Jährlich",Saisonpreise!$J$9:$J$38,1,Saisonpreise!$I$9:$I$38,"&gt;="&amp;C683))))))</f>
        <v>85</v>
      </c>
      <c r="G683" s="3" t="str">
        <f t="shared" si="42"/>
        <v>Jährliche Saison</v>
      </c>
      <c r="H683" s="3" t="str">
        <f t="shared" si="43"/>
        <v>OK</v>
      </c>
    </row>
    <row r="684" spans="1:8" ht="31" customHeight="1">
      <c r="A684" s="12">
        <f>IF(DATE(Start!$E$28,1,1)+ROW()-9&lt;DATE(Start!$E$28+3,1,1),DATE(Start!$E$28,1,1)+ROW()-9,"")</f>
        <v>46698</v>
      </c>
      <c r="B684" s="3" t="str">
        <f t="shared" si="40"/>
        <v>So</v>
      </c>
      <c r="C684" s="3">
        <f t="shared" si="41"/>
        <v>1107</v>
      </c>
      <c r="D684" s="3">
        <f>IF(A684="","",COUNTIFS(Saisonpreise!$K$9:$K$38,"OK",Saisonpreise!$C$9:$C$38,"Jährlich",Saisonpreise!$J$9:$J$38,0,Saisonpreise!$H$9:$H$38,"&lt;="&amp;C684,Saisonpreise!$I$9:$I$38,"&gt;="&amp;C684)+COUNTIFS(Saisonpreise!$K$9:$K$38,"OK",Saisonpreise!$C$9:$C$38,"Jährlich",Saisonpreise!$J$9:$J$38,1,Saisonpreise!$H$9:$H$38,"&lt;="&amp;C684)+COUNTIFS(Saisonpreise!$K$9:$K$38,"OK",Saisonpreise!$C$9:$C$38,"Jährlich",Saisonpreise!$J$9:$J$38,1,Saisonpreise!$I$9:$I$38,"&gt;="&amp;C684))</f>
        <v>1</v>
      </c>
      <c r="E684" s="3">
        <f>IF(A684="","",COUNTIFS(Saisonpreise!$K$9:$K$38,"OK",Saisonpreise!$C$9:$C$38,"Einmalig",Saisonpreise!$D$9:$D$38,"&lt;="&amp;A684,Saisonpreise!$E$9:$E$38,"&gt;="&amp;A684))</f>
        <v>0</v>
      </c>
      <c r="F684" s="10">
        <f>IF(A684="","",IF(E684&gt;1,"",IF(E684=1,SUMIFS(Saisonpreise!$F$9:$F$38,Saisonpreise!$K$9:$K$38,"OK",Saisonpreise!$C$9:$C$38,"Einmalig",Saisonpreise!$D$9:$D$38,"&lt;="&amp;A684,Saisonpreise!$E$9:$E$38,"&gt;="&amp;A684),IF(D684&gt;1,"",IF(D684=0,Start!$E$26,SUMIFS(Saisonpreise!$F$9:$F$38,Saisonpreise!$K$9:$K$38,"OK",Saisonpreise!$C$9:$C$38,"Jährlich",Saisonpreise!$J$9:$J$38,0,Saisonpreise!$H$9:$H$38,"&lt;="&amp;C684,Saisonpreise!$I$9:$I$38,"&gt;="&amp;C684)+SUMIFS(Saisonpreise!$F$9:$F$38,Saisonpreise!$K$9:$K$38,"OK",Saisonpreise!$C$9:$C$38,"Jährlich",Saisonpreise!$J$9:$J$38,1,Saisonpreise!$H$9:$H$38,"&lt;="&amp;C684)+SUMIFS(Saisonpreise!$F$9:$F$38,Saisonpreise!$K$9:$K$38,"OK",Saisonpreise!$C$9:$C$38,"Jährlich",Saisonpreise!$J$9:$J$38,1,Saisonpreise!$I$9:$I$38,"&gt;="&amp;C684))))))</f>
        <v>85</v>
      </c>
      <c r="G684" s="3" t="str">
        <f t="shared" si="42"/>
        <v>Jährliche Saison</v>
      </c>
      <c r="H684" s="3" t="str">
        <f t="shared" si="43"/>
        <v>OK</v>
      </c>
    </row>
    <row r="685" spans="1:8" ht="31" customHeight="1">
      <c r="A685" s="12">
        <f>IF(DATE(Start!$E$28,1,1)+ROW()-9&lt;DATE(Start!$E$28+3,1,1),DATE(Start!$E$28,1,1)+ROW()-9,"")</f>
        <v>46699</v>
      </c>
      <c r="B685" s="3" t="str">
        <f t="shared" si="40"/>
        <v>Mo</v>
      </c>
      <c r="C685" s="3">
        <f t="shared" si="41"/>
        <v>1108</v>
      </c>
      <c r="D685" s="3">
        <f>IF(A685="","",COUNTIFS(Saisonpreise!$K$9:$K$38,"OK",Saisonpreise!$C$9:$C$38,"Jährlich",Saisonpreise!$J$9:$J$38,0,Saisonpreise!$H$9:$H$38,"&lt;="&amp;C685,Saisonpreise!$I$9:$I$38,"&gt;="&amp;C685)+COUNTIFS(Saisonpreise!$K$9:$K$38,"OK",Saisonpreise!$C$9:$C$38,"Jährlich",Saisonpreise!$J$9:$J$38,1,Saisonpreise!$H$9:$H$38,"&lt;="&amp;C685)+COUNTIFS(Saisonpreise!$K$9:$K$38,"OK",Saisonpreise!$C$9:$C$38,"Jährlich",Saisonpreise!$J$9:$J$38,1,Saisonpreise!$I$9:$I$38,"&gt;="&amp;C685))</f>
        <v>1</v>
      </c>
      <c r="E685" s="3">
        <f>IF(A685="","",COUNTIFS(Saisonpreise!$K$9:$K$38,"OK",Saisonpreise!$C$9:$C$38,"Einmalig",Saisonpreise!$D$9:$D$38,"&lt;="&amp;A685,Saisonpreise!$E$9:$E$38,"&gt;="&amp;A685))</f>
        <v>0</v>
      </c>
      <c r="F685" s="10">
        <f>IF(A685="","",IF(E685&gt;1,"",IF(E685=1,SUMIFS(Saisonpreise!$F$9:$F$38,Saisonpreise!$K$9:$K$38,"OK",Saisonpreise!$C$9:$C$38,"Einmalig",Saisonpreise!$D$9:$D$38,"&lt;="&amp;A685,Saisonpreise!$E$9:$E$38,"&gt;="&amp;A685),IF(D685&gt;1,"",IF(D685=0,Start!$E$26,SUMIFS(Saisonpreise!$F$9:$F$38,Saisonpreise!$K$9:$K$38,"OK",Saisonpreise!$C$9:$C$38,"Jährlich",Saisonpreise!$J$9:$J$38,0,Saisonpreise!$H$9:$H$38,"&lt;="&amp;C685,Saisonpreise!$I$9:$I$38,"&gt;="&amp;C685)+SUMIFS(Saisonpreise!$F$9:$F$38,Saisonpreise!$K$9:$K$38,"OK",Saisonpreise!$C$9:$C$38,"Jährlich",Saisonpreise!$J$9:$J$38,1,Saisonpreise!$H$9:$H$38,"&lt;="&amp;C685)+SUMIFS(Saisonpreise!$F$9:$F$38,Saisonpreise!$K$9:$K$38,"OK",Saisonpreise!$C$9:$C$38,"Jährlich",Saisonpreise!$J$9:$J$38,1,Saisonpreise!$I$9:$I$38,"&gt;="&amp;C685))))))</f>
        <v>85</v>
      </c>
      <c r="G685" s="3" t="str">
        <f t="shared" si="42"/>
        <v>Jährliche Saison</v>
      </c>
      <c r="H685" s="3" t="str">
        <f t="shared" si="43"/>
        <v>OK</v>
      </c>
    </row>
    <row r="686" spans="1:8" ht="31" customHeight="1">
      <c r="A686" s="12">
        <f>IF(DATE(Start!$E$28,1,1)+ROW()-9&lt;DATE(Start!$E$28+3,1,1),DATE(Start!$E$28,1,1)+ROW()-9,"")</f>
        <v>46700</v>
      </c>
      <c r="B686" s="3" t="str">
        <f t="shared" si="40"/>
        <v>Di</v>
      </c>
      <c r="C686" s="3">
        <f t="shared" si="41"/>
        <v>1109</v>
      </c>
      <c r="D686" s="3">
        <f>IF(A686="","",COUNTIFS(Saisonpreise!$K$9:$K$38,"OK",Saisonpreise!$C$9:$C$38,"Jährlich",Saisonpreise!$J$9:$J$38,0,Saisonpreise!$H$9:$H$38,"&lt;="&amp;C686,Saisonpreise!$I$9:$I$38,"&gt;="&amp;C686)+COUNTIFS(Saisonpreise!$K$9:$K$38,"OK",Saisonpreise!$C$9:$C$38,"Jährlich",Saisonpreise!$J$9:$J$38,1,Saisonpreise!$H$9:$H$38,"&lt;="&amp;C686)+COUNTIFS(Saisonpreise!$K$9:$K$38,"OK",Saisonpreise!$C$9:$C$38,"Jährlich",Saisonpreise!$J$9:$J$38,1,Saisonpreise!$I$9:$I$38,"&gt;="&amp;C686))</f>
        <v>1</v>
      </c>
      <c r="E686" s="3">
        <f>IF(A686="","",COUNTIFS(Saisonpreise!$K$9:$K$38,"OK",Saisonpreise!$C$9:$C$38,"Einmalig",Saisonpreise!$D$9:$D$38,"&lt;="&amp;A686,Saisonpreise!$E$9:$E$38,"&gt;="&amp;A686))</f>
        <v>0</v>
      </c>
      <c r="F686" s="10">
        <f>IF(A686="","",IF(E686&gt;1,"",IF(E686=1,SUMIFS(Saisonpreise!$F$9:$F$38,Saisonpreise!$K$9:$K$38,"OK",Saisonpreise!$C$9:$C$38,"Einmalig",Saisonpreise!$D$9:$D$38,"&lt;="&amp;A686,Saisonpreise!$E$9:$E$38,"&gt;="&amp;A686),IF(D686&gt;1,"",IF(D686=0,Start!$E$26,SUMIFS(Saisonpreise!$F$9:$F$38,Saisonpreise!$K$9:$K$38,"OK",Saisonpreise!$C$9:$C$38,"Jährlich",Saisonpreise!$J$9:$J$38,0,Saisonpreise!$H$9:$H$38,"&lt;="&amp;C686,Saisonpreise!$I$9:$I$38,"&gt;="&amp;C686)+SUMIFS(Saisonpreise!$F$9:$F$38,Saisonpreise!$K$9:$K$38,"OK",Saisonpreise!$C$9:$C$38,"Jährlich",Saisonpreise!$J$9:$J$38,1,Saisonpreise!$H$9:$H$38,"&lt;="&amp;C686)+SUMIFS(Saisonpreise!$F$9:$F$38,Saisonpreise!$K$9:$K$38,"OK",Saisonpreise!$C$9:$C$38,"Jährlich",Saisonpreise!$J$9:$J$38,1,Saisonpreise!$I$9:$I$38,"&gt;="&amp;C686))))))</f>
        <v>85</v>
      </c>
      <c r="G686" s="3" t="str">
        <f t="shared" si="42"/>
        <v>Jährliche Saison</v>
      </c>
      <c r="H686" s="3" t="str">
        <f t="shared" si="43"/>
        <v>OK</v>
      </c>
    </row>
    <row r="687" spans="1:8" ht="31" customHeight="1">
      <c r="A687" s="12">
        <f>IF(DATE(Start!$E$28,1,1)+ROW()-9&lt;DATE(Start!$E$28+3,1,1),DATE(Start!$E$28,1,1)+ROW()-9,"")</f>
        <v>46701</v>
      </c>
      <c r="B687" s="3" t="str">
        <f t="shared" si="40"/>
        <v>Mi</v>
      </c>
      <c r="C687" s="3">
        <f t="shared" si="41"/>
        <v>1110</v>
      </c>
      <c r="D687" s="3">
        <f>IF(A687="","",COUNTIFS(Saisonpreise!$K$9:$K$38,"OK",Saisonpreise!$C$9:$C$38,"Jährlich",Saisonpreise!$J$9:$J$38,0,Saisonpreise!$H$9:$H$38,"&lt;="&amp;C687,Saisonpreise!$I$9:$I$38,"&gt;="&amp;C687)+COUNTIFS(Saisonpreise!$K$9:$K$38,"OK",Saisonpreise!$C$9:$C$38,"Jährlich",Saisonpreise!$J$9:$J$38,1,Saisonpreise!$H$9:$H$38,"&lt;="&amp;C687)+COUNTIFS(Saisonpreise!$K$9:$K$38,"OK",Saisonpreise!$C$9:$C$38,"Jährlich",Saisonpreise!$J$9:$J$38,1,Saisonpreise!$I$9:$I$38,"&gt;="&amp;C687))</f>
        <v>1</v>
      </c>
      <c r="E687" s="3">
        <f>IF(A687="","",COUNTIFS(Saisonpreise!$K$9:$K$38,"OK",Saisonpreise!$C$9:$C$38,"Einmalig",Saisonpreise!$D$9:$D$38,"&lt;="&amp;A687,Saisonpreise!$E$9:$E$38,"&gt;="&amp;A687))</f>
        <v>0</v>
      </c>
      <c r="F687" s="10">
        <f>IF(A687="","",IF(E687&gt;1,"",IF(E687=1,SUMIFS(Saisonpreise!$F$9:$F$38,Saisonpreise!$K$9:$K$38,"OK",Saisonpreise!$C$9:$C$38,"Einmalig",Saisonpreise!$D$9:$D$38,"&lt;="&amp;A687,Saisonpreise!$E$9:$E$38,"&gt;="&amp;A687),IF(D687&gt;1,"",IF(D687=0,Start!$E$26,SUMIFS(Saisonpreise!$F$9:$F$38,Saisonpreise!$K$9:$K$38,"OK",Saisonpreise!$C$9:$C$38,"Jährlich",Saisonpreise!$J$9:$J$38,0,Saisonpreise!$H$9:$H$38,"&lt;="&amp;C687,Saisonpreise!$I$9:$I$38,"&gt;="&amp;C687)+SUMIFS(Saisonpreise!$F$9:$F$38,Saisonpreise!$K$9:$K$38,"OK",Saisonpreise!$C$9:$C$38,"Jährlich",Saisonpreise!$J$9:$J$38,1,Saisonpreise!$H$9:$H$38,"&lt;="&amp;C687)+SUMIFS(Saisonpreise!$F$9:$F$38,Saisonpreise!$K$9:$K$38,"OK",Saisonpreise!$C$9:$C$38,"Jährlich",Saisonpreise!$J$9:$J$38,1,Saisonpreise!$I$9:$I$38,"&gt;="&amp;C687))))))</f>
        <v>85</v>
      </c>
      <c r="G687" s="3" t="str">
        <f t="shared" si="42"/>
        <v>Jährliche Saison</v>
      </c>
      <c r="H687" s="3" t="str">
        <f t="shared" si="43"/>
        <v>OK</v>
      </c>
    </row>
    <row r="688" spans="1:8" ht="31" customHeight="1">
      <c r="A688" s="12">
        <f>IF(DATE(Start!$E$28,1,1)+ROW()-9&lt;DATE(Start!$E$28+3,1,1),DATE(Start!$E$28,1,1)+ROW()-9,"")</f>
        <v>46702</v>
      </c>
      <c r="B688" s="3" t="str">
        <f t="shared" si="40"/>
        <v>Do</v>
      </c>
      <c r="C688" s="3">
        <f t="shared" si="41"/>
        <v>1111</v>
      </c>
      <c r="D688" s="3">
        <f>IF(A688="","",COUNTIFS(Saisonpreise!$K$9:$K$38,"OK",Saisonpreise!$C$9:$C$38,"Jährlich",Saisonpreise!$J$9:$J$38,0,Saisonpreise!$H$9:$H$38,"&lt;="&amp;C688,Saisonpreise!$I$9:$I$38,"&gt;="&amp;C688)+COUNTIFS(Saisonpreise!$K$9:$K$38,"OK",Saisonpreise!$C$9:$C$38,"Jährlich",Saisonpreise!$J$9:$J$38,1,Saisonpreise!$H$9:$H$38,"&lt;="&amp;C688)+COUNTIFS(Saisonpreise!$K$9:$K$38,"OK",Saisonpreise!$C$9:$C$38,"Jährlich",Saisonpreise!$J$9:$J$38,1,Saisonpreise!$I$9:$I$38,"&gt;="&amp;C688))</f>
        <v>1</v>
      </c>
      <c r="E688" s="3">
        <f>IF(A688="","",COUNTIFS(Saisonpreise!$K$9:$K$38,"OK",Saisonpreise!$C$9:$C$38,"Einmalig",Saisonpreise!$D$9:$D$38,"&lt;="&amp;A688,Saisonpreise!$E$9:$E$38,"&gt;="&amp;A688))</f>
        <v>0</v>
      </c>
      <c r="F688" s="10">
        <f>IF(A688="","",IF(E688&gt;1,"",IF(E688=1,SUMIFS(Saisonpreise!$F$9:$F$38,Saisonpreise!$K$9:$K$38,"OK",Saisonpreise!$C$9:$C$38,"Einmalig",Saisonpreise!$D$9:$D$38,"&lt;="&amp;A688,Saisonpreise!$E$9:$E$38,"&gt;="&amp;A688),IF(D688&gt;1,"",IF(D688=0,Start!$E$26,SUMIFS(Saisonpreise!$F$9:$F$38,Saisonpreise!$K$9:$K$38,"OK",Saisonpreise!$C$9:$C$38,"Jährlich",Saisonpreise!$J$9:$J$38,0,Saisonpreise!$H$9:$H$38,"&lt;="&amp;C688,Saisonpreise!$I$9:$I$38,"&gt;="&amp;C688)+SUMIFS(Saisonpreise!$F$9:$F$38,Saisonpreise!$K$9:$K$38,"OK",Saisonpreise!$C$9:$C$38,"Jährlich",Saisonpreise!$J$9:$J$38,1,Saisonpreise!$H$9:$H$38,"&lt;="&amp;C688)+SUMIFS(Saisonpreise!$F$9:$F$38,Saisonpreise!$K$9:$K$38,"OK",Saisonpreise!$C$9:$C$38,"Jährlich",Saisonpreise!$J$9:$J$38,1,Saisonpreise!$I$9:$I$38,"&gt;="&amp;C688))))))</f>
        <v>85</v>
      </c>
      <c r="G688" s="3" t="str">
        <f t="shared" si="42"/>
        <v>Jährliche Saison</v>
      </c>
      <c r="H688" s="3" t="str">
        <f t="shared" si="43"/>
        <v>OK</v>
      </c>
    </row>
    <row r="689" spans="1:8" ht="31" customHeight="1">
      <c r="A689" s="12">
        <f>IF(DATE(Start!$E$28,1,1)+ROW()-9&lt;DATE(Start!$E$28+3,1,1),DATE(Start!$E$28,1,1)+ROW()-9,"")</f>
        <v>46703</v>
      </c>
      <c r="B689" s="3" t="str">
        <f t="shared" si="40"/>
        <v>Fr</v>
      </c>
      <c r="C689" s="3">
        <f t="shared" si="41"/>
        <v>1112</v>
      </c>
      <c r="D689" s="3">
        <f>IF(A689="","",COUNTIFS(Saisonpreise!$K$9:$K$38,"OK",Saisonpreise!$C$9:$C$38,"Jährlich",Saisonpreise!$J$9:$J$38,0,Saisonpreise!$H$9:$H$38,"&lt;="&amp;C689,Saisonpreise!$I$9:$I$38,"&gt;="&amp;C689)+COUNTIFS(Saisonpreise!$K$9:$K$38,"OK",Saisonpreise!$C$9:$C$38,"Jährlich",Saisonpreise!$J$9:$J$38,1,Saisonpreise!$H$9:$H$38,"&lt;="&amp;C689)+COUNTIFS(Saisonpreise!$K$9:$K$38,"OK",Saisonpreise!$C$9:$C$38,"Jährlich",Saisonpreise!$J$9:$J$38,1,Saisonpreise!$I$9:$I$38,"&gt;="&amp;C689))</f>
        <v>1</v>
      </c>
      <c r="E689" s="3">
        <f>IF(A689="","",COUNTIFS(Saisonpreise!$K$9:$K$38,"OK",Saisonpreise!$C$9:$C$38,"Einmalig",Saisonpreise!$D$9:$D$38,"&lt;="&amp;A689,Saisonpreise!$E$9:$E$38,"&gt;="&amp;A689))</f>
        <v>0</v>
      </c>
      <c r="F689" s="10">
        <f>IF(A689="","",IF(E689&gt;1,"",IF(E689=1,SUMIFS(Saisonpreise!$F$9:$F$38,Saisonpreise!$K$9:$K$38,"OK",Saisonpreise!$C$9:$C$38,"Einmalig",Saisonpreise!$D$9:$D$38,"&lt;="&amp;A689,Saisonpreise!$E$9:$E$38,"&gt;="&amp;A689),IF(D689&gt;1,"",IF(D689=0,Start!$E$26,SUMIFS(Saisonpreise!$F$9:$F$38,Saisonpreise!$K$9:$K$38,"OK",Saisonpreise!$C$9:$C$38,"Jährlich",Saisonpreise!$J$9:$J$38,0,Saisonpreise!$H$9:$H$38,"&lt;="&amp;C689,Saisonpreise!$I$9:$I$38,"&gt;="&amp;C689)+SUMIFS(Saisonpreise!$F$9:$F$38,Saisonpreise!$K$9:$K$38,"OK",Saisonpreise!$C$9:$C$38,"Jährlich",Saisonpreise!$J$9:$J$38,1,Saisonpreise!$H$9:$H$38,"&lt;="&amp;C689)+SUMIFS(Saisonpreise!$F$9:$F$38,Saisonpreise!$K$9:$K$38,"OK",Saisonpreise!$C$9:$C$38,"Jährlich",Saisonpreise!$J$9:$J$38,1,Saisonpreise!$I$9:$I$38,"&gt;="&amp;C689))))))</f>
        <v>85</v>
      </c>
      <c r="G689" s="3" t="str">
        <f t="shared" si="42"/>
        <v>Jährliche Saison</v>
      </c>
      <c r="H689" s="3" t="str">
        <f t="shared" si="43"/>
        <v>OK</v>
      </c>
    </row>
    <row r="690" spans="1:8" ht="31" customHeight="1">
      <c r="A690" s="12">
        <f>IF(DATE(Start!$E$28,1,1)+ROW()-9&lt;DATE(Start!$E$28+3,1,1),DATE(Start!$E$28,1,1)+ROW()-9,"")</f>
        <v>46704</v>
      </c>
      <c r="B690" s="3" t="str">
        <f t="shared" si="40"/>
        <v>Sa</v>
      </c>
      <c r="C690" s="3">
        <f t="shared" si="41"/>
        <v>1113</v>
      </c>
      <c r="D690" s="3">
        <f>IF(A690="","",COUNTIFS(Saisonpreise!$K$9:$K$38,"OK",Saisonpreise!$C$9:$C$38,"Jährlich",Saisonpreise!$J$9:$J$38,0,Saisonpreise!$H$9:$H$38,"&lt;="&amp;C690,Saisonpreise!$I$9:$I$38,"&gt;="&amp;C690)+COUNTIFS(Saisonpreise!$K$9:$K$38,"OK",Saisonpreise!$C$9:$C$38,"Jährlich",Saisonpreise!$J$9:$J$38,1,Saisonpreise!$H$9:$H$38,"&lt;="&amp;C690)+COUNTIFS(Saisonpreise!$K$9:$K$38,"OK",Saisonpreise!$C$9:$C$38,"Jährlich",Saisonpreise!$J$9:$J$38,1,Saisonpreise!$I$9:$I$38,"&gt;="&amp;C690))</f>
        <v>1</v>
      </c>
      <c r="E690" s="3">
        <f>IF(A690="","",COUNTIFS(Saisonpreise!$K$9:$K$38,"OK",Saisonpreise!$C$9:$C$38,"Einmalig",Saisonpreise!$D$9:$D$38,"&lt;="&amp;A690,Saisonpreise!$E$9:$E$38,"&gt;="&amp;A690))</f>
        <v>0</v>
      </c>
      <c r="F690" s="10">
        <f>IF(A690="","",IF(E690&gt;1,"",IF(E690=1,SUMIFS(Saisonpreise!$F$9:$F$38,Saisonpreise!$K$9:$K$38,"OK",Saisonpreise!$C$9:$C$38,"Einmalig",Saisonpreise!$D$9:$D$38,"&lt;="&amp;A690,Saisonpreise!$E$9:$E$38,"&gt;="&amp;A690),IF(D690&gt;1,"",IF(D690=0,Start!$E$26,SUMIFS(Saisonpreise!$F$9:$F$38,Saisonpreise!$K$9:$K$38,"OK",Saisonpreise!$C$9:$C$38,"Jährlich",Saisonpreise!$J$9:$J$38,0,Saisonpreise!$H$9:$H$38,"&lt;="&amp;C690,Saisonpreise!$I$9:$I$38,"&gt;="&amp;C690)+SUMIFS(Saisonpreise!$F$9:$F$38,Saisonpreise!$K$9:$K$38,"OK",Saisonpreise!$C$9:$C$38,"Jährlich",Saisonpreise!$J$9:$J$38,1,Saisonpreise!$H$9:$H$38,"&lt;="&amp;C690)+SUMIFS(Saisonpreise!$F$9:$F$38,Saisonpreise!$K$9:$K$38,"OK",Saisonpreise!$C$9:$C$38,"Jährlich",Saisonpreise!$J$9:$J$38,1,Saisonpreise!$I$9:$I$38,"&gt;="&amp;C690))))))</f>
        <v>85</v>
      </c>
      <c r="G690" s="3" t="str">
        <f t="shared" si="42"/>
        <v>Jährliche Saison</v>
      </c>
      <c r="H690" s="3" t="str">
        <f t="shared" si="43"/>
        <v>OK</v>
      </c>
    </row>
    <row r="691" spans="1:8" ht="31" customHeight="1">
      <c r="A691" s="12">
        <f>IF(DATE(Start!$E$28,1,1)+ROW()-9&lt;DATE(Start!$E$28+3,1,1),DATE(Start!$E$28,1,1)+ROW()-9,"")</f>
        <v>46705</v>
      </c>
      <c r="B691" s="3" t="str">
        <f t="shared" si="40"/>
        <v>So</v>
      </c>
      <c r="C691" s="3">
        <f t="shared" si="41"/>
        <v>1114</v>
      </c>
      <c r="D691" s="3">
        <f>IF(A691="","",COUNTIFS(Saisonpreise!$K$9:$K$38,"OK",Saisonpreise!$C$9:$C$38,"Jährlich",Saisonpreise!$J$9:$J$38,0,Saisonpreise!$H$9:$H$38,"&lt;="&amp;C691,Saisonpreise!$I$9:$I$38,"&gt;="&amp;C691)+COUNTIFS(Saisonpreise!$K$9:$K$38,"OK",Saisonpreise!$C$9:$C$38,"Jährlich",Saisonpreise!$J$9:$J$38,1,Saisonpreise!$H$9:$H$38,"&lt;="&amp;C691)+COUNTIFS(Saisonpreise!$K$9:$K$38,"OK",Saisonpreise!$C$9:$C$38,"Jährlich",Saisonpreise!$J$9:$J$38,1,Saisonpreise!$I$9:$I$38,"&gt;="&amp;C691))</f>
        <v>1</v>
      </c>
      <c r="E691" s="3">
        <f>IF(A691="","",COUNTIFS(Saisonpreise!$K$9:$K$38,"OK",Saisonpreise!$C$9:$C$38,"Einmalig",Saisonpreise!$D$9:$D$38,"&lt;="&amp;A691,Saisonpreise!$E$9:$E$38,"&gt;="&amp;A691))</f>
        <v>0</v>
      </c>
      <c r="F691" s="10">
        <f>IF(A691="","",IF(E691&gt;1,"",IF(E691=1,SUMIFS(Saisonpreise!$F$9:$F$38,Saisonpreise!$K$9:$K$38,"OK",Saisonpreise!$C$9:$C$38,"Einmalig",Saisonpreise!$D$9:$D$38,"&lt;="&amp;A691,Saisonpreise!$E$9:$E$38,"&gt;="&amp;A691),IF(D691&gt;1,"",IF(D691=0,Start!$E$26,SUMIFS(Saisonpreise!$F$9:$F$38,Saisonpreise!$K$9:$K$38,"OK",Saisonpreise!$C$9:$C$38,"Jährlich",Saisonpreise!$J$9:$J$38,0,Saisonpreise!$H$9:$H$38,"&lt;="&amp;C691,Saisonpreise!$I$9:$I$38,"&gt;="&amp;C691)+SUMIFS(Saisonpreise!$F$9:$F$38,Saisonpreise!$K$9:$K$38,"OK",Saisonpreise!$C$9:$C$38,"Jährlich",Saisonpreise!$J$9:$J$38,1,Saisonpreise!$H$9:$H$38,"&lt;="&amp;C691)+SUMIFS(Saisonpreise!$F$9:$F$38,Saisonpreise!$K$9:$K$38,"OK",Saisonpreise!$C$9:$C$38,"Jährlich",Saisonpreise!$J$9:$J$38,1,Saisonpreise!$I$9:$I$38,"&gt;="&amp;C691))))))</f>
        <v>85</v>
      </c>
      <c r="G691" s="3" t="str">
        <f t="shared" si="42"/>
        <v>Jährliche Saison</v>
      </c>
      <c r="H691" s="3" t="str">
        <f t="shared" si="43"/>
        <v>OK</v>
      </c>
    </row>
    <row r="692" spans="1:8" ht="31" customHeight="1">
      <c r="A692" s="12">
        <f>IF(DATE(Start!$E$28,1,1)+ROW()-9&lt;DATE(Start!$E$28+3,1,1),DATE(Start!$E$28,1,1)+ROW()-9,"")</f>
        <v>46706</v>
      </c>
      <c r="B692" s="3" t="str">
        <f t="shared" si="40"/>
        <v>Mo</v>
      </c>
      <c r="C692" s="3">
        <f t="shared" si="41"/>
        <v>1115</v>
      </c>
      <c r="D692" s="3">
        <f>IF(A692="","",COUNTIFS(Saisonpreise!$K$9:$K$38,"OK",Saisonpreise!$C$9:$C$38,"Jährlich",Saisonpreise!$J$9:$J$38,0,Saisonpreise!$H$9:$H$38,"&lt;="&amp;C692,Saisonpreise!$I$9:$I$38,"&gt;="&amp;C692)+COUNTIFS(Saisonpreise!$K$9:$K$38,"OK",Saisonpreise!$C$9:$C$38,"Jährlich",Saisonpreise!$J$9:$J$38,1,Saisonpreise!$H$9:$H$38,"&lt;="&amp;C692)+COUNTIFS(Saisonpreise!$K$9:$K$38,"OK",Saisonpreise!$C$9:$C$38,"Jährlich",Saisonpreise!$J$9:$J$38,1,Saisonpreise!$I$9:$I$38,"&gt;="&amp;C692))</f>
        <v>1</v>
      </c>
      <c r="E692" s="3">
        <f>IF(A692="","",COUNTIFS(Saisonpreise!$K$9:$K$38,"OK",Saisonpreise!$C$9:$C$38,"Einmalig",Saisonpreise!$D$9:$D$38,"&lt;="&amp;A692,Saisonpreise!$E$9:$E$38,"&gt;="&amp;A692))</f>
        <v>0</v>
      </c>
      <c r="F692" s="10">
        <f>IF(A692="","",IF(E692&gt;1,"",IF(E692=1,SUMIFS(Saisonpreise!$F$9:$F$38,Saisonpreise!$K$9:$K$38,"OK",Saisonpreise!$C$9:$C$38,"Einmalig",Saisonpreise!$D$9:$D$38,"&lt;="&amp;A692,Saisonpreise!$E$9:$E$38,"&gt;="&amp;A692),IF(D692&gt;1,"",IF(D692=0,Start!$E$26,SUMIFS(Saisonpreise!$F$9:$F$38,Saisonpreise!$K$9:$K$38,"OK",Saisonpreise!$C$9:$C$38,"Jährlich",Saisonpreise!$J$9:$J$38,0,Saisonpreise!$H$9:$H$38,"&lt;="&amp;C692,Saisonpreise!$I$9:$I$38,"&gt;="&amp;C692)+SUMIFS(Saisonpreise!$F$9:$F$38,Saisonpreise!$K$9:$K$38,"OK",Saisonpreise!$C$9:$C$38,"Jährlich",Saisonpreise!$J$9:$J$38,1,Saisonpreise!$H$9:$H$38,"&lt;="&amp;C692)+SUMIFS(Saisonpreise!$F$9:$F$38,Saisonpreise!$K$9:$K$38,"OK",Saisonpreise!$C$9:$C$38,"Jährlich",Saisonpreise!$J$9:$J$38,1,Saisonpreise!$I$9:$I$38,"&gt;="&amp;C692))))))</f>
        <v>85</v>
      </c>
      <c r="G692" s="3" t="str">
        <f t="shared" si="42"/>
        <v>Jährliche Saison</v>
      </c>
      <c r="H692" s="3" t="str">
        <f t="shared" si="43"/>
        <v>OK</v>
      </c>
    </row>
    <row r="693" spans="1:8" ht="31" customHeight="1">
      <c r="A693" s="12">
        <f>IF(DATE(Start!$E$28,1,1)+ROW()-9&lt;DATE(Start!$E$28+3,1,1),DATE(Start!$E$28,1,1)+ROW()-9,"")</f>
        <v>46707</v>
      </c>
      <c r="B693" s="3" t="str">
        <f t="shared" si="40"/>
        <v>Di</v>
      </c>
      <c r="C693" s="3">
        <f t="shared" si="41"/>
        <v>1116</v>
      </c>
      <c r="D693" s="3">
        <f>IF(A693="","",COUNTIFS(Saisonpreise!$K$9:$K$38,"OK",Saisonpreise!$C$9:$C$38,"Jährlich",Saisonpreise!$J$9:$J$38,0,Saisonpreise!$H$9:$H$38,"&lt;="&amp;C693,Saisonpreise!$I$9:$I$38,"&gt;="&amp;C693)+COUNTIFS(Saisonpreise!$K$9:$K$38,"OK",Saisonpreise!$C$9:$C$38,"Jährlich",Saisonpreise!$J$9:$J$38,1,Saisonpreise!$H$9:$H$38,"&lt;="&amp;C693)+COUNTIFS(Saisonpreise!$K$9:$K$38,"OK",Saisonpreise!$C$9:$C$38,"Jährlich",Saisonpreise!$J$9:$J$38,1,Saisonpreise!$I$9:$I$38,"&gt;="&amp;C693))</f>
        <v>1</v>
      </c>
      <c r="E693" s="3">
        <f>IF(A693="","",COUNTIFS(Saisonpreise!$K$9:$K$38,"OK",Saisonpreise!$C$9:$C$38,"Einmalig",Saisonpreise!$D$9:$D$38,"&lt;="&amp;A693,Saisonpreise!$E$9:$E$38,"&gt;="&amp;A693))</f>
        <v>0</v>
      </c>
      <c r="F693" s="10">
        <f>IF(A693="","",IF(E693&gt;1,"",IF(E693=1,SUMIFS(Saisonpreise!$F$9:$F$38,Saisonpreise!$K$9:$K$38,"OK",Saisonpreise!$C$9:$C$38,"Einmalig",Saisonpreise!$D$9:$D$38,"&lt;="&amp;A693,Saisonpreise!$E$9:$E$38,"&gt;="&amp;A693),IF(D693&gt;1,"",IF(D693=0,Start!$E$26,SUMIFS(Saisonpreise!$F$9:$F$38,Saisonpreise!$K$9:$K$38,"OK",Saisonpreise!$C$9:$C$38,"Jährlich",Saisonpreise!$J$9:$J$38,0,Saisonpreise!$H$9:$H$38,"&lt;="&amp;C693,Saisonpreise!$I$9:$I$38,"&gt;="&amp;C693)+SUMIFS(Saisonpreise!$F$9:$F$38,Saisonpreise!$K$9:$K$38,"OK",Saisonpreise!$C$9:$C$38,"Jährlich",Saisonpreise!$J$9:$J$38,1,Saisonpreise!$H$9:$H$38,"&lt;="&amp;C693)+SUMIFS(Saisonpreise!$F$9:$F$38,Saisonpreise!$K$9:$K$38,"OK",Saisonpreise!$C$9:$C$38,"Jährlich",Saisonpreise!$J$9:$J$38,1,Saisonpreise!$I$9:$I$38,"&gt;="&amp;C693))))))</f>
        <v>85</v>
      </c>
      <c r="G693" s="3" t="str">
        <f t="shared" si="42"/>
        <v>Jährliche Saison</v>
      </c>
      <c r="H693" s="3" t="str">
        <f t="shared" si="43"/>
        <v>OK</v>
      </c>
    </row>
    <row r="694" spans="1:8" ht="31" customHeight="1">
      <c r="A694" s="12">
        <f>IF(DATE(Start!$E$28,1,1)+ROW()-9&lt;DATE(Start!$E$28+3,1,1),DATE(Start!$E$28,1,1)+ROW()-9,"")</f>
        <v>46708</v>
      </c>
      <c r="B694" s="3" t="str">
        <f t="shared" si="40"/>
        <v>Mi</v>
      </c>
      <c r="C694" s="3">
        <f t="shared" si="41"/>
        <v>1117</v>
      </c>
      <c r="D694" s="3">
        <f>IF(A694="","",COUNTIFS(Saisonpreise!$K$9:$K$38,"OK",Saisonpreise!$C$9:$C$38,"Jährlich",Saisonpreise!$J$9:$J$38,0,Saisonpreise!$H$9:$H$38,"&lt;="&amp;C694,Saisonpreise!$I$9:$I$38,"&gt;="&amp;C694)+COUNTIFS(Saisonpreise!$K$9:$K$38,"OK",Saisonpreise!$C$9:$C$38,"Jährlich",Saisonpreise!$J$9:$J$38,1,Saisonpreise!$H$9:$H$38,"&lt;="&amp;C694)+COUNTIFS(Saisonpreise!$K$9:$K$38,"OK",Saisonpreise!$C$9:$C$38,"Jährlich",Saisonpreise!$J$9:$J$38,1,Saisonpreise!$I$9:$I$38,"&gt;="&amp;C694))</f>
        <v>1</v>
      </c>
      <c r="E694" s="3">
        <f>IF(A694="","",COUNTIFS(Saisonpreise!$K$9:$K$38,"OK",Saisonpreise!$C$9:$C$38,"Einmalig",Saisonpreise!$D$9:$D$38,"&lt;="&amp;A694,Saisonpreise!$E$9:$E$38,"&gt;="&amp;A694))</f>
        <v>0</v>
      </c>
      <c r="F694" s="10">
        <f>IF(A694="","",IF(E694&gt;1,"",IF(E694=1,SUMIFS(Saisonpreise!$F$9:$F$38,Saisonpreise!$K$9:$K$38,"OK",Saisonpreise!$C$9:$C$38,"Einmalig",Saisonpreise!$D$9:$D$38,"&lt;="&amp;A694,Saisonpreise!$E$9:$E$38,"&gt;="&amp;A694),IF(D694&gt;1,"",IF(D694=0,Start!$E$26,SUMIFS(Saisonpreise!$F$9:$F$38,Saisonpreise!$K$9:$K$38,"OK",Saisonpreise!$C$9:$C$38,"Jährlich",Saisonpreise!$J$9:$J$38,0,Saisonpreise!$H$9:$H$38,"&lt;="&amp;C694,Saisonpreise!$I$9:$I$38,"&gt;="&amp;C694)+SUMIFS(Saisonpreise!$F$9:$F$38,Saisonpreise!$K$9:$K$38,"OK",Saisonpreise!$C$9:$C$38,"Jährlich",Saisonpreise!$J$9:$J$38,1,Saisonpreise!$H$9:$H$38,"&lt;="&amp;C694)+SUMIFS(Saisonpreise!$F$9:$F$38,Saisonpreise!$K$9:$K$38,"OK",Saisonpreise!$C$9:$C$38,"Jährlich",Saisonpreise!$J$9:$J$38,1,Saisonpreise!$I$9:$I$38,"&gt;="&amp;C694))))))</f>
        <v>85</v>
      </c>
      <c r="G694" s="3" t="str">
        <f t="shared" si="42"/>
        <v>Jährliche Saison</v>
      </c>
      <c r="H694" s="3" t="str">
        <f t="shared" si="43"/>
        <v>OK</v>
      </c>
    </row>
    <row r="695" spans="1:8" ht="31" customHeight="1">
      <c r="A695" s="12">
        <f>IF(DATE(Start!$E$28,1,1)+ROW()-9&lt;DATE(Start!$E$28+3,1,1),DATE(Start!$E$28,1,1)+ROW()-9,"")</f>
        <v>46709</v>
      </c>
      <c r="B695" s="3" t="str">
        <f t="shared" si="40"/>
        <v>Do</v>
      </c>
      <c r="C695" s="3">
        <f t="shared" si="41"/>
        <v>1118</v>
      </c>
      <c r="D695" s="3">
        <f>IF(A695="","",COUNTIFS(Saisonpreise!$K$9:$K$38,"OK",Saisonpreise!$C$9:$C$38,"Jährlich",Saisonpreise!$J$9:$J$38,0,Saisonpreise!$H$9:$H$38,"&lt;="&amp;C695,Saisonpreise!$I$9:$I$38,"&gt;="&amp;C695)+COUNTIFS(Saisonpreise!$K$9:$K$38,"OK",Saisonpreise!$C$9:$C$38,"Jährlich",Saisonpreise!$J$9:$J$38,1,Saisonpreise!$H$9:$H$38,"&lt;="&amp;C695)+COUNTIFS(Saisonpreise!$K$9:$K$38,"OK",Saisonpreise!$C$9:$C$38,"Jährlich",Saisonpreise!$J$9:$J$38,1,Saisonpreise!$I$9:$I$38,"&gt;="&amp;C695))</f>
        <v>1</v>
      </c>
      <c r="E695" s="3">
        <f>IF(A695="","",COUNTIFS(Saisonpreise!$K$9:$K$38,"OK",Saisonpreise!$C$9:$C$38,"Einmalig",Saisonpreise!$D$9:$D$38,"&lt;="&amp;A695,Saisonpreise!$E$9:$E$38,"&gt;="&amp;A695))</f>
        <v>0</v>
      </c>
      <c r="F695" s="10">
        <f>IF(A695="","",IF(E695&gt;1,"",IF(E695=1,SUMIFS(Saisonpreise!$F$9:$F$38,Saisonpreise!$K$9:$K$38,"OK",Saisonpreise!$C$9:$C$38,"Einmalig",Saisonpreise!$D$9:$D$38,"&lt;="&amp;A695,Saisonpreise!$E$9:$E$38,"&gt;="&amp;A695),IF(D695&gt;1,"",IF(D695=0,Start!$E$26,SUMIFS(Saisonpreise!$F$9:$F$38,Saisonpreise!$K$9:$K$38,"OK",Saisonpreise!$C$9:$C$38,"Jährlich",Saisonpreise!$J$9:$J$38,0,Saisonpreise!$H$9:$H$38,"&lt;="&amp;C695,Saisonpreise!$I$9:$I$38,"&gt;="&amp;C695)+SUMIFS(Saisonpreise!$F$9:$F$38,Saisonpreise!$K$9:$K$38,"OK",Saisonpreise!$C$9:$C$38,"Jährlich",Saisonpreise!$J$9:$J$38,1,Saisonpreise!$H$9:$H$38,"&lt;="&amp;C695)+SUMIFS(Saisonpreise!$F$9:$F$38,Saisonpreise!$K$9:$K$38,"OK",Saisonpreise!$C$9:$C$38,"Jährlich",Saisonpreise!$J$9:$J$38,1,Saisonpreise!$I$9:$I$38,"&gt;="&amp;C695))))))</f>
        <v>85</v>
      </c>
      <c r="G695" s="3" t="str">
        <f t="shared" si="42"/>
        <v>Jährliche Saison</v>
      </c>
      <c r="H695" s="3" t="str">
        <f t="shared" si="43"/>
        <v>OK</v>
      </c>
    </row>
    <row r="696" spans="1:8" ht="31" customHeight="1">
      <c r="A696" s="12">
        <f>IF(DATE(Start!$E$28,1,1)+ROW()-9&lt;DATE(Start!$E$28+3,1,1),DATE(Start!$E$28,1,1)+ROW()-9,"")</f>
        <v>46710</v>
      </c>
      <c r="B696" s="3" t="str">
        <f t="shared" si="40"/>
        <v>Fr</v>
      </c>
      <c r="C696" s="3">
        <f t="shared" si="41"/>
        <v>1119</v>
      </c>
      <c r="D696" s="3">
        <f>IF(A696="","",COUNTIFS(Saisonpreise!$K$9:$K$38,"OK",Saisonpreise!$C$9:$C$38,"Jährlich",Saisonpreise!$J$9:$J$38,0,Saisonpreise!$H$9:$H$38,"&lt;="&amp;C696,Saisonpreise!$I$9:$I$38,"&gt;="&amp;C696)+COUNTIFS(Saisonpreise!$K$9:$K$38,"OK",Saisonpreise!$C$9:$C$38,"Jährlich",Saisonpreise!$J$9:$J$38,1,Saisonpreise!$H$9:$H$38,"&lt;="&amp;C696)+COUNTIFS(Saisonpreise!$K$9:$K$38,"OK",Saisonpreise!$C$9:$C$38,"Jährlich",Saisonpreise!$J$9:$J$38,1,Saisonpreise!$I$9:$I$38,"&gt;="&amp;C696))</f>
        <v>1</v>
      </c>
      <c r="E696" s="3">
        <f>IF(A696="","",COUNTIFS(Saisonpreise!$K$9:$K$38,"OK",Saisonpreise!$C$9:$C$38,"Einmalig",Saisonpreise!$D$9:$D$38,"&lt;="&amp;A696,Saisonpreise!$E$9:$E$38,"&gt;="&amp;A696))</f>
        <v>0</v>
      </c>
      <c r="F696" s="10">
        <f>IF(A696="","",IF(E696&gt;1,"",IF(E696=1,SUMIFS(Saisonpreise!$F$9:$F$38,Saisonpreise!$K$9:$K$38,"OK",Saisonpreise!$C$9:$C$38,"Einmalig",Saisonpreise!$D$9:$D$38,"&lt;="&amp;A696,Saisonpreise!$E$9:$E$38,"&gt;="&amp;A696),IF(D696&gt;1,"",IF(D696=0,Start!$E$26,SUMIFS(Saisonpreise!$F$9:$F$38,Saisonpreise!$K$9:$K$38,"OK",Saisonpreise!$C$9:$C$38,"Jährlich",Saisonpreise!$J$9:$J$38,0,Saisonpreise!$H$9:$H$38,"&lt;="&amp;C696,Saisonpreise!$I$9:$I$38,"&gt;="&amp;C696)+SUMIFS(Saisonpreise!$F$9:$F$38,Saisonpreise!$K$9:$K$38,"OK",Saisonpreise!$C$9:$C$38,"Jährlich",Saisonpreise!$J$9:$J$38,1,Saisonpreise!$H$9:$H$38,"&lt;="&amp;C696)+SUMIFS(Saisonpreise!$F$9:$F$38,Saisonpreise!$K$9:$K$38,"OK",Saisonpreise!$C$9:$C$38,"Jährlich",Saisonpreise!$J$9:$J$38,1,Saisonpreise!$I$9:$I$38,"&gt;="&amp;C696))))))</f>
        <v>85</v>
      </c>
      <c r="G696" s="3" t="str">
        <f t="shared" si="42"/>
        <v>Jährliche Saison</v>
      </c>
      <c r="H696" s="3" t="str">
        <f t="shared" si="43"/>
        <v>OK</v>
      </c>
    </row>
    <row r="697" spans="1:8" ht="31" customHeight="1">
      <c r="A697" s="12">
        <f>IF(DATE(Start!$E$28,1,1)+ROW()-9&lt;DATE(Start!$E$28+3,1,1),DATE(Start!$E$28,1,1)+ROW()-9,"")</f>
        <v>46711</v>
      </c>
      <c r="B697" s="3" t="str">
        <f t="shared" si="40"/>
        <v>Sa</v>
      </c>
      <c r="C697" s="3">
        <f t="shared" si="41"/>
        <v>1120</v>
      </c>
      <c r="D697" s="3">
        <f>IF(A697="","",COUNTIFS(Saisonpreise!$K$9:$K$38,"OK",Saisonpreise!$C$9:$C$38,"Jährlich",Saisonpreise!$J$9:$J$38,0,Saisonpreise!$H$9:$H$38,"&lt;="&amp;C697,Saisonpreise!$I$9:$I$38,"&gt;="&amp;C697)+COUNTIFS(Saisonpreise!$K$9:$K$38,"OK",Saisonpreise!$C$9:$C$38,"Jährlich",Saisonpreise!$J$9:$J$38,1,Saisonpreise!$H$9:$H$38,"&lt;="&amp;C697)+COUNTIFS(Saisonpreise!$K$9:$K$38,"OK",Saisonpreise!$C$9:$C$38,"Jährlich",Saisonpreise!$J$9:$J$38,1,Saisonpreise!$I$9:$I$38,"&gt;="&amp;C697))</f>
        <v>1</v>
      </c>
      <c r="E697" s="3">
        <f>IF(A697="","",COUNTIFS(Saisonpreise!$K$9:$K$38,"OK",Saisonpreise!$C$9:$C$38,"Einmalig",Saisonpreise!$D$9:$D$38,"&lt;="&amp;A697,Saisonpreise!$E$9:$E$38,"&gt;="&amp;A697))</f>
        <v>0</v>
      </c>
      <c r="F697" s="10">
        <f>IF(A697="","",IF(E697&gt;1,"",IF(E697=1,SUMIFS(Saisonpreise!$F$9:$F$38,Saisonpreise!$K$9:$K$38,"OK",Saisonpreise!$C$9:$C$38,"Einmalig",Saisonpreise!$D$9:$D$38,"&lt;="&amp;A697,Saisonpreise!$E$9:$E$38,"&gt;="&amp;A697),IF(D697&gt;1,"",IF(D697=0,Start!$E$26,SUMIFS(Saisonpreise!$F$9:$F$38,Saisonpreise!$K$9:$K$38,"OK",Saisonpreise!$C$9:$C$38,"Jährlich",Saisonpreise!$J$9:$J$38,0,Saisonpreise!$H$9:$H$38,"&lt;="&amp;C697,Saisonpreise!$I$9:$I$38,"&gt;="&amp;C697)+SUMIFS(Saisonpreise!$F$9:$F$38,Saisonpreise!$K$9:$K$38,"OK",Saisonpreise!$C$9:$C$38,"Jährlich",Saisonpreise!$J$9:$J$38,1,Saisonpreise!$H$9:$H$38,"&lt;="&amp;C697)+SUMIFS(Saisonpreise!$F$9:$F$38,Saisonpreise!$K$9:$K$38,"OK",Saisonpreise!$C$9:$C$38,"Jährlich",Saisonpreise!$J$9:$J$38,1,Saisonpreise!$I$9:$I$38,"&gt;="&amp;C697))))))</f>
        <v>85</v>
      </c>
      <c r="G697" s="3" t="str">
        <f t="shared" si="42"/>
        <v>Jährliche Saison</v>
      </c>
      <c r="H697" s="3" t="str">
        <f t="shared" si="43"/>
        <v>OK</v>
      </c>
    </row>
    <row r="698" spans="1:8" ht="31" customHeight="1">
      <c r="A698" s="12">
        <f>IF(DATE(Start!$E$28,1,1)+ROW()-9&lt;DATE(Start!$E$28+3,1,1),DATE(Start!$E$28,1,1)+ROW()-9,"")</f>
        <v>46712</v>
      </c>
      <c r="B698" s="3" t="str">
        <f t="shared" si="40"/>
        <v>So</v>
      </c>
      <c r="C698" s="3">
        <f t="shared" si="41"/>
        <v>1121</v>
      </c>
      <c r="D698" s="3">
        <f>IF(A698="","",COUNTIFS(Saisonpreise!$K$9:$K$38,"OK",Saisonpreise!$C$9:$C$38,"Jährlich",Saisonpreise!$J$9:$J$38,0,Saisonpreise!$H$9:$H$38,"&lt;="&amp;C698,Saisonpreise!$I$9:$I$38,"&gt;="&amp;C698)+COUNTIFS(Saisonpreise!$K$9:$K$38,"OK",Saisonpreise!$C$9:$C$38,"Jährlich",Saisonpreise!$J$9:$J$38,1,Saisonpreise!$H$9:$H$38,"&lt;="&amp;C698)+COUNTIFS(Saisonpreise!$K$9:$K$38,"OK",Saisonpreise!$C$9:$C$38,"Jährlich",Saisonpreise!$J$9:$J$38,1,Saisonpreise!$I$9:$I$38,"&gt;="&amp;C698))</f>
        <v>1</v>
      </c>
      <c r="E698" s="3">
        <f>IF(A698="","",COUNTIFS(Saisonpreise!$K$9:$K$38,"OK",Saisonpreise!$C$9:$C$38,"Einmalig",Saisonpreise!$D$9:$D$38,"&lt;="&amp;A698,Saisonpreise!$E$9:$E$38,"&gt;="&amp;A698))</f>
        <v>0</v>
      </c>
      <c r="F698" s="10">
        <f>IF(A698="","",IF(E698&gt;1,"",IF(E698=1,SUMIFS(Saisonpreise!$F$9:$F$38,Saisonpreise!$K$9:$K$38,"OK",Saisonpreise!$C$9:$C$38,"Einmalig",Saisonpreise!$D$9:$D$38,"&lt;="&amp;A698,Saisonpreise!$E$9:$E$38,"&gt;="&amp;A698),IF(D698&gt;1,"",IF(D698=0,Start!$E$26,SUMIFS(Saisonpreise!$F$9:$F$38,Saisonpreise!$K$9:$K$38,"OK",Saisonpreise!$C$9:$C$38,"Jährlich",Saisonpreise!$J$9:$J$38,0,Saisonpreise!$H$9:$H$38,"&lt;="&amp;C698,Saisonpreise!$I$9:$I$38,"&gt;="&amp;C698)+SUMIFS(Saisonpreise!$F$9:$F$38,Saisonpreise!$K$9:$K$38,"OK",Saisonpreise!$C$9:$C$38,"Jährlich",Saisonpreise!$J$9:$J$38,1,Saisonpreise!$H$9:$H$38,"&lt;="&amp;C698)+SUMIFS(Saisonpreise!$F$9:$F$38,Saisonpreise!$K$9:$K$38,"OK",Saisonpreise!$C$9:$C$38,"Jährlich",Saisonpreise!$J$9:$J$38,1,Saisonpreise!$I$9:$I$38,"&gt;="&amp;C698))))))</f>
        <v>85</v>
      </c>
      <c r="G698" s="3" t="str">
        <f t="shared" si="42"/>
        <v>Jährliche Saison</v>
      </c>
      <c r="H698" s="3" t="str">
        <f t="shared" si="43"/>
        <v>OK</v>
      </c>
    </row>
    <row r="699" spans="1:8" ht="31" customHeight="1">
      <c r="A699" s="12">
        <f>IF(DATE(Start!$E$28,1,1)+ROW()-9&lt;DATE(Start!$E$28+3,1,1),DATE(Start!$E$28,1,1)+ROW()-9,"")</f>
        <v>46713</v>
      </c>
      <c r="B699" s="3" t="str">
        <f t="shared" si="40"/>
        <v>Mo</v>
      </c>
      <c r="C699" s="3">
        <f t="shared" si="41"/>
        <v>1122</v>
      </c>
      <c r="D699" s="3">
        <f>IF(A699="","",COUNTIFS(Saisonpreise!$K$9:$K$38,"OK",Saisonpreise!$C$9:$C$38,"Jährlich",Saisonpreise!$J$9:$J$38,0,Saisonpreise!$H$9:$H$38,"&lt;="&amp;C699,Saisonpreise!$I$9:$I$38,"&gt;="&amp;C699)+COUNTIFS(Saisonpreise!$K$9:$K$38,"OK",Saisonpreise!$C$9:$C$38,"Jährlich",Saisonpreise!$J$9:$J$38,1,Saisonpreise!$H$9:$H$38,"&lt;="&amp;C699)+COUNTIFS(Saisonpreise!$K$9:$K$38,"OK",Saisonpreise!$C$9:$C$38,"Jährlich",Saisonpreise!$J$9:$J$38,1,Saisonpreise!$I$9:$I$38,"&gt;="&amp;C699))</f>
        <v>1</v>
      </c>
      <c r="E699" s="3">
        <f>IF(A699="","",COUNTIFS(Saisonpreise!$K$9:$K$38,"OK",Saisonpreise!$C$9:$C$38,"Einmalig",Saisonpreise!$D$9:$D$38,"&lt;="&amp;A699,Saisonpreise!$E$9:$E$38,"&gt;="&amp;A699))</f>
        <v>0</v>
      </c>
      <c r="F699" s="10">
        <f>IF(A699="","",IF(E699&gt;1,"",IF(E699=1,SUMIFS(Saisonpreise!$F$9:$F$38,Saisonpreise!$K$9:$K$38,"OK",Saisonpreise!$C$9:$C$38,"Einmalig",Saisonpreise!$D$9:$D$38,"&lt;="&amp;A699,Saisonpreise!$E$9:$E$38,"&gt;="&amp;A699),IF(D699&gt;1,"",IF(D699=0,Start!$E$26,SUMIFS(Saisonpreise!$F$9:$F$38,Saisonpreise!$K$9:$K$38,"OK",Saisonpreise!$C$9:$C$38,"Jährlich",Saisonpreise!$J$9:$J$38,0,Saisonpreise!$H$9:$H$38,"&lt;="&amp;C699,Saisonpreise!$I$9:$I$38,"&gt;="&amp;C699)+SUMIFS(Saisonpreise!$F$9:$F$38,Saisonpreise!$K$9:$K$38,"OK",Saisonpreise!$C$9:$C$38,"Jährlich",Saisonpreise!$J$9:$J$38,1,Saisonpreise!$H$9:$H$38,"&lt;="&amp;C699)+SUMIFS(Saisonpreise!$F$9:$F$38,Saisonpreise!$K$9:$K$38,"OK",Saisonpreise!$C$9:$C$38,"Jährlich",Saisonpreise!$J$9:$J$38,1,Saisonpreise!$I$9:$I$38,"&gt;="&amp;C699))))))</f>
        <v>85</v>
      </c>
      <c r="G699" s="3" t="str">
        <f t="shared" si="42"/>
        <v>Jährliche Saison</v>
      </c>
      <c r="H699" s="3" t="str">
        <f t="shared" si="43"/>
        <v>OK</v>
      </c>
    </row>
    <row r="700" spans="1:8" ht="31" customHeight="1">
      <c r="A700" s="12">
        <f>IF(DATE(Start!$E$28,1,1)+ROW()-9&lt;DATE(Start!$E$28+3,1,1),DATE(Start!$E$28,1,1)+ROW()-9,"")</f>
        <v>46714</v>
      </c>
      <c r="B700" s="3" t="str">
        <f t="shared" si="40"/>
        <v>Di</v>
      </c>
      <c r="C700" s="3">
        <f t="shared" si="41"/>
        <v>1123</v>
      </c>
      <c r="D700" s="3">
        <f>IF(A700="","",COUNTIFS(Saisonpreise!$K$9:$K$38,"OK",Saisonpreise!$C$9:$C$38,"Jährlich",Saisonpreise!$J$9:$J$38,0,Saisonpreise!$H$9:$H$38,"&lt;="&amp;C700,Saisonpreise!$I$9:$I$38,"&gt;="&amp;C700)+COUNTIFS(Saisonpreise!$K$9:$K$38,"OK",Saisonpreise!$C$9:$C$38,"Jährlich",Saisonpreise!$J$9:$J$38,1,Saisonpreise!$H$9:$H$38,"&lt;="&amp;C700)+COUNTIFS(Saisonpreise!$K$9:$K$38,"OK",Saisonpreise!$C$9:$C$38,"Jährlich",Saisonpreise!$J$9:$J$38,1,Saisonpreise!$I$9:$I$38,"&gt;="&amp;C700))</f>
        <v>1</v>
      </c>
      <c r="E700" s="3">
        <f>IF(A700="","",COUNTIFS(Saisonpreise!$K$9:$K$38,"OK",Saisonpreise!$C$9:$C$38,"Einmalig",Saisonpreise!$D$9:$D$38,"&lt;="&amp;A700,Saisonpreise!$E$9:$E$38,"&gt;="&amp;A700))</f>
        <v>0</v>
      </c>
      <c r="F700" s="10">
        <f>IF(A700="","",IF(E700&gt;1,"",IF(E700=1,SUMIFS(Saisonpreise!$F$9:$F$38,Saisonpreise!$K$9:$K$38,"OK",Saisonpreise!$C$9:$C$38,"Einmalig",Saisonpreise!$D$9:$D$38,"&lt;="&amp;A700,Saisonpreise!$E$9:$E$38,"&gt;="&amp;A700),IF(D700&gt;1,"",IF(D700=0,Start!$E$26,SUMIFS(Saisonpreise!$F$9:$F$38,Saisonpreise!$K$9:$K$38,"OK",Saisonpreise!$C$9:$C$38,"Jährlich",Saisonpreise!$J$9:$J$38,0,Saisonpreise!$H$9:$H$38,"&lt;="&amp;C700,Saisonpreise!$I$9:$I$38,"&gt;="&amp;C700)+SUMIFS(Saisonpreise!$F$9:$F$38,Saisonpreise!$K$9:$K$38,"OK",Saisonpreise!$C$9:$C$38,"Jährlich",Saisonpreise!$J$9:$J$38,1,Saisonpreise!$H$9:$H$38,"&lt;="&amp;C700)+SUMIFS(Saisonpreise!$F$9:$F$38,Saisonpreise!$K$9:$K$38,"OK",Saisonpreise!$C$9:$C$38,"Jährlich",Saisonpreise!$J$9:$J$38,1,Saisonpreise!$I$9:$I$38,"&gt;="&amp;C700))))))</f>
        <v>85</v>
      </c>
      <c r="G700" s="3" t="str">
        <f t="shared" si="42"/>
        <v>Jährliche Saison</v>
      </c>
      <c r="H700" s="3" t="str">
        <f t="shared" si="43"/>
        <v>OK</v>
      </c>
    </row>
    <row r="701" spans="1:8" ht="31" customHeight="1">
      <c r="A701" s="12">
        <f>IF(DATE(Start!$E$28,1,1)+ROW()-9&lt;DATE(Start!$E$28+3,1,1),DATE(Start!$E$28,1,1)+ROW()-9,"")</f>
        <v>46715</v>
      </c>
      <c r="B701" s="3" t="str">
        <f t="shared" si="40"/>
        <v>Mi</v>
      </c>
      <c r="C701" s="3">
        <f t="shared" si="41"/>
        <v>1124</v>
      </c>
      <c r="D701" s="3">
        <f>IF(A701="","",COUNTIFS(Saisonpreise!$K$9:$K$38,"OK",Saisonpreise!$C$9:$C$38,"Jährlich",Saisonpreise!$J$9:$J$38,0,Saisonpreise!$H$9:$H$38,"&lt;="&amp;C701,Saisonpreise!$I$9:$I$38,"&gt;="&amp;C701)+COUNTIFS(Saisonpreise!$K$9:$K$38,"OK",Saisonpreise!$C$9:$C$38,"Jährlich",Saisonpreise!$J$9:$J$38,1,Saisonpreise!$H$9:$H$38,"&lt;="&amp;C701)+COUNTIFS(Saisonpreise!$K$9:$K$38,"OK",Saisonpreise!$C$9:$C$38,"Jährlich",Saisonpreise!$J$9:$J$38,1,Saisonpreise!$I$9:$I$38,"&gt;="&amp;C701))</f>
        <v>1</v>
      </c>
      <c r="E701" s="3">
        <f>IF(A701="","",COUNTIFS(Saisonpreise!$K$9:$K$38,"OK",Saisonpreise!$C$9:$C$38,"Einmalig",Saisonpreise!$D$9:$D$38,"&lt;="&amp;A701,Saisonpreise!$E$9:$E$38,"&gt;="&amp;A701))</f>
        <v>0</v>
      </c>
      <c r="F701" s="10">
        <f>IF(A701="","",IF(E701&gt;1,"",IF(E701=1,SUMIFS(Saisonpreise!$F$9:$F$38,Saisonpreise!$K$9:$K$38,"OK",Saisonpreise!$C$9:$C$38,"Einmalig",Saisonpreise!$D$9:$D$38,"&lt;="&amp;A701,Saisonpreise!$E$9:$E$38,"&gt;="&amp;A701),IF(D701&gt;1,"",IF(D701=0,Start!$E$26,SUMIFS(Saisonpreise!$F$9:$F$38,Saisonpreise!$K$9:$K$38,"OK",Saisonpreise!$C$9:$C$38,"Jährlich",Saisonpreise!$J$9:$J$38,0,Saisonpreise!$H$9:$H$38,"&lt;="&amp;C701,Saisonpreise!$I$9:$I$38,"&gt;="&amp;C701)+SUMIFS(Saisonpreise!$F$9:$F$38,Saisonpreise!$K$9:$K$38,"OK",Saisonpreise!$C$9:$C$38,"Jährlich",Saisonpreise!$J$9:$J$38,1,Saisonpreise!$H$9:$H$38,"&lt;="&amp;C701)+SUMIFS(Saisonpreise!$F$9:$F$38,Saisonpreise!$K$9:$K$38,"OK",Saisonpreise!$C$9:$C$38,"Jährlich",Saisonpreise!$J$9:$J$38,1,Saisonpreise!$I$9:$I$38,"&gt;="&amp;C701))))))</f>
        <v>85</v>
      </c>
      <c r="G701" s="3" t="str">
        <f t="shared" si="42"/>
        <v>Jährliche Saison</v>
      </c>
      <c r="H701" s="3" t="str">
        <f t="shared" si="43"/>
        <v>OK</v>
      </c>
    </row>
    <row r="702" spans="1:8" ht="31" customHeight="1">
      <c r="A702" s="12">
        <f>IF(DATE(Start!$E$28,1,1)+ROW()-9&lt;DATE(Start!$E$28+3,1,1),DATE(Start!$E$28,1,1)+ROW()-9,"")</f>
        <v>46716</v>
      </c>
      <c r="B702" s="3" t="str">
        <f t="shared" si="40"/>
        <v>Do</v>
      </c>
      <c r="C702" s="3">
        <f t="shared" si="41"/>
        <v>1125</v>
      </c>
      <c r="D702" s="3">
        <f>IF(A702="","",COUNTIFS(Saisonpreise!$K$9:$K$38,"OK",Saisonpreise!$C$9:$C$38,"Jährlich",Saisonpreise!$J$9:$J$38,0,Saisonpreise!$H$9:$H$38,"&lt;="&amp;C702,Saisonpreise!$I$9:$I$38,"&gt;="&amp;C702)+COUNTIFS(Saisonpreise!$K$9:$K$38,"OK",Saisonpreise!$C$9:$C$38,"Jährlich",Saisonpreise!$J$9:$J$38,1,Saisonpreise!$H$9:$H$38,"&lt;="&amp;C702)+COUNTIFS(Saisonpreise!$K$9:$K$38,"OK",Saisonpreise!$C$9:$C$38,"Jährlich",Saisonpreise!$J$9:$J$38,1,Saisonpreise!$I$9:$I$38,"&gt;="&amp;C702))</f>
        <v>1</v>
      </c>
      <c r="E702" s="3">
        <f>IF(A702="","",COUNTIFS(Saisonpreise!$K$9:$K$38,"OK",Saisonpreise!$C$9:$C$38,"Einmalig",Saisonpreise!$D$9:$D$38,"&lt;="&amp;A702,Saisonpreise!$E$9:$E$38,"&gt;="&amp;A702))</f>
        <v>0</v>
      </c>
      <c r="F702" s="10">
        <f>IF(A702="","",IF(E702&gt;1,"",IF(E702=1,SUMIFS(Saisonpreise!$F$9:$F$38,Saisonpreise!$K$9:$K$38,"OK",Saisonpreise!$C$9:$C$38,"Einmalig",Saisonpreise!$D$9:$D$38,"&lt;="&amp;A702,Saisonpreise!$E$9:$E$38,"&gt;="&amp;A702),IF(D702&gt;1,"",IF(D702=0,Start!$E$26,SUMIFS(Saisonpreise!$F$9:$F$38,Saisonpreise!$K$9:$K$38,"OK",Saisonpreise!$C$9:$C$38,"Jährlich",Saisonpreise!$J$9:$J$38,0,Saisonpreise!$H$9:$H$38,"&lt;="&amp;C702,Saisonpreise!$I$9:$I$38,"&gt;="&amp;C702)+SUMIFS(Saisonpreise!$F$9:$F$38,Saisonpreise!$K$9:$K$38,"OK",Saisonpreise!$C$9:$C$38,"Jährlich",Saisonpreise!$J$9:$J$38,1,Saisonpreise!$H$9:$H$38,"&lt;="&amp;C702)+SUMIFS(Saisonpreise!$F$9:$F$38,Saisonpreise!$K$9:$K$38,"OK",Saisonpreise!$C$9:$C$38,"Jährlich",Saisonpreise!$J$9:$J$38,1,Saisonpreise!$I$9:$I$38,"&gt;="&amp;C702))))))</f>
        <v>85</v>
      </c>
      <c r="G702" s="3" t="str">
        <f t="shared" si="42"/>
        <v>Jährliche Saison</v>
      </c>
      <c r="H702" s="3" t="str">
        <f t="shared" si="43"/>
        <v>OK</v>
      </c>
    </row>
    <row r="703" spans="1:8" ht="31" customHeight="1">
      <c r="A703" s="12">
        <f>IF(DATE(Start!$E$28,1,1)+ROW()-9&lt;DATE(Start!$E$28+3,1,1),DATE(Start!$E$28,1,1)+ROW()-9,"")</f>
        <v>46717</v>
      </c>
      <c r="B703" s="3" t="str">
        <f t="shared" si="40"/>
        <v>Fr</v>
      </c>
      <c r="C703" s="3">
        <f t="shared" si="41"/>
        <v>1126</v>
      </c>
      <c r="D703" s="3">
        <f>IF(A703="","",COUNTIFS(Saisonpreise!$K$9:$K$38,"OK",Saisonpreise!$C$9:$C$38,"Jährlich",Saisonpreise!$J$9:$J$38,0,Saisonpreise!$H$9:$H$38,"&lt;="&amp;C703,Saisonpreise!$I$9:$I$38,"&gt;="&amp;C703)+COUNTIFS(Saisonpreise!$K$9:$K$38,"OK",Saisonpreise!$C$9:$C$38,"Jährlich",Saisonpreise!$J$9:$J$38,1,Saisonpreise!$H$9:$H$38,"&lt;="&amp;C703)+COUNTIFS(Saisonpreise!$K$9:$K$38,"OK",Saisonpreise!$C$9:$C$38,"Jährlich",Saisonpreise!$J$9:$J$38,1,Saisonpreise!$I$9:$I$38,"&gt;="&amp;C703))</f>
        <v>1</v>
      </c>
      <c r="E703" s="3">
        <f>IF(A703="","",COUNTIFS(Saisonpreise!$K$9:$K$38,"OK",Saisonpreise!$C$9:$C$38,"Einmalig",Saisonpreise!$D$9:$D$38,"&lt;="&amp;A703,Saisonpreise!$E$9:$E$38,"&gt;="&amp;A703))</f>
        <v>0</v>
      </c>
      <c r="F703" s="10">
        <f>IF(A703="","",IF(E703&gt;1,"",IF(E703=1,SUMIFS(Saisonpreise!$F$9:$F$38,Saisonpreise!$K$9:$K$38,"OK",Saisonpreise!$C$9:$C$38,"Einmalig",Saisonpreise!$D$9:$D$38,"&lt;="&amp;A703,Saisonpreise!$E$9:$E$38,"&gt;="&amp;A703),IF(D703&gt;1,"",IF(D703=0,Start!$E$26,SUMIFS(Saisonpreise!$F$9:$F$38,Saisonpreise!$K$9:$K$38,"OK",Saisonpreise!$C$9:$C$38,"Jährlich",Saisonpreise!$J$9:$J$38,0,Saisonpreise!$H$9:$H$38,"&lt;="&amp;C703,Saisonpreise!$I$9:$I$38,"&gt;="&amp;C703)+SUMIFS(Saisonpreise!$F$9:$F$38,Saisonpreise!$K$9:$K$38,"OK",Saisonpreise!$C$9:$C$38,"Jährlich",Saisonpreise!$J$9:$J$38,1,Saisonpreise!$H$9:$H$38,"&lt;="&amp;C703)+SUMIFS(Saisonpreise!$F$9:$F$38,Saisonpreise!$K$9:$K$38,"OK",Saisonpreise!$C$9:$C$38,"Jährlich",Saisonpreise!$J$9:$J$38,1,Saisonpreise!$I$9:$I$38,"&gt;="&amp;C703))))))</f>
        <v>85</v>
      </c>
      <c r="G703" s="3" t="str">
        <f t="shared" si="42"/>
        <v>Jährliche Saison</v>
      </c>
      <c r="H703" s="3" t="str">
        <f t="shared" si="43"/>
        <v>OK</v>
      </c>
    </row>
    <row r="704" spans="1:8" ht="31" customHeight="1">
      <c r="A704" s="12">
        <f>IF(DATE(Start!$E$28,1,1)+ROW()-9&lt;DATE(Start!$E$28+3,1,1),DATE(Start!$E$28,1,1)+ROW()-9,"")</f>
        <v>46718</v>
      </c>
      <c r="B704" s="3" t="str">
        <f t="shared" si="40"/>
        <v>Sa</v>
      </c>
      <c r="C704" s="3">
        <f t="shared" si="41"/>
        <v>1127</v>
      </c>
      <c r="D704" s="3">
        <f>IF(A704="","",COUNTIFS(Saisonpreise!$K$9:$K$38,"OK",Saisonpreise!$C$9:$C$38,"Jährlich",Saisonpreise!$J$9:$J$38,0,Saisonpreise!$H$9:$H$38,"&lt;="&amp;C704,Saisonpreise!$I$9:$I$38,"&gt;="&amp;C704)+COUNTIFS(Saisonpreise!$K$9:$K$38,"OK",Saisonpreise!$C$9:$C$38,"Jährlich",Saisonpreise!$J$9:$J$38,1,Saisonpreise!$H$9:$H$38,"&lt;="&amp;C704)+COUNTIFS(Saisonpreise!$K$9:$K$38,"OK",Saisonpreise!$C$9:$C$38,"Jährlich",Saisonpreise!$J$9:$J$38,1,Saisonpreise!$I$9:$I$38,"&gt;="&amp;C704))</f>
        <v>1</v>
      </c>
      <c r="E704" s="3">
        <f>IF(A704="","",COUNTIFS(Saisonpreise!$K$9:$K$38,"OK",Saisonpreise!$C$9:$C$38,"Einmalig",Saisonpreise!$D$9:$D$38,"&lt;="&amp;A704,Saisonpreise!$E$9:$E$38,"&gt;="&amp;A704))</f>
        <v>0</v>
      </c>
      <c r="F704" s="10">
        <f>IF(A704="","",IF(E704&gt;1,"",IF(E704=1,SUMIFS(Saisonpreise!$F$9:$F$38,Saisonpreise!$K$9:$K$38,"OK",Saisonpreise!$C$9:$C$38,"Einmalig",Saisonpreise!$D$9:$D$38,"&lt;="&amp;A704,Saisonpreise!$E$9:$E$38,"&gt;="&amp;A704),IF(D704&gt;1,"",IF(D704=0,Start!$E$26,SUMIFS(Saisonpreise!$F$9:$F$38,Saisonpreise!$K$9:$K$38,"OK",Saisonpreise!$C$9:$C$38,"Jährlich",Saisonpreise!$J$9:$J$38,0,Saisonpreise!$H$9:$H$38,"&lt;="&amp;C704,Saisonpreise!$I$9:$I$38,"&gt;="&amp;C704)+SUMIFS(Saisonpreise!$F$9:$F$38,Saisonpreise!$K$9:$K$38,"OK",Saisonpreise!$C$9:$C$38,"Jährlich",Saisonpreise!$J$9:$J$38,1,Saisonpreise!$H$9:$H$38,"&lt;="&amp;C704)+SUMIFS(Saisonpreise!$F$9:$F$38,Saisonpreise!$K$9:$K$38,"OK",Saisonpreise!$C$9:$C$38,"Jährlich",Saisonpreise!$J$9:$J$38,1,Saisonpreise!$I$9:$I$38,"&gt;="&amp;C704))))))</f>
        <v>85</v>
      </c>
      <c r="G704" s="3" t="str">
        <f t="shared" si="42"/>
        <v>Jährliche Saison</v>
      </c>
      <c r="H704" s="3" t="str">
        <f t="shared" si="43"/>
        <v>OK</v>
      </c>
    </row>
    <row r="705" spans="1:8" ht="31" customHeight="1">
      <c r="A705" s="12">
        <f>IF(DATE(Start!$E$28,1,1)+ROW()-9&lt;DATE(Start!$E$28+3,1,1),DATE(Start!$E$28,1,1)+ROW()-9,"")</f>
        <v>46719</v>
      </c>
      <c r="B705" s="3" t="str">
        <f t="shared" si="40"/>
        <v>So</v>
      </c>
      <c r="C705" s="3">
        <f t="shared" si="41"/>
        <v>1128</v>
      </c>
      <c r="D705" s="3">
        <f>IF(A705="","",COUNTIFS(Saisonpreise!$K$9:$K$38,"OK",Saisonpreise!$C$9:$C$38,"Jährlich",Saisonpreise!$J$9:$J$38,0,Saisonpreise!$H$9:$H$38,"&lt;="&amp;C705,Saisonpreise!$I$9:$I$38,"&gt;="&amp;C705)+COUNTIFS(Saisonpreise!$K$9:$K$38,"OK",Saisonpreise!$C$9:$C$38,"Jährlich",Saisonpreise!$J$9:$J$38,1,Saisonpreise!$H$9:$H$38,"&lt;="&amp;C705)+COUNTIFS(Saisonpreise!$K$9:$K$38,"OK",Saisonpreise!$C$9:$C$38,"Jährlich",Saisonpreise!$J$9:$J$38,1,Saisonpreise!$I$9:$I$38,"&gt;="&amp;C705))</f>
        <v>1</v>
      </c>
      <c r="E705" s="3">
        <f>IF(A705="","",COUNTIFS(Saisonpreise!$K$9:$K$38,"OK",Saisonpreise!$C$9:$C$38,"Einmalig",Saisonpreise!$D$9:$D$38,"&lt;="&amp;A705,Saisonpreise!$E$9:$E$38,"&gt;="&amp;A705))</f>
        <v>0</v>
      </c>
      <c r="F705" s="10">
        <f>IF(A705="","",IF(E705&gt;1,"",IF(E705=1,SUMIFS(Saisonpreise!$F$9:$F$38,Saisonpreise!$K$9:$K$38,"OK",Saisonpreise!$C$9:$C$38,"Einmalig",Saisonpreise!$D$9:$D$38,"&lt;="&amp;A705,Saisonpreise!$E$9:$E$38,"&gt;="&amp;A705),IF(D705&gt;1,"",IF(D705=0,Start!$E$26,SUMIFS(Saisonpreise!$F$9:$F$38,Saisonpreise!$K$9:$K$38,"OK",Saisonpreise!$C$9:$C$38,"Jährlich",Saisonpreise!$J$9:$J$38,0,Saisonpreise!$H$9:$H$38,"&lt;="&amp;C705,Saisonpreise!$I$9:$I$38,"&gt;="&amp;C705)+SUMIFS(Saisonpreise!$F$9:$F$38,Saisonpreise!$K$9:$K$38,"OK",Saisonpreise!$C$9:$C$38,"Jährlich",Saisonpreise!$J$9:$J$38,1,Saisonpreise!$H$9:$H$38,"&lt;="&amp;C705)+SUMIFS(Saisonpreise!$F$9:$F$38,Saisonpreise!$K$9:$K$38,"OK",Saisonpreise!$C$9:$C$38,"Jährlich",Saisonpreise!$J$9:$J$38,1,Saisonpreise!$I$9:$I$38,"&gt;="&amp;C705))))))</f>
        <v>85</v>
      </c>
      <c r="G705" s="3" t="str">
        <f t="shared" si="42"/>
        <v>Jährliche Saison</v>
      </c>
      <c r="H705" s="3" t="str">
        <f t="shared" si="43"/>
        <v>OK</v>
      </c>
    </row>
    <row r="706" spans="1:8" ht="31" customHeight="1">
      <c r="A706" s="12">
        <f>IF(DATE(Start!$E$28,1,1)+ROW()-9&lt;DATE(Start!$E$28+3,1,1),DATE(Start!$E$28,1,1)+ROW()-9,"")</f>
        <v>46720</v>
      </c>
      <c r="B706" s="3" t="str">
        <f t="shared" si="40"/>
        <v>Mo</v>
      </c>
      <c r="C706" s="3">
        <f t="shared" si="41"/>
        <v>1129</v>
      </c>
      <c r="D706" s="3">
        <f>IF(A706="","",COUNTIFS(Saisonpreise!$K$9:$K$38,"OK",Saisonpreise!$C$9:$C$38,"Jährlich",Saisonpreise!$J$9:$J$38,0,Saisonpreise!$H$9:$H$38,"&lt;="&amp;C706,Saisonpreise!$I$9:$I$38,"&gt;="&amp;C706)+COUNTIFS(Saisonpreise!$K$9:$K$38,"OK",Saisonpreise!$C$9:$C$38,"Jährlich",Saisonpreise!$J$9:$J$38,1,Saisonpreise!$H$9:$H$38,"&lt;="&amp;C706)+COUNTIFS(Saisonpreise!$K$9:$K$38,"OK",Saisonpreise!$C$9:$C$38,"Jährlich",Saisonpreise!$J$9:$J$38,1,Saisonpreise!$I$9:$I$38,"&gt;="&amp;C706))</f>
        <v>1</v>
      </c>
      <c r="E706" s="3">
        <f>IF(A706="","",COUNTIFS(Saisonpreise!$K$9:$K$38,"OK",Saisonpreise!$C$9:$C$38,"Einmalig",Saisonpreise!$D$9:$D$38,"&lt;="&amp;A706,Saisonpreise!$E$9:$E$38,"&gt;="&amp;A706))</f>
        <v>0</v>
      </c>
      <c r="F706" s="10">
        <f>IF(A706="","",IF(E706&gt;1,"",IF(E706=1,SUMIFS(Saisonpreise!$F$9:$F$38,Saisonpreise!$K$9:$K$38,"OK",Saisonpreise!$C$9:$C$38,"Einmalig",Saisonpreise!$D$9:$D$38,"&lt;="&amp;A706,Saisonpreise!$E$9:$E$38,"&gt;="&amp;A706),IF(D706&gt;1,"",IF(D706=0,Start!$E$26,SUMIFS(Saisonpreise!$F$9:$F$38,Saisonpreise!$K$9:$K$38,"OK",Saisonpreise!$C$9:$C$38,"Jährlich",Saisonpreise!$J$9:$J$38,0,Saisonpreise!$H$9:$H$38,"&lt;="&amp;C706,Saisonpreise!$I$9:$I$38,"&gt;="&amp;C706)+SUMIFS(Saisonpreise!$F$9:$F$38,Saisonpreise!$K$9:$K$38,"OK",Saisonpreise!$C$9:$C$38,"Jährlich",Saisonpreise!$J$9:$J$38,1,Saisonpreise!$H$9:$H$38,"&lt;="&amp;C706)+SUMIFS(Saisonpreise!$F$9:$F$38,Saisonpreise!$K$9:$K$38,"OK",Saisonpreise!$C$9:$C$38,"Jährlich",Saisonpreise!$J$9:$J$38,1,Saisonpreise!$I$9:$I$38,"&gt;="&amp;C706))))))</f>
        <v>85</v>
      </c>
      <c r="G706" s="3" t="str">
        <f t="shared" si="42"/>
        <v>Jährliche Saison</v>
      </c>
      <c r="H706" s="3" t="str">
        <f t="shared" si="43"/>
        <v>OK</v>
      </c>
    </row>
    <row r="707" spans="1:8" ht="31" customHeight="1">
      <c r="A707" s="12">
        <f>IF(DATE(Start!$E$28,1,1)+ROW()-9&lt;DATE(Start!$E$28+3,1,1),DATE(Start!$E$28,1,1)+ROW()-9,"")</f>
        <v>46721</v>
      </c>
      <c r="B707" s="3" t="str">
        <f t="shared" si="40"/>
        <v>Di</v>
      </c>
      <c r="C707" s="3">
        <f t="shared" si="41"/>
        <v>1130</v>
      </c>
      <c r="D707" s="3">
        <f>IF(A707="","",COUNTIFS(Saisonpreise!$K$9:$K$38,"OK",Saisonpreise!$C$9:$C$38,"Jährlich",Saisonpreise!$J$9:$J$38,0,Saisonpreise!$H$9:$H$38,"&lt;="&amp;C707,Saisonpreise!$I$9:$I$38,"&gt;="&amp;C707)+COUNTIFS(Saisonpreise!$K$9:$K$38,"OK",Saisonpreise!$C$9:$C$38,"Jährlich",Saisonpreise!$J$9:$J$38,1,Saisonpreise!$H$9:$H$38,"&lt;="&amp;C707)+COUNTIFS(Saisonpreise!$K$9:$K$38,"OK",Saisonpreise!$C$9:$C$38,"Jährlich",Saisonpreise!$J$9:$J$38,1,Saisonpreise!$I$9:$I$38,"&gt;="&amp;C707))</f>
        <v>1</v>
      </c>
      <c r="E707" s="3">
        <f>IF(A707="","",COUNTIFS(Saisonpreise!$K$9:$K$38,"OK",Saisonpreise!$C$9:$C$38,"Einmalig",Saisonpreise!$D$9:$D$38,"&lt;="&amp;A707,Saisonpreise!$E$9:$E$38,"&gt;="&amp;A707))</f>
        <v>0</v>
      </c>
      <c r="F707" s="10">
        <f>IF(A707="","",IF(E707&gt;1,"",IF(E707=1,SUMIFS(Saisonpreise!$F$9:$F$38,Saisonpreise!$K$9:$K$38,"OK",Saisonpreise!$C$9:$C$38,"Einmalig",Saisonpreise!$D$9:$D$38,"&lt;="&amp;A707,Saisonpreise!$E$9:$E$38,"&gt;="&amp;A707),IF(D707&gt;1,"",IF(D707=0,Start!$E$26,SUMIFS(Saisonpreise!$F$9:$F$38,Saisonpreise!$K$9:$K$38,"OK",Saisonpreise!$C$9:$C$38,"Jährlich",Saisonpreise!$J$9:$J$38,0,Saisonpreise!$H$9:$H$38,"&lt;="&amp;C707,Saisonpreise!$I$9:$I$38,"&gt;="&amp;C707)+SUMIFS(Saisonpreise!$F$9:$F$38,Saisonpreise!$K$9:$K$38,"OK",Saisonpreise!$C$9:$C$38,"Jährlich",Saisonpreise!$J$9:$J$38,1,Saisonpreise!$H$9:$H$38,"&lt;="&amp;C707)+SUMIFS(Saisonpreise!$F$9:$F$38,Saisonpreise!$K$9:$K$38,"OK",Saisonpreise!$C$9:$C$38,"Jährlich",Saisonpreise!$J$9:$J$38,1,Saisonpreise!$I$9:$I$38,"&gt;="&amp;C707))))))</f>
        <v>85</v>
      </c>
      <c r="G707" s="3" t="str">
        <f t="shared" si="42"/>
        <v>Jährliche Saison</v>
      </c>
      <c r="H707" s="3" t="str">
        <f t="shared" si="43"/>
        <v>OK</v>
      </c>
    </row>
    <row r="708" spans="1:8" ht="31" customHeight="1">
      <c r="A708" s="12">
        <f>IF(DATE(Start!$E$28,1,1)+ROW()-9&lt;DATE(Start!$E$28+3,1,1),DATE(Start!$E$28,1,1)+ROW()-9,"")</f>
        <v>46722</v>
      </c>
      <c r="B708" s="3" t="str">
        <f t="shared" si="40"/>
        <v>Mi</v>
      </c>
      <c r="C708" s="3">
        <f t="shared" si="41"/>
        <v>1201</v>
      </c>
      <c r="D708" s="3">
        <f>IF(A708="","",COUNTIFS(Saisonpreise!$K$9:$K$38,"OK",Saisonpreise!$C$9:$C$38,"Jährlich",Saisonpreise!$J$9:$J$38,0,Saisonpreise!$H$9:$H$38,"&lt;="&amp;C708,Saisonpreise!$I$9:$I$38,"&gt;="&amp;C708)+COUNTIFS(Saisonpreise!$K$9:$K$38,"OK",Saisonpreise!$C$9:$C$38,"Jährlich",Saisonpreise!$J$9:$J$38,1,Saisonpreise!$H$9:$H$38,"&lt;="&amp;C708)+COUNTIFS(Saisonpreise!$K$9:$K$38,"OK",Saisonpreise!$C$9:$C$38,"Jährlich",Saisonpreise!$J$9:$J$38,1,Saisonpreise!$I$9:$I$38,"&gt;="&amp;C708))</f>
        <v>1</v>
      </c>
      <c r="E708" s="3">
        <f>IF(A708="","",COUNTIFS(Saisonpreise!$K$9:$K$38,"OK",Saisonpreise!$C$9:$C$38,"Einmalig",Saisonpreise!$D$9:$D$38,"&lt;="&amp;A708,Saisonpreise!$E$9:$E$38,"&gt;="&amp;A708))</f>
        <v>0</v>
      </c>
      <c r="F708" s="10">
        <f>IF(A708="","",IF(E708&gt;1,"",IF(E708=1,SUMIFS(Saisonpreise!$F$9:$F$38,Saisonpreise!$K$9:$K$38,"OK",Saisonpreise!$C$9:$C$38,"Einmalig",Saisonpreise!$D$9:$D$38,"&lt;="&amp;A708,Saisonpreise!$E$9:$E$38,"&gt;="&amp;A708),IF(D708&gt;1,"",IF(D708=0,Start!$E$26,SUMIFS(Saisonpreise!$F$9:$F$38,Saisonpreise!$K$9:$K$38,"OK",Saisonpreise!$C$9:$C$38,"Jährlich",Saisonpreise!$J$9:$J$38,0,Saisonpreise!$H$9:$H$38,"&lt;="&amp;C708,Saisonpreise!$I$9:$I$38,"&gt;="&amp;C708)+SUMIFS(Saisonpreise!$F$9:$F$38,Saisonpreise!$K$9:$K$38,"OK",Saisonpreise!$C$9:$C$38,"Jährlich",Saisonpreise!$J$9:$J$38,1,Saisonpreise!$H$9:$H$38,"&lt;="&amp;C708)+SUMIFS(Saisonpreise!$F$9:$F$38,Saisonpreise!$K$9:$K$38,"OK",Saisonpreise!$C$9:$C$38,"Jährlich",Saisonpreise!$J$9:$J$38,1,Saisonpreise!$I$9:$I$38,"&gt;="&amp;C708))))))</f>
        <v>85</v>
      </c>
      <c r="G708" s="3" t="str">
        <f t="shared" si="42"/>
        <v>Jährliche Saison</v>
      </c>
      <c r="H708" s="3" t="str">
        <f t="shared" si="43"/>
        <v>OK</v>
      </c>
    </row>
    <row r="709" spans="1:8" ht="31" customHeight="1">
      <c r="A709" s="12">
        <f>IF(DATE(Start!$E$28,1,1)+ROW()-9&lt;DATE(Start!$E$28+3,1,1),DATE(Start!$E$28,1,1)+ROW()-9,"")</f>
        <v>46723</v>
      </c>
      <c r="B709" s="3" t="str">
        <f t="shared" si="40"/>
        <v>Do</v>
      </c>
      <c r="C709" s="3">
        <f t="shared" si="41"/>
        <v>1202</v>
      </c>
      <c r="D709" s="3">
        <f>IF(A709="","",COUNTIFS(Saisonpreise!$K$9:$K$38,"OK",Saisonpreise!$C$9:$C$38,"Jährlich",Saisonpreise!$J$9:$J$38,0,Saisonpreise!$H$9:$H$38,"&lt;="&amp;C709,Saisonpreise!$I$9:$I$38,"&gt;="&amp;C709)+COUNTIFS(Saisonpreise!$K$9:$K$38,"OK",Saisonpreise!$C$9:$C$38,"Jährlich",Saisonpreise!$J$9:$J$38,1,Saisonpreise!$H$9:$H$38,"&lt;="&amp;C709)+COUNTIFS(Saisonpreise!$K$9:$K$38,"OK",Saisonpreise!$C$9:$C$38,"Jährlich",Saisonpreise!$J$9:$J$38,1,Saisonpreise!$I$9:$I$38,"&gt;="&amp;C709))</f>
        <v>1</v>
      </c>
      <c r="E709" s="3">
        <f>IF(A709="","",COUNTIFS(Saisonpreise!$K$9:$K$38,"OK",Saisonpreise!$C$9:$C$38,"Einmalig",Saisonpreise!$D$9:$D$38,"&lt;="&amp;A709,Saisonpreise!$E$9:$E$38,"&gt;="&amp;A709))</f>
        <v>0</v>
      </c>
      <c r="F709" s="10">
        <f>IF(A709="","",IF(E709&gt;1,"",IF(E709=1,SUMIFS(Saisonpreise!$F$9:$F$38,Saisonpreise!$K$9:$K$38,"OK",Saisonpreise!$C$9:$C$38,"Einmalig",Saisonpreise!$D$9:$D$38,"&lt;="&amp;A709,Saisonpreise!$E$9:$E$38,"&gt;="&amp;A709),IF(D709&gt;1,"",IF(D709=0,Start!$E$26,SUMIFS(Saisonpreise!$F$9:$F$38,Saisonpreise!$K$9:$K$38,"OK",Saisonpreise!$C$9:$C$38,"Jährlich",Saisonpreise!$J$9:$J$38,0,Saisonpreise!$H$9:$H$38,"&lt;="&amp;C709,Saisonpreise!$I$9:$I$38,"&gt;="&amp;C709)+SUMIFS(Saisonpreise!$F$9:$F$38,Saisonpreise!$K$9:$K$38,"OK",Saisonpreise!$C$9:$C$38,"Jährlich",Saisonpreise!$J$9:$J$38,1,Saisonpreise!$H$9:$H$38,"&lt;="&amp;C709)+SUMIFS(Saisonpreise!$F$9:$F$38,Saisonpreise!$K$9:$K$38,"OK",Saisonpreise!$C$9:$C$38,"Jährlich",Saisonpreise!$J$9:$J$38,1,Saisonpreise!$I$9:$I$38,"&gt;="&amp;C709))))))</f>
        <v>85</v>
      </c>
      <c r="G709" s="3" t="str">
        <f t="shared" si="42"/>
        <v>Jährliche Saison</v>
      </c>
      <c r="H709" s="3" t="str">
        <f t="shared" si="43"/>
        <v>OK</v>
      </c>
    </row>
    <row r="710" spans="1:8" ht="31" customHeight="1">
      <c r="A710" s="12">
        <f>IF(DATE(Start!$E$28,1,1)+ROW()-9&lt;DATE(Start!$E$28+3,1,1),DATE(Start!$E$28,1,1)+ROW()-9,"")</f>
        <v>46724</v>
      </c>
      <c r="B710" s="3" t="str">
        <f t="shared" si="40"/>
        <v>Fr</v>
      </c>
      <c r="C710" s="3">
        <f t="shared" si="41"/>
        <v>1203</v>
      </c>
      <c r="D710" s="3">
        <f>IF(A710="","",COUNTIFS(Saisonpreise!$K$9:$K$38,"OK",Saisonpreise!$C$9:$C$38,"Jährlich",Saisonpreise!$J$9:$J$38,0,Saisonpreise!$H$9:$H$38,"&lt;="&amp;C710,Saisonpreise!$I$9:$I$38,"&gt;="&amp;C710)+COUNTIFS(Saisonpreise!$K$9:$K$38,"OK",Saisonpreise!$C$9:$C$38,"Jährlich",Saisonpreise!$J$9:$J$38,1,Saisonpreise!$H$9:$H$38,"&lt;="&amp;C710)+COUNTIFS(Saisonpreise!$K$9:$K$38,"OK",Saisonpreise!$C$9:$C$38,"Jährlich",Saisonpreise!$J$9:$J$38,1,Saisonpreise!$I$9:$I$38,"&gt;="&amp;C710))</f>
        <v>1</v>
      </c>
      <c r="E710" s="3">
        <f>IF(A710="","",COUNTIFS(Saisonpreise!$K$9:$K$38,"OK",Saisonpreise!$C$9:$C$38,"Einmalig",Saisonpreise!$D$9:$D$38,"&lt;="&amp;A710,Saisonpreise!$E$9:$E$38,"&gt;="&amp;A710))</f>
        <v>0</v>
      </c>
      <c r="F710" s="10">
        <f>IF(A710="","",IF(E710&gt;1,"",IF(E710=1,SUMIFS(Saisonpreise!$F$9:$F$38,Saisonpreise!$K$9:$K$38,"OK",Saisonpreise!$C$9:$C$38,"Einmalig",Saisonpreise!$D$9:$D$38,"&lt;="&amp;A710,Saisonpreise!$E$9:$E$38,"&gt;="&amp;A710),IF(D710&gt;1,"",IF(D710=0,Start!$E$26,SUMIFS(Saisonpreise!$F$9:$F$38,Saisonpreise!$K$9:$K$38,"OK",Saisonpreise!$C$9:$C$38,"Jährlich",Saisonpreise!$J$9:$J$38,0,Saisonpreise!$H$9:$H$38,"&lt;="&amp;C710,Saisonpreise!$I$9:$I$38,"&gt;="&amp;C710)+SUMIFS(Saisonpreise!$F$9:$F$38,Saisonpreise!$K$9:$K$38,"OK",Saisonpreise!$C$9:$C$38,"Jährlich",Saisonpreise!$J$9:$J$38,1,Saisonpreise!$H$9:$H$38,"&lt;="&amp;C710)+SUMIFS(Saisonpreise!$F$9:$F$38,Saisonpreise!$K$9:$K$38,"OK",Saisonpreise!$C$9:$C$38,"Jährlich",Saisonpreise!$J$9:$J$38,1,Saisonpreise!$I$9:$I$38,"&gt;="&amp;C710))))))</f>
        <v>85</v>
      </c>
      <c r="G710" s="3" t="str">
        <f t="shared" si="42"/>
        <v>Jährliche Saison</v>
      </c>
      <c r="H710" s="3" t="str">
        <f t="shared" si="43"/>
        <v>OK</v>
      </c>
    </row>
    <row r="711" spans="1:8" ht="31" customHeight="1">
      <c r="A711" s="12">
        <f>IF(DATE(Start!$E$28,1,1)+ROW()-9&lt;DATE(Start!$E$28+3,1,1),DATE(Start!$E$28,1,1)+ROW()-9,"")</f>
        <v>46725</v>
      </c>
      <c r="B711" s="3" t="str">
        <f t="shared" si="40"/>
        <v>Sa</v>
      </c>
      <c r="C711" s="3">
        <f t="shared" si="41"/>
        <v>1204</v>
      </c>
      <c r="D711" s="3">
        <f>IF(A711="","",COUNTIFS(Saisonpreise!$K$9:$K$38,"OK",Saisonpreise!$C$9:$C$38,"Jährlich",Saisonpreise!$J$9:$J$38,0,Saisonpreise!$H$9:$H$38,"&lt;="&amp;C711,Saisonpreise!$I$9:$I$38,"&gt;="&amp;C711)+COUNTIFS(Saisonpreise!$K$9:$K$38,"OK",Saisonpreise!$C$9:$C$38,"Jährlich",Saisonpreise!$J$9:$J$38,1,Saisonpreise!$H$9:$H$38,"&lt;="&amp;C711)+COUNTIFS(Saisonpreise!$K$9:$K$38,"OK",Saisonpreise!$C$9:$C$38,"Jährlich",Saisonpreise!$J$9:$J$38,1,Saisonpreise!$I$9:$I$38,"&gt;="&amp;C711))</f>
        <v>1</v>
      </c>
      <c r="E711" s="3">
        <f>IF(A711="","",COUNTIFS(Saisonpreise!$K$9:$K$38,"OK",Saisonpreise!$C$9:$C$38,"Einmalig",Saisonpreise!$D$9:$D$38,"&lt;="&amp;A711,Saisonpreise!$E$9:$E$38,"&gt;="&amp;A711))</f>
        <v>0</v>
      </c>
      <c r="F711" s="10">
        <f>IF(A711="","",IF(E711&gt;1,"",IF(E711=1,SUMIFS(Saisonpreise!$F$9:$F$38,Saisonpreise!$K$9:$K$38,"OK",Saisonpreise!$C$9:$C$38,"Einmalig",Saisonpreise!$D$9:$D$38,"&lt;="&amp;A711,Saisonpreise!$E$9:$E$38,"&gt;="&amp;A711),IF(D711&gt;1,"",IF(D711=0,Start!$E$26,SUMIFS(Saisonpreise!$F$9:$F$38,Saisonpreise!$K$9:$K$38,"OK",Saisonpreise!$C$9:$C$38,"Jährlich",Saisonpreise!$J$9:$J$38,0,Saisonpreise!$H$9:$H$38,"&lt;="&amp;C711,Saisonpreise!$I$9:$I$38,"&gt;="&amp;C711)+SUMIFS(Saisonpreise!$F$9:$F$38,Saisonpreise!$K$9:$K$38,"OK",Saisonpreise!$C$9:$C$38,"Jährlich",Saisonpreise!$J$9:$J$38,1,Saisonpreise!$H$9:$H$38,"&lt;="&amp;C711)+SUMIFS(Saisonpreise!$F$9:$F$38,Saisonpreise!$K$9:$K$38,"OK",Saisonpreise!$C$9:$C$38,"Jährlich",Saisonpreise!$J$9:$J$38,1,Saisonpreise!$I$9:$I$38,"&gt;="&amp;C711))))))</f>
        <v>85</v>
      </c>
      <c r="G711" s="3" t="str">
        <f t="shared" si="42"/>
        <v>Jährliche Saison</v>
      </c>
      <c r="H711" s="3" t="str">
        <f t="shared" si="43"/>
        <v>OK</v>
      </c>
    </row>
    <row r="712" spans="1:8" ht="31" customHeight="1">
      <c r="A712" s="12">
        <f>IF(DATE(Start!$E$28,1,1)+ROW()-9&lt;DATE(Start!$E$28+3,1,1),DATE(Start!$E$28,1,1)+ROW()-9,"")</f>
        <v>46726</v>
      </c>
      <c r="B712" s="3" t="str">
        <f t="shared" si="40"/>
        <v>So</v>
      </c>
      <c r="C712" s="3">
        <f t="shared" si="41"/>
        <v>1205</v>
      </c>
      <c r="D712" s="3">
        <f>IF(A712="","",COUNTIFS(Saisonpreise!$K$9:$K$38,"OK",Saisonpreise!$C$9:$C$38,"Jährlich",Saisonpreise!$J$9:$J$38,0,Saisonpreise!$H$9:$H$38,"&lt;="&amp;C712,Saisonpreise!$I$9:$I$38,"&gt;="&amp;C712)+COUNTIFS(Saisonpreise!$K$9:$K$38,"OK",Saisonpreise!$C$9:$C$38,"Jährlich",Saisonpreise!$J$9:$J$38,1,Saisonpreise!$H$9:$H$38,"&lt;="&amp;C712)+COUNTIFS(Saisonpreise!$K$9:$K$38,"OK",Saisonpreise!$C$9:$C$38,"Jährlich",Saisonpreise!$J$9:$J$38,1,Saisonpreise!$I$9:$I$38,"&gt;="&amp;C712))</f>
        <v>1</v>
      </c>
      <c r="E712" s="3">
        <f>IF(A712="","",COUNTIFS(Saisonpreise!$K$9:$K$38,"OK",Saisonpreise!$C$9:$C$38,"Einmalig",Saisonpreise!$D$9:$D$38,"&lt;="&amp;A712,Saisonpreise!$E$9:$E$38,"&gt;="&amp;A712))</f>
        <v>0</v>
      </c>
      <c r="F712" s="10">
        <f>IF(A712="","",IF(E712&gt;1,"",IF(E712=1,SUMIFS(Saisonpreise!$F$9:$F$38,Saisonpreise!$K$9:$K$38,"OK",Saisonpreise!$C$9:$C$38,"Einmalig",Saisonpreise!$D$9:$D$38,"&lt;="&amp;A712,Saisonpreise!$E$9:$E$38,"&gt;="&amp;A712),IF(D712&gt;1,"",IF(D712=0,Start!$E$26,SUMIFS(Saisonpreise!$F$9:$F$38,Saisonpreise!$K$9:$K$38,"OK",Saisonpreise!$C$9:$C$38,"Jährlich",Saisonpreise!$J$9:$J$38,0,Saisonpreise!$H$9:$H$38,"&lt;="&amp;C712,Saisonpreise!$I$9:$I$38,"&gt;="&amp;C712)+SUMIFS(Saisonpreise!$F$9:$F$38,Saisonpreise!$K$9:$K$38,"OK",Saisonpreise!$C$9:$C$38,"Jährlich",Saisonpreise!$J$9:$J$38,1,Saisonpreise!$H$9:$H$38,"&lt;="&amp;C712)+SUMIFS(Saisonpreise!$F$9:$F$38,Saisonpreise!$K$9:$K$38,"OK",Saisonpreise!$C$9:$C$38,"Jährlich",Saisonpreise!$J$9:$J$38,1,Saisonpreise!$I$9:$I$38,"&gt;="&amp;C712))))))</f>
        <v>85</v>
      </c>
      <c r="G712" s="3" t="str">
        <f t="shared" si="42"/>
        <v>Jährliche Saison</v>
      </c>
      <c r="H712" s="3" t="str">
        <f t="shared" si="43"/>
        <v>OK</v>
      </c>
    </row>
    <row r="713" spans="1:8" ht="31" customHeight="1">
      <c r="A713" s="12">
        <f>IF(DATE(Start!$E$28,1,1)+ROW()-9&lt;DATE(Start!$E$28+3,1,1),DATE(Start!$E$28,1,1)+ROW()-9,"")</f>
        <v>46727</v>
      </c>
      <c r="B713" s="3" t="str">
        <f t="shared" ref="B713:B776" si="44">IF(A713="","",CHOOSE(WEEKDAY(A713,2),"Mo","Di","Mi","Do","Fr","Sa","So"))</f>
        <v>Mo</v>
      </c>
      <c r="C713" s="3">
        <f t="shared" ref="C713:C776" si="45">IF(A713="","",MONTH(A713)*100+DAY(A713))</f>
        <v>1206</v>
      </c>
      <c r="D713" s="3">
        <f>IF(A713="","",COUNTIFS(Saisonpreise!$K$9:$K$38,"OK",Saisonpreise!$C$9:$C$38,"Jährlich",Saisonpreise!$J$9:$J$38,0,Saisonpreise!$H$9:$H$38,"&lt;="&amp;C713,Saisonpreise!$I$9:$I$38,"&gt;="&amp;C713)+COUNTIFS(Saisonpreise!$K$9:$K$38,"OK",Saisonpreise!$C$9:$C$38,"Jährlich",Saisonpreise!$J$9:$J$38,1,Saisonpreise!$H$9:$H$38,"&lt;="&amp;C713)+COUNTIFS(Saisonpreise!$K$9:$K$38,"OK",Saisonpreise!$C$9:$C$38,"Jährlich",Saisonpreise!$J$9:$J$38,1,Saisonpreise!$I$9:$I$38,"&gt;="&amp;C713))</f>
        <v>1</v>
      </c>
      <c r="E713" s="3">
        <f>IF(A713="","",COUNTIFS(Saisonpreise!$K$9:$K$38,"OK",Saisonpreise!$C$9:$C$38,"Einmalig",Saisonpreise!$D$9:$D$38,"&lt;="&amp;A713,Saisonpreise!$E$9:$E$38,"&gt;="&amp;A713))</f>
        <v>0</v>
      </c>
      <c r="F713" s="10">
        <f>IF(A713="","",IF(E713&gt;1,"",IF(E713=1,SUMIFS(Saisonpreise!$F$9:$F$38,Saisonpreise!$K$9:$K$38,"OK",Saisonpreise!$C$9:$C$38,"Einmalig",Saisonpreise!$D$9:$D$38,"&lt;="&amp;A713,Saisonpreise!$E$9:$E$38,"&gt;="&amp;A713),IF(D713&gt;1,"",IF(D713=0,Start!$E$26,SUMIFS(Saisonpreise!$F$9:$F$38,Saisonpreise!$K$9:$K$38,"OK",Saisonpreise!$C$9:$C$38,"Jährlich",Saisonpreise!$J$9:$J$38,0,Saisonpreise!$H$9:$H$38,"&lt;="&amp;C713,Saisonpreise!$I$9:$I$38,"&gt;="&amp;C713)+SUMIFS(Saisonpreise!$F$9:$F$38,Saisonpreise!$K$9:$K$38,"OK",Saisonpreise!$C$9:$C$38,"Jährlich",Saisonpreise!$J$9:$J$38,1,Saisonpreise!$H$9:$H$38,"&lt;="&amp;C713)+SUMIFS(Saisonpreise!$F$9:$F$38,Saisonpreise!$K$9:$K$38,"OK",Saisonpreise!$C$9:$C$38,"Jährlich",Saisonpreise!$J$9:$J$38,1,Saisonpreise!$I$9:$I$38,"&gt;="&amp;C713))))))</f>
        <v>85</v>
      </c>
      <c r="G713" s="3" t="str">
        <f t="shared" ref="G713:G776" si="46">IF(A713="","",IF(OR(E713&gt;1,AND(E713=0,D713&gt;1)),"Preiskonflikt",IF(E713=1,"Einmalige Saison",IF(D713=1,"Jährliche Saison","Basispreis"))))</f>
        <v>Jährliche Saison</v>
      </c>
      <c r="H713" s="3" t="str">
        <f t="shared" ref="H713:H776" si="47">IF(A713="","",IF(G713="Preiskonflikt","Konflikt","OK"))</f>
        <v>OK</v>
      </c>
    </row>
    <row r="714" spans="1:8" ht="31" customHeight="1">
      <c r="A714" s="12">
        <f>IF(DATE(Start!$E$28,1,1)+ROW()-9&lt;DATE(Start!$E$28+3,1,1),DATE(Start!$E$28,1,1)+ROW()-9,"")</f>
        <v>46728</v>
      </c>
      <c r="B714" s="3" t="str">
        <f t="shared" si="44"/>
        <v>Di</v>
      </c>
      <c r="C714" s="3">
        <f t="shared" si="45"/>
        <v>1207</v>
      </c>
      <c r="D714" s="3">
        <f>IF(A714="","",COUNTIFS(Saisonpreise!$K$9:$K$38,"OK",Saisonpreise!$C$9:$C$38,"Jährlich",Saisonpreise!$J$9:$J$38,0,Saisonpreise!$H$9:$H$38,"&lt;="&amp;C714,Saisonpreise!$I$9:$I$38,"&gt;="&amp;C714)+COUNTIFS(Saisonpreise!$K$9:$K$38,"OK",Saisonpreise!$C$9:$C$38,"Jährlich",Saisonpreise!$J$9:$J$38,1,Saisonpreise!$H$9:$H$38,"&lt;="&amp;C714)+COUNTIFS(Saisonpreise!$K$9:$K$38,"OK",Saisonpreise!$C$9:$C$38,"Jährlich",Saisonpreise!$J$9:$J$38,1,Saisonpreise!$I$9:$I$38,"&gt;="&amp;C714))</f>
        <v>1</v>
      </c>
      <c r="E714" s="3">
        <f>IF(A714="","",COUNTIFS(Saisonpreise!$K$9:$K$38,"OK",Saisonpreise!$C$9:$C$38,"Einmalig",Saisonpreise!$D$9:$D$38,"&lt;="&amp;A714,Saisonpreise!$E$9:$E$38,"&gt;="&amp;A714))</f>
        <v>0</v>
      </c>
      <c r="F714" s="10">
        <f>IF(A714="","",IF(E714&gt;1,"",IF(E714=1,SUMIFS(Saisonpreise!$F$9:$F$38,Saisonpreise!$K$9:$K$38,"OK",Saisonpreise!$C$9:$C$38,"Einmalig",Saisonpreise!$D$9:$D$38,"&lt;="&amp;A714,Saisonpreise!$E$9:$E$38,"&gt;="&amp;A714),IF(D714&gt;1,"",IF(D714=0,Start!$E$26,SUMIFS(Saisonpreise!$F$9:$F$38,Saisonpreise!$K$9:$K$38,"OK",Saisonpreise!$C$9:$C$38,"Jährlich",Saisonpreise!$J$9:$J$38,0,Saisonpreise!$H$9:$H$38,"&lt;="&amp;C714,Saisonpreise!$I$9:$I$38,"&gt;="&amp;C714)+SUMIFS(Saisonpreise!$F$9:$F$38,Saisonpreise!$K$9:$K$38,"OK",Saisonpreise!$C$9:$C$38,"Jährlich",Saisonpreise!$J$9:$J$38,1,Saisonpreise!$H$9:$H$38,"&lt;="&amp;C714)+SUMIFS(Saisonpreise!$F$9:$F$38,Saisonpreise!$K$9:$K$38,"OK",Saisonpreise!$C$9:$C$38,"Jährlich",Saisonpreise!$J$9:$J$38,1,Saisonpreise!$I$9:$I$38,"&gt;="&amp;C714))))))</f>
        <v>85</v>
      </c>
      <c r="G714" s="3" t="str">
        <f t="shared" si="46"/>
        <v>Jährliche Saison</v>
      </c>
      <c r="H714" s="3" t="str">
        <f t="shared" si="47"/>
        <v>OK</v>
      </c>
    </row>
    <row r="715" spans="1:8" ht="31" customHeight="1">
      <c r="A715" s="12">
        <f>IF(DATE(Start!$E$28,1,1)+ROW()-9&lt;DATE(Start!$E$28+3,1,1),DATE(Start!$E$28,1,1)+ROW()-9,"")</f>
        <v>46729</v>
      </c>
      <c r="B715" s="3" t="str">
        <f t="shared" si="44"/>
        <v>Mi</v>
      </c>
      <c r="C715" s="3">
        <f t="shared" si="45"/>
        <v>1208</v>
      </c>
      <c r="D715" s="3">
        <f>IF(A715="","",COUNTIFS(Saisonpreise!$K$9:$K$38,"OK",Saisonpreise!$C$9:$C$38,"Jährlich",Saisonpreise!$J$9:$J$38,0,Saisonpreise!$H$9:$H$38,"&lt;="&amp;C715,Saisonpreise!$I$9:$I$38,"&gt;="&amp;C715)+COUNTIFS(Saisonpreise!$K$9:$K$38,"OK",Saisonpreise!$C$9:$C$38,"Jährlich",Saisonpreise!$J$9:$J$38,1,Saisonpreise!$H$9:$H$38,"&lt;="&amp;C715)+COUNTIFS(Saisonpreise!$K$9:$K$38,"OK",Saisonpreise!$C$9:$C$38,"Jährlich",Saisonpreise!$J$9:$J$38,1,Saisonpreise!$I$9:$I$38,"&gt;="&amp;C715))</f>
        <v>1</v>
      </c>
      <c r="E715" s="3">
        <f>IF(A715="","",COUNTIFS(Saisonpreise!$K$9:$K$38,"OK",Saisonpreise!$C$9:$C$38,"Einmalig",Saisonpreise!$D$9:$D$38,"&lt;="&amp;A715,Saisonpreise!$E$9:$E$38,"&gt;="&amp;A715))</f>
        <v>0</v>
      </c>
      <c r="F715" s="10">
        <f>IF(A715="","",IF(E715&gt;1,"",IF(E715=1,SUMIFS(Saisonpreise!$F$9:$F$38,Saisonpreise!$K$9:$K$38,"OK",Saisonpreise!$C$9:$C$38,"Einmalig",Saisonpreise!$D$9:$D$38,"&lt;="&amp;A715,Saisonpreise!$E$9:$E$38,"&gt;="&amp;A715),IF(D715&gt;1,"",IF(D715=0,Start!$E$26,SUMIFS(Saisonpreise!$F$9:$F$38,Saisonpreise!$K$9:$K$38,"OK",Saisonpreise!$C$9:$C$38,"Jährlich",Saisonpreise!$J$9:$J$38,0,Saisonpreise!$H$9:$H$38,"&lt;="&amp;C715,Saisonpreise!$I$9:$I$38,"&gt;="&amp;C715)+SUMIFS(Saisonpreise!$F$9:$F$38,Saisonpreise!$K$9:$K$38,"OK",Saisonpreise!$C$9:$C$38,"Jährlich",Saisonpreise!$J$9:$J$38,1,Saisonpreise!$H$9:$H$38,"&lt;="&amp;C715)+SUMIFS(Saisonpreise!$F$9:$F$38,Saisonpreise!$K$9:$K$38,"OK",Saisonpreise!$C$9:$C$38,"Jährlich",Saisonpreise!$J$9:$J$38,1,Saisonpreise!$I$9:$I$38,"&gt;="&amp;C715))))))</f>
        <v>85</v>
      </c>
      <c r="G715" s="3" t="str">
        <f t="shared" si="46"/>
        <v>Jährliche Saison</v>
      </c>
      <c r="H715" s="3" t="str">
        <f t="shared" si="47"/>
        <v>OK</v>
      </c>
    </row>
    <row r="716" spans="1:8" ht="31" customHeight="1">
      <c r="A716" s="12">
        <f>IF(DATE(Start!$E$28,1,1)+ROW()-9&lt;DATE(Start!$E$28+3,1,1),DATE(Start!$E$28,1,1)+ROW()-9,"")</f>
        <v>46730</v>
      </c>
      <c r="B716" s="3" t="str">
        <f t="shared" si="44"/>
        <v>Do</v>
      </c>
      <c r="C716" s="3">
        <f t="shared" si="45"/>
        <v>1209</v>
      </c>
      <c r="D716" s="3">
        <f>IF(A716="","",COUNTIFS(Saisonpreise!$K$9:$K$38,"OK",Saisonpreise!$C$9:$C$38,"Jährlich",Saisonpreise!$J$9:$J$38,0,Saisonpreise!$H$9:$H$38,"&lt;="&amp;C716,Saisonpreise!$I$9:$I$38,"&gt;="&amp;C716)+COUNTIFS(Saisonpreise!$K$9:$K$38,"OK",Saisonpreise!$C$9:$C$38,"Jährlich",Saisonpreise!$J$9:$J$38,1,Saisonpreise!$H$9:$H$38,"&lt;="&amp;C716)+COUNTIFS(Saisonpreise!$K$9:$K$38,"OK",Saisonpreise!$C$9:$C$38,"Jährlich",Saisonpreise!$J$9:$J$38,1,Saisonpreise!$I$9:$I$38,"&gt;="&amp;C716))</f>
        <v>1</v>
      </c>
      <c r="E716" s="3">
        <f>IF(A716="","",COUNTIFS(Saisonpreise!$K$9:$K$38,"OK",Saisonpreise!$C$9:$C$38,"Einmalig",Saisonpreise!$D$9:$D$38,"&lt;="&amp;A716,Saisonpreise!$E$9:$E$38,"&gt;="&amp;A716))</f>
        <v>0</v>
      </c>
      <c r="F716" s="10">
        <f>IF(A716="","",IF(E716&gt;1,"",IF(E716=1,SUMIFS(Saisonpreise!$F$9:$F$38,Saisonpreise!$K$9:$K$38,"OK",Saisonpreise!$C$9:$C$38,"Einmalig",Saisonpreise!$D$9:$D$38,"&lt;="&amp;A716,Saisonpreise!$E$9:$E$38,"&gt;="&amp;A716),IF(D716&gt;1,"",IF(D716=0,Start!$E$26,SUMIFS(Saisonpreise!$F$9:$F$38,Saisonpreise!$K$9:$K$38,"OK",Saisonpreise!$C$9:$C$38,"Jährlich",Saisonpreise!$J$9:$J$38,0,Saisonpreise!$H$9:$H$38,"&lt;="&amp;C716,Saisonpreise!$I$9:$I$38,"&gt;="&amp;C716)+SUMIFS(Saisonpreise!$F$9:$F$38,Saisonpreise!$K$9:$K$38,"OK",Saisonpreise!$C$9:$C$38,"Jährlich",Saisonpreise!$J$9:$J$38,1,Saisonpreise!$H$9:$H$38,"&lt;="&amp;C716)+SUMIFS(Saisonpreise!$F$9:$F$38,Saisonpreise!$K$9:$K$38,"OK",Saisonpreise!$C$9:$C$38,"Jährlich",Saisonpreise!$J$9:$J$38,1,Saisonpreise!$I$9:$I$38,"&gt;="&amp;C716))))))</f>
        <v>85</v>
      </c>
      <c r="G716" s="3" t="str">
        <f t="shared" si="46"/>
        <v>Jährliche Saison</v>
      </c>
      <c r="H716" s="3" t="str">
        <f t="shared" si="47"/>
        <v>OK</v>
      </c>
    </row>
    <row r="717" spans="1:8" ht="31" customHeight="1">
      <c r="A717" s="12">
        <f>IF(DATE(Start!$E$28,1,1)+ROW()-9&lt;DATE(Start!$E$28+3,1,1),DATE(Start!$E$28,1,1)+ROW()-9,"")</f>
        <v>46731</v>
      </c>
      <c r="B717" s="3" t="str">
        <f t="shared" si="44"/>
        <v>Fr</v>
      </c>
      <c r="C717" s="3">
        <f t="shared" si="45"/>
        <v>1210</v>
      </c>
      <c r="D717" s="3">
        <f>IF(A717="","",COUNTIFS(Saisonpreise!$K$9:$K$38,"OK",Saisonpreise!$C$9:$C$38,"Jährlich",Saisonpreise!$J$9:$J$38,0,Saisonpreise!$H$9:$H$38,"&lt;="&amp;C717,Saisonpreise!$I$9:$I$38,"&gt;="&amp;C717)+COUNTIFS(Saisonpreise!$K$9:$K$38,"OK",Saisonpreise!$C$9:$C$38,"Jährlich",Saisonpreise!$J$9:$J$38,1,Saisonpreise!$H$9:$H$38,"&lt;="&amp;C717)+COUNTIFS(Saisonpreise!$K$9:$K$38,"OK",Saisonpreise!$C$9:$C$38,"Jährlich",Saisonpreise!$J$9:$J$38,1,Saisonpreise!$I$9:$I$38,"&gt;="&amp;C717))</f>
        <v>1</v>
      </c>
      <c r="E717" s="3">
        <f>IF(A717="","",COUNTIFS(Saisonpreise!$K$9:$K$38,"OK",Saisonpreise!$C$9:$C$38,"Einmalig",Saisonpreise!$D$9:$D$38,"&lt;="&amp;A717,Saisonpreise!$E$9:$E$38,"&gt;="&amp;A717))</f>
        <v>0</v>
      </c>
      <c r="F717" s="10">
        <f>IF(A717="","",IF(E717&gt;1,"",IF(E717=1,SUMIFS(Saisonpreise!$F$9:$F$38,Saisonpreise!$K$9:$K$38,"OK",Saisonpreise!$C$9:$C$38,"Einmalig",Saisonpreise!$D$9:$D$38,"&lt;="&amp;A717,Saisonpreise!$E$9:$E$38,"&gt;="&amp;A717),IF(D717&gt;1,"",IF(D717=0,Start!$E$26,SUMIFS(Saisonpreise!$F$9:$F$38,Saisonpreise!$K$9:$K$38,"OK",Saisonpreise!$C$9:$C$38,"Jährlich",Saisonpreise!$J$9:$J$38,0,Saisonpreise!$H$9:$H$38,"&lt;="&amp;C717,Saisonpreise!$I$9:$I$38,"&gt;="&amp;C717)+SUMIFS(Saisonpreise!$F$9:$F$38,Saisonpreise!$K$9:$K$38,"OK",Saisonpreise!$C$9:$C$38,"Jährlich",Saisonpreise!$J$9:$J$38,1,Saisonpreise!$H$9:$H$38,"&lt;="&amp;C717)+SUMIFS(Saisonpreise!$F$9:$F$38,Saisonpreise!$K$9:$K$38,"OK",Saisonpreise!$C$9:$C$38,"Jährlich",Saisonpreise!$J$9:$J$38,1,Saisonpreise!$I$9:$I$38,"&gt;="&amp;C717))))))</f>
        <v>85</v>
      </c>
      <c r="G717" s="3" t="str">
        <f t="shared" si="46"/>
        <v>Jährliche Saison</v>
      </c>
      <c r="H717" s="3" t="str">
        <f t="shared" si="47"/>
        <v>OK</v>
      </c>
    </row>
    <row r="718" spans="1:8" ht="31" customHeight="1">
      <c r="A718" s="12">
        <f>IF(DATE(Start!$E$28,1,1)+ROW()-9&lt;DATE(Start!$E$28+3,1,1),DATE(Start!$E$28,1,1)+ROW()-9,"")</f>
        <v>46732</v>
      </c>
      <c r="B718" s="3" t="str">
        <f t="shared" si="44"/>
        <v>Sa</v>
      </c>
      <c r="C718" s="3">
        <f t="shared" si="45"/>
        <v>1211</v>
      </c>
      <c r="D718" s="3">
        <f>IF(A718="","",COUNTIFS(Saisonpreise!$K$9:$K$38,"OK",Saisonpreise!$C$9:$C$38,"Jährlich",Saisonpreise!$J$9:$J$38,0,Saisonpreise!$H$9:$H$38,"&lt;="&amp;C718,Saisonpreise!$I$9:$I$38,"&gt;="&amp;C718)+COUNTIFS(Saisonpreise!$K$9:$K$38,"OK",Saisonpreise!$C$9:$C$38,"Jährlich",Saisonpreise!$J$9:$J$38,1,Saisonpreise!$H$9:$H$38,"&lt;="&amp;C718)+COUNTIFS(Saisonpreise!$K$9:$K$38,"OK",Saisonpreise!$C$9:$C$38,"Jährlich",Saisonpreise!$J$9:$J$38,1,Saisonpreise!$I$9:$I$38,"&gt;="&amp;C718))</f>
        <v>1</v>
      </c>
      <c r="E718" s="3">
        <f>IF(A718="","",COUNTIFS(Saisonpreise!$K$9:$K$38,"OK",Saisonpreise!$C$9:$C$38,"Einmalig",Saisonpreise!$D$9:$D$38,"&lt;="&amp;A718,Saisonpreise!$E$9:$E$38,"&gt;="&amp;A718))</f>
        <v>0</v>
      </c>
      <c r="F718" s="10">
        <f>IF(A718="","",IF(E718&gt;1,"",IF(E718=1,SUMIFS(Saisonpreise!$F$9:$F$38,Saisonpreise!$K$9:$K$38,"OK",Saisonpreise!$C$9:$C$38,"Einmalig",Saisonpreise!$D$9:$D$38,"&lt;="&amp;A718,Saisonpreise!$E$9:$E$38,"&gt;="&amp;A718),IF(D718&gt;1,"",IF(D718=0,Start!$E$26,SUMIFS(Saisonpreise!$F$9:$F$38,Saisonpreise!$K$9:$K$38,"OK",Saisonpreise!$C$9:$C$38,"Jährlich",Saisonpreise!$J$9:$J$38,0,Saisonpreise!$H$9:$H$38,"&lt;="&amp;C718,Saisonpreise!$I$9:$I$38,"&gt;="&amp;C718)+SUMIFS(Saisonpreise!$F$9:$F$38,Saisonpreise!$K$9:$K$38,"OK",Saisonpreise!$C$9:$C$38,"Jährlich",Saisonpreise!$J$9:$J$38,1,Saisonpreise!$H$9:$H$38,"&lt;="&amp;C718)+SUMIFS(Saisonpreise!$F$9:$F$38,Saisonpreise!$K$9:$K$38,"OK",Saisonpreise!$C$9:$C$38,"Jährlich",Saisonpreise!$J$9:$J$38,1,Saisonpreise!$I$9:$I$38,"&gt;="&amp;C718))))))</f>
        <v>85</v>
      </c>
      <c r="G718" s="3" t="str">
        <f t="shared" si="46"/>
        <v>Jährliche Saison</v>
      </c>
      <c r="H718" s="3" t="str">
        <f t="shared" si="47"/>
        <v>OK</v>
      </c>
    </row>
    <row r="719" spans="1:8" ht="31" customHeight="1">
      <c r="A719" s="12">
        <f>IF(DATE(Start!$E$28,1,1)+ROW()-9&lt;DATE(Start!$E$28+3,1,1),DATE(Start!$E$28,1,1)+ROW()-9,"")</f>
        <v>46733</v>
      </c>
      <c r="B719" s="3" t="str">
        <f t="shared" si="44"/>
        <v>So</v>
      </c>
      <c r="C719" s="3">
        <f t="shared" si="45"/>
        <v>1212</v>
      </c>
      <c r="D719" s="3">
        <f>IF(A719="","",COUNTIFS(Saisonpreise!$K$9:$K$38,"OK",Saisonpreise!$C$9:$C$38,"Jährlich",Saisonpreise!$J$9:$J$38,0,Saisonpreise!$H$9:$H$38,"&lt;="&amp;C719,Saisonpreise!$I$9:$I$38,"&gt;="&amp;C719)+COUNTIFS(Saisonpreise!$K$9:$K$38,"OK",Saisonpreise!$C$9:$C$38,"Jährlich",Saisonpreise!$J$9:$J$38,1,Saisonpreise!$H$9:$H$38,"&lt;="&amp;C719)+COUNTIFS(Saisonpreise!$K$9:$K$38,"OK",Saisonpreise!$C$9:$C$38,"Jährlich",Saisonpreise!$J$9:$J$38,1,Saisonpreise!$I$9:$I$38,"&gt;="&amp;C719))</f>
        <v>1</v>
      </c>
      <c r="E719" s="3">
        <f>IF(A719="","",COUNTIFS(Saisonpreise!$K$9:$K$38,"OK",Saisonpreise!$C$9:$C$38,"Einmalig",Saisonpreise!$D$9:$D$38,"&lt;="&amp;A719,Saisonpreise!$E$9:$E$38,"&gt;="&amp;A719))</f>
        <v>0</v>
      </c>
      <c r="F719" s="10">
        <f>IF(A719="","",IF(E719&gt;1,"",IF(E719=1,SUMIFS(Saisonpreise!$F$9:$F$38,Saisonpreise!$K$9:$K$38,"OK",Saisonpreise!$C$9:$C$38,"Einmalig",Saisonpreise!$D$9:$D$38,"&lt;="&amp;A719,Saisonpreise!$E$9:$E$38,"&gt;="&amp;A719),IF(D719&gt;1,"",IF(D719=0,Start!$E$26,SUMIFS(Saisonpreise!$F$9:$F$38,Saisonpreise!$K$9:$K$38,"OK",Saisonpreise!$C$9:$C$38,"Jährlich",Saisonpreise!$J$9:$J$38,0,Saisonpreise!$H$9:$H$38,"&lt;="&amp;C719,Saisonpreise!$I$9:$I$38,"&gt;="&amp;C719)+SUMIFS(Saisonpreise!$F$9:$F$38,Saisonpreise!$K$9:$K$38,"OK",Saisonpreise!$C$9:$C$38,"Jährlich",Saisonpreise!$J$9:$J$38,1,Saisonpreise!$H$9:$H$38,"&lt;="&amp;C719)+SUMIFS(Saisonpreise!$F$9:$F$38,Saisonpreise!$K$9:$K$38,"OK",Saisonpreise!$C$9:$C$38,"Jährlich",Saisonpreise!$J$9:$J$38,1,Saisonpreise!$I$9:$I$38,"&gt;="&amp;C719))))))</f>
        <v>85</v>
      </c>
      <c r="G719" s="3" t="str">
        <f t="shared" si="46"/>
        <v>Jährliche Saison</v>
      </c>
      <c r="H719" s="3" t="str">
        <f t="shared" si="47"/>
        <v>OK</v>
      </c>
    </row>
    <row r="720" spans="1:8" ht="31" customHeight="1">
      <c r="A720" s="12">
        <f>IF(DATE(Start!$E$28,1,1)+ROW()-9&lt;DATE(Start!$E$28+3,1,1),DATE(Start!$E$28,1,1)+ROW()-9,"")</f>
        <v>46734</v>
      </c>
      <c r="B720" s="3" t="str">
        <f t="shared" si="44"/>
        <v>Mo</v>
      </c>
      <c r="C720" s="3">
        <f t="shared" si="45"/>
        <v>1213</v>
      </c>
      <c r="D720" s="3">
        <f>IF(A720="","",COUNTIFS(Saisonpreise!$K$9:$K$38,"OK",Saisonpreise!$C$9:$C$38,"Jährlich",Saisonpreise!$J$9:$J$38,0,Saisonpreise!$H$9:$H$38,"&lt;="&amp;C720,Saisonpreise!$I$9:$I$38,"&gt;="&amp;C720)+COUNTIFS(Saisonpreise!$K$9:$K$38,"OK",Saisonpreise!$C$9:$C$38,"Jährlich",Saisonpreise!$J$9:$J$38,1,Saisonpreise!$H$9:$H$38,"&lt;="&amp;C720)+COUNTIFS(Saisonpreise!$K$9:$K$38,"OK",Saisonpreise!$C$9:$C$38,"Jährlich",Saisonpreise!$J$9:$J$38,1,Saisonpreise!$I$9:$I$38,"&gt;="&amp;C720))</f>
        <v>1</v>
      </c>
      <c r="E720" s="3">
        <f>IF(A720="","",COUNTIFS(Saisonpreise!$K$9:$K$38,"OK",Saisonpreise!$C$9:$C$38,"Einmalig",Saisonpreise!$D$9:$D$38,"&lt;="&amp;A720,Saisonpreise!$E$9:$E$38,"&gt;="&amp;A720))</f>
        <v>0</v>
      </c>
      <c r="F720" s="10">
        <f>IF(A720="","",IF(E720&gt;1,"",IF(E720=1,SUMIFS(Saisonpreise!$F$9:$F$38,Saisonpreise!$K$9:$K$38,"OK",Saisonpreise!$C$9:$C$38,"Einmalig",Saisonpreise!$D$9:$D$38,"&lt;="&amp;A720,Saisonpreise!$E$9:$E$38,"&gt;="&amp;A720),IF(D720&gt;1,"",IF(D720=0,Start!$E$26,SUMIFS(Saisonpreise!$F$9:$F$38,Saisonpreise!$K$9:$K$38,"OK",Saisonpreise!$C$9:$C$38,"Jährlich",Saisonpreise!$J$9:$J$38,0,Saisonpreise!$H$9:$H$38,"&lt;="&amp;C720,Saisonpreise!$I$9:$I$38,"&gt;="&amp;C720)+SUMIFS(Saisonpreise!$F$9:$F$38,Saisonpreise!$K$9:$K$38,"OK",Saisonpreise!$C$9:$C$38,"Jährlich",Saisonpreise!$J$9:$J$38,1,Saisonpreise!$H$9:$H$38,"&lt;="&amp;C720)+SUMIFS(Saisonpreise!$F$9:$F$38,Saisonpreise!$K$9:$K$38,"OK",Saisonpreise!$C$9:$C$38,"Jährlich",Saisonpreise!$J$9:$J$38,1,Saisonpreise!$I$9:$I$38,"&gt;="&amp;C720))))))</f>
        <v>85</v>
      </c>
      <c r="G720" s="3" t="str">
        <f t="shared" si="46"/>
        <v>Jährliche Saison</v>
      </c>
      <c r="H720" s="3" t="str">
        <f t="shared" si="47"/>
        <v>OK</v>
      </c>
    </row>
    <row r="721" spans="1:8" ht="31" customHeight="1">
      <c r="A721" s="12">
        <f>IF(DATE(Start!$E$28,1,1)+ROW()-9&lt;DATE(Start!$E$28+3,1,1),DATE(Start!$E$28,1,1)+ROW()-9,"")</f>
        <v>46735</v>
      </c>
      <c r="B721" s="3" t="str">
        <f t="shared" si="44"/>
        <v>Di</v>
      </c>
      <c r="C721" s="3">
        <f t="shared" si="45"/>
        <v>1214</v>
      </c>
      <c r="D721" s="3">
        <f>IF(A721="","",COUNTIFS(Saisonpreise!$K$9:$K$38,"OK",Saisonpreise!$C$9:$C$38,"Jährlich",Saisonpreise!$J$9:$J$38,0,Saisonpreise!$H$9:$H$38,"&lt;="&amp;C721,Saisonpreise!$I$9:$I$38,"&gt;="&amp;C721)+COUNTIFS(Saisonpreise!$K$9:$K$38,"OK",Saisonpreise!$C$9:$C$38,"Jährlich",Saisonpreise!$J$9:$J$38,1,Saisonpreise!$H$9:$H$38,"&lt;="&amp;C721)+COUNTIFS(Saisonpreise!$K$9:$K$38,"OK",Saisonpreise!$C$9:$C$38,"Jährlich",Saisonpreise!$J$9:$J$38,1,Saisonpreise!$I$9:$I$38,"&gt;="&amp;C721))</f>
        <v>1</v>
      </c>
      <c r="E721" s="3">
        <f>IF(A721="","",COUNTIFS(Saisonpreise!$K$9:$K$38,"OK",Saisonpreise!$C$9:$C$38,"Einmalig",Saisonpreise!$D$9:$D$38,"&lt;="&amp;A721,Saisonpreise!$E$9:$E$38,"&gt;="&amp;A721))</f>
        <v>0</v>
      </c>
      <c r="F721" s="10">
        <f>IF(A721="","",IF(E721&gt;1,"",IF(E721=1,SUMIFS(Saisonpreise!$F$9:$F$38,Saisonpreise!$K$9:$K$38,"OK",Saisonpreise!$C$9:$C$38,"Einmalig",Saisonpreise!$D$9:$D$38,"&lt;="&amp;A721,Saisonpreise!$E$9:$E$38,"&gt;="&amp;A721),IF(D721&gt;1,"",IF(D721=0,Start!$E$26,SUMIFS(Saisonpreise!$F$9:$F$38,Saisonpreise!$K$9:$K$38,"OK",Saisonpreise!$C$9:$C$38,"Jährlich",Saisonpreise!$J$9:$J$38,0,Saisonpreise!$H$9:$H$38,"&lt;="&amp;C721,Saisonpreise!$I$9:$I$38,"&gt;="&amp;C721)+SUMIFS(Saisonpreise!$F$9:$F$38,Saisonpreise!$K$9:$K$38,"OK",Saisonpreise!$C$9:$C$38,"Jährlich",Saisonpreise!$J$9:$J$38,1,Saisonpreise!$H$9:$H$38,"&lt;="&amp;C721)+SUMIFS(Saisonpreise!$F$9:$F$38,Saisonpreise!$K$9:$K$38,"OK",Saisonpreise!$C$9:$C$38,"Jährlich",Saisonpreise!$J$9:$J$38,1,Saisonpreise!$I$9:$I$38,"&gt;="&amp;C721))))))</f>
        <v>85</v>
      </c>
      <c r="G721" s="3" t="str">
        <f t="shared" si="46"/>
        <v>Jährliche Saison</v>
      </c>
      <c r="H721" s="3" t="str">
        <f t="shared" si="47"/>
        <v>OK</v>
      </c>
    </row>
    <row r="722" spans="1:8" ht="31" customHeight="1">
      <c r="A722" s="12">
        <f>IF(DATE(Start!$E$28,1,1)+ROW()-9&lt;DATE(Start!$E$28+3,1,1),DATE(Start!$E$28,1,1)+ROW()-9,"")</f>
        <v>46736</v>
      </c>
      <c r="B722" s="3" t="str">
        <f t="shared" si="44"/>
        <v>Mi</v>
      </c>
      <c r="C722" s="3">
        <f t="shared" si="45"/>
        <v>1215</v>
      </c>
      <c r="D722" s="3">
        <f>IF(A722="","",COUNTIFS(Saisonpreise!$K$9:$K$38,"OK",Saisonpreise!$C$9:$C$38,"Jährlich",Saisonpreise!$J$9:$J$38,0,Saisonpreise!$H$9:$H$38,"&lt;="&amp;C722,Saisonpreise!$I$9:$I$38,"&gt;="&amp;C722)+COUNTIFS(Saisonpreise!$K$9:$K$38,"OK",Saisonpreise!$C$9:$C$38,"Jährlich",Saisonpreise!$J$9:$J$38,1,Saisonpreise!$H$9:$H$38,"&lt;="&amp;C722)+COUNTIFS(Saisonpreise!$K$9:$K$38,"OK",Saisonpreise!$C$9:$C$38,"Jährlich",Saisonpreise!$J$9:$J$38,1,Saisonpreise!$I$9:$I$38,"&gt;="&amp;C722))</f>
        <v>1</v>
      </c>
      <c r="E722" s="3">
        <f>IF(A722="","",COUNTIFS(Saisonpreise!$K$9:$K$38,"OK",Saisonpreise!$C$9:$C$38,"Einmalig",Saisonpreise!$D$9:$D$38,"&lt;="&amp;A722,Saisonpreise!$E$9:$E$38,"&gt;="&amp;A722))</f>
        <v>0</v>
      </c>
      <c r="F722" s="10">
        <f>IF(A722="","",IF(E722&gt;1,"",IF(E722=1,SUMIFS(Saisonpreise!$F$9:$F$38,Saisonpreise!$K$9:$K$38,"OK",Saisonpreise!$C$9:$C$38,"Einmalig",Saisonpreise!$D$9:$D$38,"&lt;="&amp;A722,Saisonpreise!$E$9:$E$38,"&gt;="&amp;A722),IF(D722&gt;1,"",IF(D722=0,Start!$E$26,SUMIFS(Saisonpreise!$F$9:$F$38,Saisonpreise!$K$9:$K$38,"OK",Saisonpreise!$C$9:$C$38,"Jährlich",Saisonpreise!$J$9:$J$38,0,Saisonpreise!$H$9:$H$38,"&lt;="&amp;C722,Saisonpreise!$I$9:$I$38,"&gt;="&amp;C722)+SUMIFS(Saisonpreise!$F$9:$F$38,Saisonpreise!$K$9:$K$38,"OK",Saisonpreise!$C$9:$C$38,"Jährlich",Saisonpreise!$J$9:$J$38,1,Saisonpreise!$H$9:$H$38,"&lt;="&amp;C722)+SUMIFS(Saisonpreise!$F$9:$F$38,Saisonpreise!$K$9:$K$38,"OK",Saisonpreise!$C$9:$C$38,"Jährlich",Saisonpreise!$J$9:$J$38,1,Saisonpreise!$I$9:$I$38,"&gt;="&amp;C722))))))</f>
        <v>85</v>
      </c>
      <c r="G722" s="3" t="str">
        <f t="shared" si="46"/>
        <v>Jährliche Saison</v>
      </c>
      <c r="H722" s="3" t="str">
        <f t="shared" si="47"/>
        <v>OK</v>
      </c>
    </row>
    <row r="723" spans="1:8" ht="31" customHeight="1">
      <c r="A723" s="12">
        <f>IF(DATE(Start!$E$28,1,1)+ROW()-9&lt;DATE(Start!$E$28+3,1,1),DATE(Start!$E$28,1,1)+ROW()-9,"")</f>
        <v>46737</v>
      </c>
      <c r="B723" s="3" t="str">
        <f t="shared" si="44"/>
        <v>Do</v>
      </c>
      <c r="C723" s="3">
        <f t="shared" si="45"/>
        <v>1216</v>
      </c>
      <c r="D723" s="3">
        <f>IF(A723="","",COUNTIFS(Saisonpreise!$K$9:$K$38,"OK",Saisonpreise!$C$9:$C$38,"Jährlich",Saisonpreise!$J$9:$J$38,0,Saisonpreise!$H$9:$H$38,"&lt;="&amp;C723,Saisonpreise!$I$9:$I$38,"&gt;="&amp;C723)+COUNTIFS(Saisonpreise!$K$9:$K$38,"OK",Saisonpreise!$C$9:$C$38,"Jährlich",Saisonpreise!$J$9:$J$38,1,Saisonpreise!$H$9:$H$38,"&lt;="&amp;C723)+COUNTIFS(Saisonpreise!$K$9:$K$38,"OK",Saisonpreise!$C$9:$C$38,"Jährlich",Saisonpreise!$J$9:$J$38,1,Saisonpreise!$I$9:$I$38,"&gt;="&amp;C723))</f>
        <v>1</v>
      </c>
      <c r="E723" s="3">
        <f>IF(A723="","",COUNTIFS(Saisonpreise!$K$9:$K$38,"OK",Saisonpreise!$C$9:$C$38,"Einmalig",Saisonpreise!$D$9:$D$38,"&lt;="&amp;A723,Saisonpreise!$E$9:$E$38,"&gt;="&amp;A723))</f>
        <v>0</v>
      </c>
      <c r="F723" s="10">
        <f>IF(A723="","",IF(E723&gt;1,"",IF(E723=1,SUMIFS(Saisonpreise!$F$9:$F$38,Saisonpreise!$K$9:$K$38,"OK",Saisonpreise!$C$9:$C$38,"Einmalig",Saisonpreise!$D$9:$D$38,"&lt;="&amp;A723,Saisonpreise!$E$9:$E$38,"&gt;="&amp;A723),IF(D723&gt;1,"",IF(D723=0,Start!$E$26,SUMIFS(Saisonpreise!$F$9:$F$38,Saisonpreise!$K$9:$K$38,"OK",Saisonpreise!$C$9:$C$38,"Jährlich",Saisonpreise!$J$9:$J$38,0,Saisonpreise!$H$9:$H$38,"&lt;="&amp;C723,Saisonpreise!$I$9:$I$38,"&gt;="&amp;C723)+SUMIFS(Saisonpreise!$F$9:$F$38,Saisonpreise!$K$9:$K$38,"OK",Saisonpreise!$C$9:$C$38,"Jährlich",Saisonpreise!$J$9:$J$38,1,Saisonpreise!$H$9:$H$38,"&lt;="&amp;C723)+SUMIFS(Saisonpreise!$F$9:$F$38,Saisonpreise!$K$9:$K$38,"OK",Saisonpreise!$C$9:$C$38,"Jährlich",Saisonpreise!$J$9:$J$38,1,Saisonpreise!$I$9:$I$38,"&gt;="&amp;C723))))))</f>
        <v>85</v>
      </c>
      <c r="G723" s="3" t="str">
        <f t="shared" si="46"/>
        <v>Jährliche Saison</v>
      </c>
      <c r="H723" s="3" t="str">
        <f t="shared" si="47"/>
        <v>OK</v>
      </c>
    </row>
    <row r="724" spans="1:8" ht="31" customHeight="1">
      <c r="A724" s="12">
        <f>IF(DATE(Start!$E$28,1,1)+ROW()-9&lt;DATE(Start!$E$28+3,1,1),DATE(Start!$E$28,1,1)+ROW()-9,"")</f>
        <v>46738</v>
      </c>
      <c r="B724" s="3" t="str">
        <f t="shared" si="44"/>
        <v>Fr</v>
      </c>
      <c r="C724" s="3">
        <f t="shared" si="45"/>
        <v>1217</v>
      </c>
      <c r="D724" s="3">
        <f>IF(A724="","",COUNTIFS(Saisonpreise!$K$9:$K$38,"OK",Saisonpreise!$C$9:$C$38,"Jährlich",Saisonpreise!$J$9:$J$38,0,Saisonpreise!$H$9:$H$38,"&lt;="&amp;C724,Saisonpreise!$I$9:$I$38,"&gt;="&amp;C724)+COUNTIFS(Saisonpreise!$K$9:$K$38,"OK",Saisonpreise!$C$9:$C$38,"Jährlich",Saisonpreise!$J$9:$J$38,1,Saisonpreise!$H$9:$H$38,"&lt;="&amp;C724)+COUNTIFS(Saisonpreise!$K$9:$K$38,"OK",Saisonpreise!$C$9:$C$38,"Jährlich",Saisonpreise!$J$9:$J$38,1,Saisonpreise!$I$9:$I$38,"&gt;="&amp;C724))</f>
        <v>1</v>
      </c>
      <c r="E724" s="3">
        <f>IF(A724="","",COUNTIFS(Saisonpreise!$K$9:$K$38,"OK",Saisonpreise!$C$9:$C$38,"Einmalig",Saisonpreise!$D$9:$D$38,"&lt;="&amp;A724,Saisonpreise!$E$9:$E$38,"&gt;="&amp;A724))</f>
        <v>0</v>
      </c>
      <c r="F724" s="10">
        <f>IF(A724="","",IF(E724&gt;1,"",IF(E724=1,SUMIFS(Saisonpreise!$F$9:$F$38,Saisonpreise!$K$9:$K$38,"OK",Saisonpreise!$C$9:$C$38,"Einmalig",Saisonpreise!$D$9:$D$38,"&lt;="&amp;A724,Saisonpreise!$E$9:$E$38,"&gt;="&amp;A724),IF(D724&gt;1,"",IF(D724=0,Start!$E$26,SUMIFS(Saisonpreise!$F$9:$F$38,Saisonpreise!$K$9:$K$38,"OK",Saisonpreise!$C$9:$C$38,"Jährlich",Saisonpreise!$J$9:$J$38,0,Saisonpreise!$H$9:$H$38,"&lt;="&amp;C724,Saisonpreise!$I$9:$I$38,"&gt;="&amp;C724)+SUMIFS(Saisonpreise!$F$9:$F$38,Saisonpreise!$K$9:$K$38,"OK",Saisonpreise!$C$9:$C$38,"Jährlich",Saisonpreise!$J$9:$J$38,1,Saisonpreise!$H$9:$H$38,"&lt;="&amp;C724)+SUMIFS(Saisonpreise!$F$9:$F$38,Saisonpreise!$K$9:$K$38,"OK",Saisonpreise!$C$9:$C$38,"Jährlich",Saisonpreise!$J$9:$J$38,1,Saisonpreise!$I$9:$I$38,"&gt;="&amp;C724))))))</f>
        <v>85</v>
      </c>
      <c r="G724" s="3" t="str">
        <f t="shared" si="46"/>
        <v>Jährliche Saison</v>
      </c>
      <c r="H724" s="3" t="str">
        <f t="shared" si="47"/>
        <v>OK</v>
      </c>
    </row>
    <row r="725" spans="1:8" ht="31" customHeight="1">
      <c r="A725" s="12">
        <f>IF(DATE(Start!$E$28,1,1)+ROW()-9&lt;DATE(Start!$E$28+3,1,1),DATE(Start!$E$28,1,1)+ROW()-9,"")</f>
        <v>46739</v>
      </c>
      <c r="B725" s="3" t="str">
        <f t="shared" si="44"/>
        <v>Sa</v>
      </c>
      <c r="C725" s="3">
        <f t="shared" si="45"/>
        <v>1218</v>
      </c>
      <c r="D725" s="3">
        <f>IF(A725="","",COUNTIFS(Saisonpreise!$K$9:$K$38,"OK",Saisonpreise!$C$9:$C$38,"Jährlich",Saisonpreise!$J$9:$J$38,0,Saisonpreise!$H$9:$H$38,"&lt;="&amp;C725,Saisonpreise!$I$9:$I$38,"&gt;="&amp;C725)+COUNTIFS(Saisonpreise!$K$9:$K$38,"OK",Saisonpreise!$C$9:$C$38,"Jährlich",Saisonpreise!$J$9:$J$38,1,Saisonpreise!$H$9:$H$38,"&lt;="&amp;C725)+COUNTIFS(Saisonpreise!$K$9:$K$38,"OK",Saisonpreise!$C$9:$C$38,"Jährlich",Saisonpreise!$J$9:$J$38,1,Saisonpreise!$I$9:$I$38,"&gt;="&amp;C725))</f>
        <v>1</v>
      </c>
      <c r="E725" s="3">
        <f>IF(A725="","",COUNTIFS(Saisonpreise!$K$9:$K$38,"OK",Saisonpreise!$C$9:$C$38,"Einmalig",Saisonpreise!$D$9:$D$38,"&lt;="&amp;A725,Saisonpreise!$E$9:$E$38,"&gt;="&amp;A725))</f>
        <v>0</v>
      </c>
      <c r="F725" s="10">
        <f>IF(A725="","",IF(E725&gt;1,"",IF(E725=1,SUMIFS(Saisonpreise!$F$9:$F$38,Saisonpreise!$K$9:$K$38,"OK",Saisonpreise!$C$9:$C$38,"Einmalig",Saisonpreise!$D$9:$D$38,"&lt;="&amp;A725,Saisonpreise!$E$9:$E$38,"&gt;="&amp;A725),IF(D725&gt;1,"",IF(D725=0,Start!$E$26,SUMIFS(Saisonpreise!$F$9:$F$38,Saisonpreise!$K$9:$K$38,"OK",Saisonpreise!$C$9:$C$38,"Jährlich",Saisonpreise!$J$9:$J$38,0,Saisonpreise!$H$9:$H$38,"&lt;="&amp;C725,Saisonpreise!$I$9:$I$38,"&gt;="&amp;C725)+SUMIFS(Saisonpreise!$F$9:$F$38,Saisonpreise!$K$9:$K$38,"OK",Saisonpreise!$C$9:$C$38,"Jährlich",Saisonpreise!$J$9:$J$38,1,Saisonpreise!$H$9:$H$38,"&lt;="&amp;C725)+SUMIFS(Saisonpreise!$F$9:$F$38,Saisonpreise!$K$9:$K$38,"OK",Saisonpreise!$C$9:$C$38,"Jährlich",Saisonpreise!$J$9:$J$38,1,Saisonpreise!$I$9:$I$38,"&gt;="&amp;C725))))))</f>
        <v>85</v>
      </c>
      <c r="G725" s="3" t="str">
        <f t="shared" si="46"/>
        <v>Jährliche Saison</v>
      </c>
      <c r="H725" s="3" t="str">
        <f t="shared" si="47"/>
        <v>OK</v>
      </c>
    </row>
    <row r="726" spans="1:8" ht="31" customHeight="1">
      <c r="A726" s="12">
        <f>IF(DATE(Start!$E$28,1,1)+ROW()-9&lt;DATE(Start!$E$28+3,1,1),DATE(Start!$E$28,1,1)+ROW()-9,"")</f>
        <v>46740</v>
      </c>
      <c r="B726" s="3" t="str">
        <f t="shared" si="44"/>
        <v>So</v>
      </c>
      <c r="C726" s="3">
        <f t="shared" si="45"/>
        <v>1219</v>
      </c>
      <c r="D726" s="3">
        <f>IF(A726="","",COUNTIFS(Saisonpreise!$K$9:$K$38,"OK",Saisonpreise!$C$9:$C$38,"Jährlich",Saisonpreise!$J$9:$J$38,0,Saisonpreise!$H$9:$H$38,"&lt;="&amp;C726,Saisonpreise!$I$9:$I$38,"&gt;="&amp;C726)+COUNTIFS(Saisonpreise!$K$9:$K$38,"OK",Saisonpreise!$C$9:$C$38,"Jährlich",Saisonpreise!$J$9:$J$38,1,Saisonpreise!$H$9:$H$38,"&lt;="&amp;C726)+COUNTIFS(Saisonpreise!$K$9:$K$38,"OK",Saisonpreise!$C$9:$C$38,"Jährlich",Saisonpreise!$J$9:$J$38,1,Saisonpreise!$I$9:$I$38,"&gt;="&amp;C726))</f>
        <v>1</v>
      </c>
      <c r="E726" s="3">
        <f>IF(A726="","",COUNTIFS(Saisonpreise!$K$9:$K$38,"OK",Saisonpreise!$C$9:$C$38,"Einmalig",Saisonpreise!$D$9:$D$38,"&lt;="&amp;A726,Saisonpreise!$E$9:$E$38,"&gt;="&amp;A726))</f>
        <v>0</v>
      </c>
      <c r="F726" s="10">
        <f>IF(A726="","",IF(E726&gt;1,"",IF(E726=1,SUMIFS(Saisonpreise!$F$9:$F$38,Saisonpreise!$K$9:$K$38,"OK",Saisonpreise!$C$9:$C$38,"Einmalig",Saisonpreise!$D$9:$D$38,"&lt;="&amp;A726,Saisonpreise!$E$9:$E$38,"&gt;="&amp;A726),IF(D726&gt;1,"",IF(D726=0,Start!$E$26,SUMIFS(Saisonpreise!$F$9:$F$38,Saisonpreise!$K$9:$K$38,"OK",Saisonpreise!$C$9:$C$38,"Jährlich",Saisonpreise!$J$9:$J$38,0,Saisonpreise!$H$9:$H$38,"&lt;="&amp;C726,Saisonpreise!$I$9:$I$38,"&gt;="&amp;C726)+SUMIFS(Saisonpreise!$F$9:$F$38,Saisonpreise!$K$9:$K$38,"OK",Saisonpreise!$C$9:$C$38,"Jährlich",Saisonpreise!$J$9:$J$38,1,Saisonpreise!$H$9:$H$38,"&lt;="&amp;C726)+SUMIFS(Saisonpreise!$F$9:$F$38,Saisonpreise!$K$9:$K$38,"OK",Saisonpreise!$C$9:$C$38,"Jährlich",Saisonpreise!$J$9:$J$38,1,Saisonpreise!$I$9:$I$38,"&gt;="&amp;C726))))))</f>
        <v>85</v>
      </c>
      <c r="G726" s="3" t="str">
        <f t="shared" si="46"/>
        <v>Jährliche Saison</v>
      </c>
      <c r="H726" s="3" t="str">
        <f t="shared" si="47"/>
        <v>OK</v>
      </c>
    </row>
    <row r="727" spans="1:8" ht="31" customHeight="1">
      <c r="A727" s="12">
        <f>IF(DATE(Start!$E$28,1,1)+ROW()-9&lt;DATE(Start!$E$28+3,1,1),DATE(Start!$E$28,1,1)+ROW()-9,"")</f>
        <v>46741</v>
      </c>
      <c r="B727" s="3" t="str">
        <f t="shared" si="44"/>
        <v>Mo</v>
      </c>
      <c r="C727" s="3">
        <f t="shared" si="45"/>
        <v>1220</v>
      </c>
      <c r="D727" s="3">
        <f>IF(A727="","",COUNTIFS(Saisonpreise!$K$9:$K$38,"OK",Saisonpreise!$C$9:$C$38,"Jährlich",Saisonpreise!$J$9:$J$38,0,Saisonpreise!$H$9:$H$38,"&lt;="&amp;C727,Saisonpreise!$I$9:$I$38,"&gt;="&amp;C727)+COUNTIFS(Saisonpreise!$K$9:$K$38,"OK",Saisonpreise!$C$9:$C$38,"Jährlich",Saisonpreise!$J$9:$J$38,1,Saisonpreise!$H$9:$H$38,"&lt;="&amp;C727)+COUNTIFS(Saisonpreise!$K$9:$K$38,"OK",Saisonpreise!$C$9:$C$38,"Jährlich",Saisonpreise!$J$9:$J$38,1,Saisonpreise!$I$9:$I$38,"&gt;="&amp;C727))</f>
        <v>1</v>
      </c>
      <c r="E727" s="3">
        <f>IF(A727="","",COUNTIFS(Saisonpreise!$K$9:$K$38,"OK",Saisonpreise!$C$9:$C$38,"Einmalig",Saisonpreise!$D$9:$D$38,"&lt;="&amp;A727,Saisonpreise!$E$9:$E$38,"&gt;="&amp;A727))</f>
        <v>0</v>
      </c>
      <c r="F727" s="10">
        <f>IF(A727="","",IF(E727&gt;1,"",IF(E727=1,SUMIFS(Saisonpreise!$F$9:$F$38,Saisonpreise!$K$9:$K$38,"OK",Saisonpreise!$C$9:$C$38,"Einmalig",Saisonpreise!$D$9:$D$38,"&lt;="&amp;A727,Saisonpreise!$E$9:$E$38,"&gt;="&amp;A727),IF(D727&gt;1,"",IF(D727=0,Start!$E$26,SUMIFS(Saisonpreise!$F$9:$F$38,Saisonpreise!$K$9:$K$38,"OK",Saisonpreise!$C$9:$C$38,"Jährlich",Saisonpreise!$J$9:$J$38,0,Saisonpreise!$H$9:$H$38,"&lt;="&amp;C727,Saisonpreise!$I$9:$I$38,"&gt;="&amp;C727)+SUMIFS(Saisonpreise!$F$9:$F$38,Saisonpreise!$K$9:$K$38,"OK",Saisonpreise!$C$9:$C$38,"Jährlich",Saisonpreise!$J$9:$J$38,1,Saisonpreise!$H$9:$H$38,"&lt;="&amp;C727)+SUMIFS(Saisonpreise!$F$9:$F$38,Saisonpreise!$K$9:$K$38,"OK",Saisonpreise!$C$9:$C$38,"Jährlich",Saisonpreise!$J$9:$J$38,1,Saisonpreise!$I$9:$I$38,"&gt;="&amp;C727))))))</f>
        <v>160</v>
      </c>
      <c r="G727" s="3" t="str">
        <f t="shared" si="46"/>
        <v>Jährliche Saison</v>
      </c>
      <c r="H727" s="3" t="str">
        <f t="shared" si="47"/>
        <v>OK</v>
      </c>
    </row>
    <row r="728" spans="1:8" ht="31" customHeight="1">
      <c r="A728" s="12">
        <f>IF(DATE(Start!$E$28,1,1)+ROW()-9&lt;DATE(Start!$E$28+3,1,1),DATE(Start!$E$28,1,1)+ROW()-9,"")</f>
        <v>46742</v>
      </c>
      <c r="B728" s="3" t="str">
        <f t="shared" si="44"/>
        <v>Di</v>
      </c>
      <c r="C728" s="3">
        <f t="shared" si="45"/>
        <v>1221</v>
      </c>
      <c r="D728" s="3">
        <f>IF(A728="","",COUNTIFS(Saisonpreise!$K$9:$K$38,"OK",Saisonpreise!$C$9:$C$38,"Jährlich",Saisonpreise!$J$9:$J$38,0,Saisonpreise!$H$9:$H$38,"&lt;="&amp;C728,Saisonpreise!$I$9:$I$38,"&gt;="&amp;C728)+COUNTIFS(Saisonpreise!$K$9:$K$38,"OK",Saisonpreise!$C$9:$C$38,"Jährlich",Saisonpreise!$J$9:$J$38,1,Saisonpreise!$H$9:$H$38,"&lt;="&amp;C728)+COUNTIFS(Saisonpreise!$K$9:$K$38,"OK",Saisonpreise!$C$9:$C$38,"Jährlich",Saisonpreise!$J$9:$J$38,1,Saisonpreise!$I$9:$I$38,"&gt;="&amp;C728))</f>
        <v>1</v>
      </c>
      <c r="E728" s="3">
        <f>IF(A728="","",COUNTIFS(Saisonpreise!$K$9:$K$38,"OK",Saisonpreise!$C$9:$C$38,"Einmalig",Saisonpreise!$D$9:$D$38,"&lt;="&amp;A728,Saisonpreise!$E$9:$E$38,"&gt;="&amp;A728))</f>
        <v>0</v>
      </c>
      <c r="F728" s="10">
        <f>IF(A728="","",IF(E728&gt;1,"",IF(E728=1,SUMIFS(Saisonpreise!$F$9:$F$38,Saisonpreise!$K$9:$K$38,"OK",Saisonpreise!$C$9:$C$38,"Einmalig",Saisonpreise!$D$9:$D$38,"&lt;="&amp;A728,Saisonpreise!$E$9:$E$38,"&gt;="&amp;A728),IF(D728&gt;1,"",IF(D728=0,Start!$E$26,SUMIFS(Saisonpreise!$F$9:$F$38,Saisonpreise!$K$9:$K$38,"OK",Saisonpreise!$C$9:$C$38,"Jährlich",Saisonpreise!$J$9:$J$38,0,Saisonpreise!$H$9:$H$38,"&lt;="&amp;C728,Saisonpreise!$I$9:$I$38,"&gt;="&amp;C728)+SUMIFS(Saisonpreise!$F$9:$F$38,Saisonpreise!$K$9:$K$38,"OK",Saisonpreise!$C$9:$C$38,"Jährlich",Saisonpreise!$J$9:$J$38,1,Saisonpreise!$H$9:$H$38,"&lt;="&amp;C728)+SUMIFS(Saisonpreise!$F$9:$F$38,Saisonpreise!$K$9:$K$38,"OK",Saisonpreise!$C$9:$C$38,"Jährlich",Saisonpreise!$J$9:$J$38,1,Saisonpreise!$I$9:$I$38,"&gt;="&amp;C728))))))</f>
        <v>160</v>
      </c>
      <c r="G728" s="3" t="str">
        <f t="shared" si="46"/>
        <v>Jährliche Saison</v>
      </c>
      <c r="H728" s="3" t="str">
        <f t="shared" si="47"/>
        <v>OK</v>
      </c>
    </row>
    <row r="729" spans="1:8" ht="31" customHeight="1">
      <c r="A729" s="12">
        <f>IF(DATE(Start!$E$28,1,1)+ROW()-9&lt;DATE(Start!$E$28+3,1,1),DATE(Start!$E$28,1,1)+ROW()-9,"")</f>
        <v>46743</v>
      </c>
      <c r="B729" s="3" t="str">
        <f t="shared" si="44"/>
        <v>Mi</v>
      </c>
      <c r="C729" s="3">
        <f t="shared" si="45"/>
        <v>1222</v>
      </c>
      <c r="D729" s="3">
        <f>IF(A729="","",COUNTIFS(Saisonpreise!$K$9:$K$38,"OK",Saisonpreise!$C$9:$C$38,"Jährlich",Saisonpreise!$J$9:$J$38,0,Saisonpreise!$H$9:$H$38,"&lt;="&amp;C729,Saisonpreise!$I$9:$I$38,"&gt;="&amp;C729)+COUNTIFS(Saisonpreise!$K$9:$K$38,"OK",Saisonpreise!$C$9:$C$38,"Jährlich",Saisonpreise!$J$9:$J$38,1,Saisonpreise!$H$9:$H$38,"&lt;="&amp;C729)+COUNTIFS(Saisonpreise!$K$9:$K$38,"OK",Saisonpreise!$C$9:$C$38,"Jährlich",Saisonpreise!$J$9:$J$38,1,Saisonpreise!$I$9:$I$38,"&gt;="&amp;C729))</f>
        <v>1</v>
      </c>
      <c r="E729" s="3">
        <f>IF(A729="","",COUNTIFS(Saisonpreise!$K$9:$K$38,"OK",Saisonpreise!$C$9:$C$38,"Einmalig",Saisonpreise!$D$9:$D$38,"&lt;="&amp;A729,Saisonpreise!$E$9:$E$38,"&gt;="&amp;A729))</f>
        <v>0</v>
      </c>
      <c r="F729" s="10">
        <f>IF(A729="","",IF(E729&gt;1,"",IF(E729=1,SUMIFS(Saisonpreise!$F$9:$F$38,Saisonpreise!$K$9:$K$38,"OK",Saisonpreise!$C$9:$C$38,"Einmalig",Saisonpreise!$D$9:$D$38,"&lt;="&amp;A729,Saisonpreise!$E$9:$E$38,"&gt;="&amp;A729),IF(D729&gt;1,"",IF(D729=0,Start!$E$26,SUMIFS(Saisonpreise!$F$9:$F$38,Saisonpreise!$K$9:$K$38,"OK",Saisonpreise!$C$9:$C$38,"Jährlich",Saisonpreise!$J$9:$J$38,0,Saisonpreise!$H$9:$H$38,"&lt;="&amp;C729,Saisonpreise!$I$9:$I$38,"&gt;="&amp;C729)+SUMIFS(Saisonpreise!$F$9:$F$38,Saisonpreise!$K$9:$K$38,"OK",Saisonpreise!$C$9:$C$38,"Jährlich",Saisonpreise!$J$9:$J$38,1,Saisonpreise!$H$9:$H$38,"&lt;="&amp;C729)+SUMIFS(Saisonpreise!$F$9:$F$38,Saisonpreise!$K$9:$K$38,"OK",Saisonpreise!$C$9:$C$38,"Jährlich",Saisonpreise!$J$9:$J$38,1,Saisonpreise!$I$9:$I$38,"&gt;="&amp;C729))))))</f>
        <v>160</v>
      </c>
      <c r="G729" s="3" t="str">
        <f t="shared" si="46"/>
        <v>Jährliche Saison</v>
      </c>
      <c r="H729" s="3" t="str">
        <f t="shared" si="47"/>
        <v>OK</v>
      </c>
    </row>
    <row r="730" spans="1:8" ht="31" customHeight="1">
      <c r="A730" s="12">
        <f>IF(DATE(Start!$E$28,1,1)+ROW()-9&lt;DATE(Start!$E$28+3,1,1),DATE(Start!$E$28,1,1)+ROW()-9,"")</f>
        <v>46744</v>
      </c>
      <c r="B730" s="3" t="str">
        <f t="shared" si="44"/>
        <v>Do</v>
      </c>
      <c r="C730" s="3">
        <f t="shared" si="45"/>
        <v>1223</v>
      </c>
      <c r="D730" s="3">
        <f>IF(A730="","",COUNTIFS(Saisonpreise!$K$9:$K$38,"OK",Saisonpreise!$C$9:$C$38,"Jährlich",Saisonpreise!$J$9:$J$38,0,Saisonpreise!$H$9:$H$38,"&lt;="&amp;C730,Saisonpreise!$I$9:$I$38,"&gt;="&amp;C730)+COUNTIFS(Saisonpreise!$K$9:$K$38,"OK",Saisonpreise!$C$9:$C$38,"Jährlich",Saisonpreise!$J$9:$J$38,1,Saisonpreise!$H$9:$H$38,"&lt;="&amp;C730)+COUNTIFS(Saisonpreise!$K$9:$K$38,"OK",Saisonpreise!$C$9:$C$38,"Jährlich",Saisonpreise!$J$9:$J$38,1,Saisonpreise!$I$9:$I$38,"&gt;="&amp;C730))</f>
        <v>1</v>
      </c>
      <c r="E730" s="3">
        <f>IF(A730="","",COUNTIFS(Saisonpreise!$K$9:$K$38,"OK",Saisonpreise!$C$9:$C$38,"Einmalig",Saisonpreise!$D$9:$D$38,"&lt;="&amp;A730,Saisonpreise!$E$9:$E$38,"&gt;="&amp;A730))</f>
        <v>0</v>
      </c>
      <c r="F730" s="10">
        <f>IF(A730="","",IF(E730&gt;1,"",IF(E730=1,SUMIFS(Saisonpreise!$F$9:$F$38,Saisonpreise!$K$9:$K$38,"OK",Saisonpreise!$C$9:$C$38,"Einmalig",Saisonpreise!$D$9:$D$38,"&lt;="&amp;A730,Saisonpreise!$E$9:$E$38,"&gt;="&amp;A730),IF(D730&gt;1,"",IF(D730=0,Start!$E$26,SUMIFS(Saisonpreise!$F$9:$F$38,Saisonpreise!$K$9:$K$38,"OK",Saisonpreise!$C$9:$C$38,"Jährlich",Saisonpreise!$J$9:$J$38,0,Saisonpreise!$H$9:$H$38,"&lt;="&amp;C730,Saisonpreise!$I$9:$I$38,"&gt;="&amp;C730)+SUMIFS(Saisonpreise!$F$9:$F$38,Saisonpreise!$K$9:$K$38,"OK",Saisonpreise!$C$9:$C$38,"Jährlich",Saisonpreise!$J$9:$J$38,1,Saisonpreise!$H$9:$H$38,"&lt;="&amp;C730)+SUMIFS(Saisonpreise!$F$9:$F$38,Saisonpreise!$K$9:$K$38,"OK",Saisonpreise!$C$9:$C$38,"Jährlich",Saisonpreise!$J$9:$J$38,1,Saisonpreise!$I$9:$I$38,"&gt;="&amp;C730))))))</f>
        <v>160</v>
      </c>
      <c r="G730" s="3" t="str">
        <f t="shared" si="46"/>
        <v>Jährliche Saison</v>
      </c>
      <c r="H730" s="3" t="str">
        <f t="shared" si="47"/>
        <v>OK</v>
      </c>
    </row>
    <row r="731" spans="1:8" ht="31" customHeight="1">
      <c r="A731" s="12">
        <f>IF(DATE(Start!$E$28,1,1)+ROW()-9&lt;DATE(Start!$E$28+3,1,1),DATE(Start!$E$28,1,1)+ROW()-9,"")</f>
        <v>46745</v>
      </c>
      <c r="B731" s="3" t="str">
        <f t="shared" si="44"/>
        <v>Fr</v>
      </c>
      <c r="C731" s="3">
        <f t="shared" si="45"/>
        <v>1224</v>
      </c>
      <c r="D731" s="3">
        <f>IF(A731="","",COUNTIFS(Saisonpreise!$K$9:$K$38,"OK",Saisonpreise!$C$9:$C$38,"Jährlich",Saisonpreise!$J$9:$J$38,0,Saisonpreise!$H$9:$H$38,"&lt;="&amp;C731,Saisonpreise!$I$9:$I$38,"&gt;="&amp;C731)+COUNTIFS(Saisonpreise!$K$9:$K$38,"OK",Saisonpreise!$C$9:$C$38,"Jährlich",Saisonpreise!$J$9:$J$38,1,Saisonpreise!$H$9:$H$38,"&lt;="&amp;C731)+COUNTIFS(Saisonpreise!$K$9:$K$38,"OK",Saisonpreise!$C$9:$C$38,"Jährlich",Saisonpreise!$J$9:$J$38,1,Saisonpreise!$I$9:$I$38,"&gt;="&amp;C731))</f>
        <v>1</v>
      </c>
      <c r="E731" s="3">
        <f>IF(A731="","",COUNTIFS(Saisonpreise!$K$9:$K$38,"OK",Saisonpreise!$C$9:$C$38,"Einmalig",Saisonpreise!$D$9:$D$38,"&lt;="&amp;A731,Saisonpreise!$E$9:$E$38,"&gt;="&amp;A731))</f>
        <v>0</v>
      </c>
      <c r="F731" s="10">
        <f>IF(A731="","",IF(E731&gt;1,"",IF(E731=1,SUMIFS(Saisonpreise!$F$9:$F$38,Saisonpreise!$K$9:$K$38,"OK",Saisonpreise!$C$9:$C$38,"Einmalig",Saisonpreise!$D$9:$D$38,"&lt;="&amp;A731,Saisonpreise!$E$9:$E$38,"&gt;="&amp;A731),IF(D731&gt;1,"",IF(D731=0,Start!$E$26,SUMIFS(Saisonpreise!$F$9:$F$38,Saisonpreise!$K$9:$K$38,"OK",Saisonpreise!$C$9:$C$38,"Jährlich",Saisonpreise!$J$9:$J$38,0,Saisonpreise!$H$9:$H$38,"&lt;="&amp;C731,Saisonpreise!$I$9:$I$38,"&gt;="&amp;C731)+SUMIFS(Saisonpreise!$F$9:$F$38,Saisonpreise!$K$9:$K$38,"OK",Saisonpreise!$C$9:$C$38,"Jährlich",Saisonpreise!$J$9:$J$38,1,Saisonpreise!$H$9:$H$38,"&lt;="&amp;C731)+SUMIFS(Saisonpreise!$F$9:$F$38,Saisonpreise!$K$9:$K$38,"OK",Saisonpreise!$C$9:$C$38,"Jährlich",Saisonpreise!$J$9:$J$38,1,Saisonpreise!$I$9:$I$38,"&gt;="&amp;C731))))))</f>
        <v>160</v>
      </c>
      <c r="G731" s="3" t="str">
        <f t="shared" si="46"/>
        <v>Jährliche Saison</v>
      </c>
      <c r="H731" s="3" t="str">
        <f t="shared" si="47"/>
        <v>OK</v>
      </c>
    </row>
    <row r="732" spans="1:8" ht="31" customHeight="1">
      <c r="A732" s="12">
        <f>IF(DATE(Start!$E$28,1,1)+ROW()-9&lt;DATE(Start!$E$28+3,1,1),DATE(Start!$E$28,1,1)+ROW()-9,"")</f>
        <v>46746</v>
      </c>
      <c r="B732" s="3" t="str">
        <f t="shared" si="44"/>
        <v>Sa</v>
      </c>
      <c r="C732" s="3">
        <f t="shared" si="45"/>
        <v>1225</v>
      </c>
      <c r="D732" s="3">
        <f>IF(A732="","",COUNTIFS(Saisonpreise!$K$9:$K$38,"OK",Saisonpreise!$C$9:$C$38,"Jährlich",Saisonpreise!$J$9:$J$38,0,Saisonpreise!$H$9:$H$38,"&lt;="&amp;C732,Saisonpreise!$I$9:$I$38,"&gt;="&amp;C732)+COUNTIFS(Saisonpreise!$K$9:$K$38,"OK",Saisonpreise!$C$9:$C$38,"Jährlich",Saisonpreise!$J$9:$J$38,1,Saisonpreise!$H$9:$H$38,"&lt;="&amp;C732)+COUNTIFS(Saisonpreise!$K$9:$K$38,"OK",Saisonpreise!$C$9:$C$38,"Jährlich",Saisonpreise!$J$9:$J$38,1,Saisonpreise!$I$9:$I$38,"&gt;="&amp;C732))</f>
        <v>1</v>
      </c>
      <c r="E732" s="3">
        <f>IF(A732="","",COUNTIFS(Saisonpreise!$K$9:$K$38,"OK",Saisonpreise!$C$9:$C$38,"Einmalig",Saisonpreise!$D$9:$D$38,"&lt;="&amp;A732,Saisonpreise!$E$9:$E$38,"&gt;="&amp;A732))</f>
        <v>0</v>
      </c>
      <c r="F732" s="10">
        <f>IF(A732="","",IF(E732&gt;1,"",IF(E732=1,SUMIFS(Saisonpreise!$F$9:$F$38,Saisonpreise!$K$9:$K$38,"OK",Saisonpreise!$C$9:$C$38,"Einmalig",Saisonpreise!$D$9:$D$38,"&lt;="&amp;A732,Saisonpreise!$E$9:$E$38,"&gt;="&amp;A732),IF(D732&gt;1,"",IF(D732=0,Start!$E$26,SUMIFS(Saisonpreise!$F$9:$F$38,Saisonpreise!$K$9:$K$38,"OK",Saisonpreise!$C$9:$C$38,"Jährlich",Saisonpreise!$J$9:$J$38,0,Saisonpreise!$H$9:$H$38,"&lt;="&amp;C732,Saisonpreise!$I$9:$I$38,"&gt;="&amp;C732)+SUMIFS(Saisonpreise!$F$9:$F$38,Saisonpreise!$K$9:$K$38,"OK",Saisonpreise!$C$9:$C$38,"Jährlich",Saisonpreise!$J$9:$J$38,1,Saisonpreise!$H$9:$H$38,"&lt;="&amp;C732)+SUMIFS(Saisonpreise!$F$9:$F$38,Saisonpreise!$K$9:$K$38,"OK",Saisonpreise!$C$9:$C$38,"Jährlich",Saisonpreise!$J$9:$J$38,1,Saisonpreise!$I$9:$I$38,"&gt;="&amp;C732))))))</f>
        <v>160</v>
      </c>
      <c r="G732" s="3" t="str">
        <f t="shared" si="46"/>
        <v>Jährliche Saison</v>
      </c>
      <c r="H732" s="3" t="str">
        <f t="shared" si="47"/>
        <v>OK</v>
      </c>
    </row>
    <row r="733" spans="1:8" ht="31" customHeight="1">
      <c r="A733" s="12">
        <f>IF(DATE(Start!$E$28,1,1)+ROW()-9&lt;DATE(Start!$E$28+3,1,1),DATE(Start!$E$28,1,1)+ROW()-9,"")</f>
        <v>46747</v>
      </c>
      <c r="B733" s="3" t="str">
        <f t="shared" si="44"/>
        <v>So</v>
      </c>
      <c r="C733" s="3">
        <f t="shared" si="45"/>
        <v>1226</v>
      </c>
      <c r="D733" s="3">
        <f>IF(A733="","",COUNTIFS(Saisonpreise!$K$9:$K$38,"OK",Saisonpreise!$C$9:$C$38,"Jährlich",Saisonpreise!$J$9:$J$38,0,Saisonpreise!$H$9:$H$38,"&lt;="&amp;C733,Saisonpreise!$I$9:$I$38,"&gt;="&amp;C733)+COUNTIFS(Saisonpreise!$K$9:$K$38,"OK",Saisonpreise!$C$9:$C$38,"Jährlich",Saisonpreise!$J$9:$J$38,1,Saisonpreise!$H$9:$H$38,"&lt;="&amp;C733)+COUNTIFS(Saisonpreise!$K$9:$K$38,"OK",Saisonpreise!$C$9:$C$38,"Jährlich",Saisonpreise!$J$9:$J$38,1,Saisonpreise!$I$9:$I$38,"&gt;="&amp;C733))</f>
        <v>1</v>
      </c>
      <c r="E733" s="3">
        <f>IF(A733="","",COUNTIFS(Saisonpreise!$K$9:$K$38,"OK",Saisonpreise!$C$9:$C$38,"Einmalig",Saisonpreise!$D$9:$D$38,"&lt;="&amp;A733,Saisonpreise!$E$9:$E$38,"&gt;="&amp;A733))</f>
        <v>0</v>
      </c>
      <c r="F733" s="10">
        <f>IF(A733="","",IF(E733&gt;1,"",IF(E733=1,SUMIFS(Saisonpreise!$F$9:$F$38,Saisonpreise!$K$9:$K$38,"OK",Saisonpreise!$C$9:$C$38,"Einmalig",Saisonpreise!$D$9:$D$38,"&lt;="&amp;A733,Saisonpreise!$E$9:$E$38,"&gt;="&amp;A733),IF(D733&gt;1,"",IF(D733=0,Start!$E$26,SUMIFS(Saisonpreise!$F$9:$F$38,Saisonpreise!$K$9:$K$38,"OK",Saisonpreise!$C$9:$C$38,"Jährlich",Saisonpreise!$J$9:$J$38,0,Saisonpreise!$H$9:$H$38,"&lt;="&amp;C733,Saisonpreise!$I$9:$I$38,"&gt;="&amp;C733)+SUMIFS(Saisonpreise!$F$9:$F$38,Saisonpreise!$K$9:$K$38,"OK",Saisonpreise!$C$9:$C$38,"Jährlich",Saisonpreise!$J$9:$J$38,1,Saisonpreise!$H$9:$H$38,"&lt;="&amp;C733)+SUMIFS(Saisonpreise!$F$9:$F$38,Saisonpreise!$K$9:$K$38,"OK",Saisonpreise!$C$9:$C$38,"Jährlich",Saisonpreise!$J$9:$J$38,1,Saisonpreise!$I$9:$I$38,"&gt;="&amp;C733))))))</f>
        <v>160</v>
      </c>
      <c r="G733" s="3" t="str">
        <f t="shared" si="46"/>
        <v>Jährliche Saison</v>
      </c>
      <c r="H733" s="3" t="str">
        <f t="shared" si="47"/>
        <v>OK</v>
      </c>
    </row>
    <row r="734" spans="1:8" ht="31" customHeight="1">
      <c r="A734" s="12">
        <f>IF(DATE(Start!$E$28,1,1)+ROW()-9&lt;DATE(Start!$E$28+3,1,1),DATE(Start!$E$28,1,1)+ROW()-9,"")</f>
        <v>46748</v>
      </c>
      <c r="B734" s="3" t="str">
        <f t="shared" si="44"/>
        <v>Mo</v>
      </c>
      <c r="C734" s="3">
        <f t="shared" si="45"/>
        <v>1227</v>
      </c>
      <c r="D734" s="3">
        <f>IF(A734="","",COUNTIFS(Saisonpreise!$K$9:$K$38,"OK",Saisonpreise!$C$9:$C$38,"Jährlich",Saisonpreise!$J$9:$J$38,0,Saisonpreise!$H$9:$H$38,"&lt;="&amp;C734,Saisonpreise!$I$9:$I$38,"&gt;="&amp;C734)+COUNTIFS(Saisonpreise!$K$9:$K$38,"OK",Saisonpreise!$C$9:$C$38,"Jährlich",Saisonpreise!$J$9:$J$38,1,Saisonpreise!$H$9:$H$38,"&lt;="&amp;C734)+COUNTIFS(Saisonpreise!$K$9:$K$38,"OK",Saisonpreise!$C$9:$C$38,"Jährlich",Saisonpreise!$J$9:$J$38,1,Saisonpreise!$I$9:$I$38,"&gt;="&amp;C734))</f>
        <v>1</v>
      </c>
      <c r="E734" s="3">
        <f>IF(A734="","",COUNTIFS(Saisonpreise!$K$9:$K$38,"OK",Saisonpreise!$C$9:$C$38,"Einmalig",Saisonpreise!$D$9:$D$38,"&lt;="&amp;A734,Saisonpreise!$E$9:$E$38,"&gt;="&amp;A734))</f>
        <v>0</v>
      </c>
      <c r="F734" s="10">
        <f>IF(A734="","",IF(E734&gt;1,"",IF(E734=1,SUMIFS(Saisonpreise!$F$9:$F$38,Saisonpreise!$K$9:$K$38,"OK",Saisonpreise!$C$9:$C$38,"Einmalig",Saisonpreise!$D$9:$D$38,"&lt;="&amp;A734,Saisonpreise!$E$9:$E$38,"&gt;="&amp;A734),IF(D734&gt;1,"",IF(D734=0,Start!$E$26,SUMIFS(Saisonpreise!$F$9:$F$38,Saisonpreise!$K$9:$K$38,"OK",Saisonpreise!$C$9:$C$38,"Jährlich",Saisonpreise!$J$9:$J$38,0,Saisonpreise!$H$9:$H$38,"&lt;="&amp;C734,Saisonpreise!$I$9:$I$38,"&gt;="&amp;C734)+SUMIFS(Saisonpreise!$F$9:$F$38,Saisonpreise!$K$9:$K$38,"OK",Saisonpreise!$C$9:$C$38,"Jährlich",Saisonpreise!$J$9:$J$38,1,Saisonpreise!$H$9:$H$38,"&lt;="&amp;C734)+SUMIFS(Saisonpreise!$F$9:$F$38,Saisonpreise!$K$9:$K$38,"OK",Saisonpreise!$C$9:$C$38,"Jährlich",Saisonpreise!$J$9:$J$38,1,Saisonpreise!$I$9:$I$38,"&gt;="&amp;C734))))))</f>
        <v>160</v>
      </c>
      <c r="G734" s="3" t="str">
        <f t="shared" si="46"/>
        <v>Jährliche Saison</v>
      </c>
      <c r="H734" s="3" t="str">
        <f t="shared" si="47"/>
        <v>OK</v>
      </c>
    </row>
    <row r="735" spans="1:8" ht="31" customHeight="1">
      <c r="A735" s="12">
        <f>IF(DATE(Start!$E$28,1,1)+ROW()-9&lt;DATE(Start!$E$28+3,1,1),DATE(Start!$E$28,1,1)+ROW()-9,"")</f>
        <v>46749</v>
      </c>
      <c r="B735" s="3" t="str">
        <f t="shared" si="44"/>
        <v>Di</v>
      </c>
      <c r="C735" s="3">
        <f t="shared" si="45"/>
        <v>1228</v>
      </c>
      <c r="D735" s="3">
        <f>IF(A735="","",COUNTIFS(Saisonpreise!$K$9:$K$38,"OK",Saisonpreise!$C$9:$C$38,"Jährlich",Saisonpreise!$J$9:$J$38,0,Saisonpreise!$H$9:$H$38,"&lt;="&amp;C735,Saisonpreise!$I$9:$I$38,"&gt;="&amp;C735)+COUNTIFS(Saisonpreise!$K$9:$K$38,"OK",Saisonpreise!$C$9:$C$38,"Jährlich",Saisonpreise!$J$9:$J$38,1,Saisonpreise!$H$9:$H$38,"&lt;="&amp;C735)+COUNTIFS(Saisonpreise!$K$9:$K$38,"OK",Saisonpreise!$C$9:$C$38,"Jährlich",Saisonpreise!$J$9:$J$38,1,Saisonpreise!$I$9:$I$38,"&gt;="&amp;C735))</f>
        <v>1</v>
      </c>
      <c r="E735" s="3">
        <f>IF(A735="","",COUNTIFS(Saisonpreise!$K$9:$K$38,"OK",Saisonpreise!$C$9:$C$38,"Einmalig",Saisonpreise!$D$9:$D$38,"&lt;="&amp;A735,Saisonpreise!$E$9:$E$38,"&gt;="&amp;A735))</f>
        <v>0</v>
      </c>
      <c r="F735" s="10">
        <f>IF(A735="","",IF(E735&gt;1,"",IF(E735=1,SUMIFS(Saisonpreise!$F$9:$F$38,Saisonpreise!$K$9:$K$38,"OK",Saisonpreise!$C$9:$C$38,"Einmalig",Saisonpreise!$D$9:$D$38,"&lt;="&amp;A735,Saisonpreise!$E$9:$E$38,"&gt;="&amp;A735),IF(D735&gt;1,"",IF(D735=0,Start!$E$26,SUMIFS(Saisonpreise!$F$9:$F$38,Saisonpreise!$K$9:$K$38,"OK",Saisonpreise!$C$9:$C$38,"Jährlich",Saisonpreise!$J$9:$J$38,0,Saisonpreise!$H$9:$H$38,"&lt;="&amp;C735,Saisonpreise!$I$9:$I$38,"&gt;="&amp;C735)+SUMIFS(Saisonpreise!$F$9:$F$38,Saisonpreise!$K$9:$K$38,"OK",Saisonpreise!$C$9:$C$38,"Jährlich",Saisonpreise!$J$9:$J$38,1,Saisonpreise!$H$9:$H$38,"&lt;="&amp;C735)+SUMIFS(Saisonpreise!$F$9:$F$38,Saisonpreise!$K$9:$K$38,"OK",Saisonpreise!$C$9:$C$38,"Jährlich",Saisonpreise!$J$9:$J$38,1,Saisonpreise!$I$9:$I$38,"&gt;="&amp;C735))))))</f>
        <v>160</v>
      </c>
      <c r="G735" s="3" t="str">
        <f t="shared" si="46"/>
        <v>Jährliche Saison</v>
      </c>
      <c r="H735" s="3" t="str">
        <f t="shared" si="47"/>
        <v>OK</v>
      </c>
    </row>
    <row r="736" spans="1:8" ht="31" customHeight="1">
      <c r="A736" s="12">
        <f>IF(DATE(Start!$E$28,1,1)+ROW()-9&lt;DATE(Start!$E$28+3,1,1),DATE(Start!$E$28,1,1)+ROW()-9,"")</f>
        <v>46750</v>
      </c>
      <c r="B736" s="3" t="str">
        <f t="shared" si="44"/>
        <v>Mi</v>
      </c>
      <c r="C736" s="3">
        <f t="shared" si="45"/>
        <v>1229</v>
      </c>
      <c r="D736" s="3">
        <f>IF(A736="","",COUNTIFS(Saisonpreise!$K$9:$K$38,"OK",Saisonpreise!$C$9:$C$38,"Jährlich",Saisonpreise!$J$9:$J$38,0,Saisonpreise!$H$9:$H$38,"&lt;="&amp;C736,Saisonpreise!$I$9:$I$38,"&gt;="&amp;C736)+COUNTIFS(Saisonpreise!$K$9:$K$38,"OK",Saisonpreise!$C$9:$C$38,"Jährlich",Saisonpreise!$J$9:$J$38,1,Saisonpreise!$H$9:$H$38,"&lt;="&amp;C736)+COUNTIFS(Saisonpreise!$K$9:$K$38,"OK",Saisonpreise!$C$9:$C$38,"Jährlich",Saisonpreise!$J$9:$J$38,1,Saisonpreise!$I$9:$I$38,"&gt;="&amp;C736))</f>
        <v>1</v>
      </c>
      <c r="E736" s="3">
        <f>IF(A736="","",COUNTIFS(Saisonpreise!$K$9:$K$38,"OK",Saisonpreise!$C$9:$C$38,"Einmalig",Saisonpreise!$D$9:$D$38,"&lt;="&amp;A736,Saisonpreise!$E$9:$E$38,"&gt;="&amp;A736))</f>
        <v>0</v>
      </c>
      <c r="F736" s="10">
        <f>IF(A736="","",IF(E736&gt;1,"",IF(E736=1,SUMIFS(Saisonpreise!$F$9:$F$38,Saisonpreise!$K$9:$K$38,"OK",Saisonpreise!$C$9:$C$38,"Einmalig",Saisonpreise!$D$9:$D$38,"&lt;="&amp;A736,Saisonpreise!$E$9:$E$38,"&gt;="&amp;A736),IF(D736&gt;1,"",IF(D736=0,Start!$E$26,SUMIFS(Saisonpreise!$F$9:$F$38,Saisonpreise!$K$9:$K$38,"OK",Saisonpreise!$C$9:$C$38,"Jährlich",Saisonpreise!$J$9:$J$38,0,Saisonpreise!$H$9:$H$38,"&lt;="&amp;C736,Saisonpreise!$I$9:$I$38,"&gt;="&amp;C736)+SUMIFS(Saisonpreise!$F$9:$F$38,Saisonpreise!$K$9:$K$38,"OK",Saisonpreise!$C$9:$C$38,"Jährlich",Saisonpreise!$J$9:$J$38,1,Saisonpreise!$H$9:$H$38,"&lt;="&amp;C736)+SUMIFS(Saisonpreise!$F$9:$F$38,Saisonpreise!$K$9:$K$38,"OK",Saisonpreise!$C$9:$C$38,"Jährlich",Saisonpreise!$J$9:$J$38,1,Saisonpreise!$I$9:$I$38,"&gt;="&amp;C736))))))</f>
        <v>160</v>
      </c>
      <c r="G736" s="3" t="str">
        <f t="shared" si="46"/>
        <v>Jährliche Saison</v>
      </c>
      <c r="H736" s="3" t="str">
        <f t="shared" si="47"/>
        <v>OK</v>
      </c>
    </row>
    <row r="737" spans="1:8" ht="31" customHeight="1">
      <c r="A737" s="12">
        <f>IF(DATE(Start!$E$28,1,1)+ROW()-9&lt;DATE(Start!$E$28+3,1,1),DATE(Start!$E$28,1,1)+ROW()-9,"")</f>
        <v>46751</v>
      </c>
      <c r="B737" s="3" t="str">
        <f t="shared" si="44"/>
        <v>Do</v>
      </c>
      <c r="C737" s="3">
        <f t="shared" si="45"/>
        <v>1230</v>
      </c>
      <c r="D737" s="3">
        <f>IF(A737="","",COUNTIFS(Saisonpreise!$K$9:$K$38,"OK",Saisonpreise!$C$9:$C$38,"Jährlich",Saisonpreise!$J$9:$J$38,0,Saisonpreise!$H$9:$H$38,"&lt;="&amp;C737,Saisonpreise!$I$9:$I$38,"&gt;="&amp;C737)+COUNTIFS(Saisonpreise!$K$9:$K$38,"OK",Saisonpreise!$C$9:$C$38,"Jährlich",Saisonpreise!$J$9:$J$38,1,Saisonpreise!$H$9:$H$38,"&lt;="&amp;C737)+COUNTIFS(Saisonpreise!$K$9:$K$38,"OK",Saisonpreise!$C$9:$C$38,"Jährlich",Saisonpreise!$J$9:$J$38,1,Saisonpreise!$I$9:$I$38,"&gt;="&amp;C737))</f>
        <v>1</v>
      </c>
      <c r="E737" s="3">
        <f>IF(A737="","",COUNTIFS(Saisonpreise!$K$9:$K$38,"OK",Saisonpreise!$C$9:$C$38,"Einmalig",Saisonpreise!$D$9:$D$38,"&lt;="&amp;A737,Saisonpreise!$E$9:$E$38,"&gt;="&amp;A737))</f>
        <v>0</v>
      </c>
      <c r="F737" s="10">
        <f>IF(A737="","",IF(E737&gt;1,"",IF(E737=1,SUMIFS(Saisonpreise!$F$9:$F$38,Saisonpreise!$K$9:$K$38,"OK",Saisonpreise!$C$9:$C$38,"Einmalig",Saisonpreise!$D$9:$D$38,"&lt;="&amp;A737,Saisonpreise!$E$9:$E$38,"&gt;="&amp;A737),IF(D737&gt;1,"",IF(D737=0,Start!$E$26,SUMIFS(Saisonpreise!$F$9:$F$38,Saisonpreise!$K$9:$K$38,"OK",Saisonpreise!$C$9:$C$38,"Jährlich",Saisonpreise!$J$9:$J$38,0,Saisonpreise!$H$9:$H$38,"&lt;="&amp;C737,Saisonpreise!$I$9:$I$38,"&gt;="&amp;C737)+SUMIFS(Saisonpreise!$F$9:$F$38,Saisonpreise!$K$9:$K$38,"OK",Saisonpreise!$C$9:$C$38,"Jährlich",Saisonpreise!$J$9:$J$38,1,Saisonpreise!$H$9:$H$38,"&lt;="&amp;C737)+SUMIFS(Saisonpreise!$F$9:$F$38,Saisonpreise!$K$9:$K$38,"OK",Saisonpreise!$C$9:$C$38,"Jährlich",Saisonpreise!$J$9:$J$38,1,Saisonpreise!$I$9:$I$38,"&gt;="&amp;C737))))))</f>
        <v>160</v>
      </c>
      <c r="G737" s="3" t="str">
        <f t="shared" si="46"/>
        <v>Jährliche Saison</v>
      </c>
      <c r="H737" s="3" t="str">
        <f t="shared" si="47"/>
        <v>OK</v>
      </c>
    </row>
    <row r="738" spans="1:8" ht="31" customHeight="1">
      <c r="A738" s="12">
        <f>IF(DATE(Start!$E$28,1,1)+ROW()-9&lt;DATE(Start!$E$28+3,1,1),DATE(Start!$E$28,1,1)+ROW()-9,"")</f>
        <v>46752</v>
      </c>
      <c r="B738" s="3" t="str">
        <f t="shared" si="44"/>
        <v>Fr</v>
      </c>
      <c r="C738" s="3">
        <f t="shared" si="45"/>
        <v>1231</v>
      </c>
      <c r="D738" s="3">
        <f>IF(A738="","",COUNTIFS(Saisonpreise!$K$9:$K$38,"OK",Saisonpreise!$C$9:$C$38,"Jährlich",Saisonpreise!$J$9:$J$38,0,Saisonpreise!$H$9:$H$38,"&lt;="&amp;C738,Saisonpreise!$I$9:$I$38,"&gt;="&amp;C738)+COUNTIFS(Saisonpreise!$K$9:$K$38,"OK",Saisonpreise!$C$9:$C$38,"Jährlich",Saisonpreise!$J$9:$J$38,1,Saisonpreise!$H$9:$H$38,"&lt;="&amp;C738)+COUNTIFS(Saisonpreise!$K$9:$K$38,"OK",Saisonpreise!$C$9:$C$38,"Jährlich",Saisonpreise!$J$9:$J$38,1,Saisonpreise!$I$9:$I$38,"&gt;="&amp;C738))</f>
        <v>1</v>
      </c>
      <c r="E738" s="3">
        <f>IF(A738="","",COUNTIFS(Saisonpreise!$K$9:$K$38,"OK",Saisonpreise!$C$9:$C$38,"Einmalig",Saisonpreise!$D$9:$D$38,"&lt;="&amp;A738,Saisonpreise!$E$9:$E$38,"&gt;="&amp;A738))</f>
        <v>0</v>
      </c>
      <c r="F738" s="10">
        <f>IF(A738="","",IF(E738&gt;1,"",IF(E738=1,SUMIFS(Saisonpreise!$F$9:$F$38,Saisonpreise!$K$9:$K$38,"OK",Saisonpreise!$C$9:$C$38,"Einmalig",Saisonpreise!$D$9:$D$38,"&lt;="&amp;A738,Saisonpreise!$E$9:$E$38,"&gt;="&amp;A738),IF(D738&gt;1,"",IF(D738=0,Start!$E$26,SUMIFS(Saisonpreise!$F$9:$F$38,Saisonpreise!$K$9:$K$38,"OK",Saisonpreise!$C$9:$C$38,"Jährlich",Saisonpreise!$J$9:$J$38,0,Saisonpreise!$H$9:$H$38,"&lt;="&amp;C738,Saisonpreise!$I$9:$I$38,"&gt;="&amp;C738)+SUMIFS(Saisonpreise!$F$9:$F$38,Saisonpreise!$K$9:$K$38,"OK",Saisonpreise!$C$9:$C$38,"Jährlich",Saisonpreise!$J$9:$J$38,1,Saisonpreise!$H$9:$H$38,"&lt;="&amp;C738)+SUMIFS(Saisonpreise!$F$9:$F$38,Saisonpreise!$K$9:$K$38,"OK",Saisonpreise!$C$9:$C$38,"Jährlich",Saisonpreise!$J$9:$J$38,1,Saisonpreise!$I$9:$I$38,"&gt;="&amp;C738))))))</f>
        <v>160</v>
      </c>
      <c r="G738" s="3" t="str">
        <f t="shared" si="46"/>
        <v>Jährliche Saison</v>
      </c>
      <c r="H738" s="3" t="str">
        <f t="shared" si="47"/>
        <v>OK</v>
      </c>
    </row>
    <row r="739" spans="1:8" ht="31" customHeight="1">
      <c r="A739" s="12">
        <f>IF(DATE(Start!$E$28,1,1)+ROW()-9&lt;DATE(Start!$E$28+3,1,1),DATE(Start!$E$28,1,1)+ROW()-9,"")</f>
        <v>46753</v>
      </c>
      <c r="B739" s="3" t="str">
        <f t="shared" si="44"/>
        <v>Sa</v>
      </c>
      <c r="C739" s="3">
        <f t="shared" si="45"/>
        <v>101</v>
      </c>
      <c r="D739" s="3">
        <f>IF(A739="","",COUNTIFS(Saisonpreise!$K$9:$K$38,"OK",Saisonpreise!$C$9:$C$38,"Jährlich",Saisonpreise!$J$9:$J$38,0,Saisonpreise!$H$9:$H$38,"&lt;="&amp;C739,Saisonpreise!$I$9:$I$38,"&gt;="&amp;C739)+COUNTIFS(Saisonpreise!$K$9:$K$38,"OK",Saisonpreise!$C$9:$C$38,"Jährlich",Saisonpreise!$J$9:$J$38,1,Saisonpreise!$H$9:$H$38,"&lt;="&amp;C739)+COUNTIFS(Saisonpreise!$K$9:$K$38,"OK",Saisonpreise!$C$9:$C$38,"Jährlich",Saisonpreise!$J$9:$J$38,1,Saisonpreise!$I$9:$I$38,"&gt;="&amp;C739))</f>
        <v>1</v>
      </c>
      <c r="E739" s="3">
        <f>IF(A739="","",COUNTIFS(Saisonpreise!$K$9:$K$38,"OK",Saisonpreise!$C$9:$C$38,"Einmalig",Saisonpreise!$D$9:$D$38,"&lt;="&amp;A739,Saisonpreise!$E$9:$E$38,"&gt;="&amp;A739))</f>
        <v>0</v>
      </c>
      <c r="F739" s="10">
        <f>IF(A739="","",IF(E739&gt;1,"",IF(E739=1,SUMIFS(Saisonpreise!$F$9:$F$38,Saisonpreise!$K$9:$K$38,"OK",Saisonpreise!$C$9:$C$38,"Einmalig",Saisonpreise!$D$9:$D$38,"&lt;="&amp;A739,Saisonpreise!$E$9:$E$38,"&gt;="&amp;A739),IF(D739&gt;1,"",IF(D739=0,Start!$E$26,SUMIFS(Saisonpreise!$F$9:$F$38,Saisonpreise!$K$9:$K$38,"OK",Saisonpreise!$C$9:$C$38,"Jährlich",Saisonpreise!$J$9:$J$38,0,Saisonpreise!$H$9:$H$38,"&lt;="&amp;C739,Saisonpreise!$I$9:$I$38,"&gt;="&amp;C739)+SUMIFS(Saisonpreise!$F$9:$F$38,Saisonpreise!$K$9:$K$38,"OK",Saisonpreise!$C$9:$C$38,"Jährlich",Saisonpreise!$J$9:$J$38,1,Saisonpreise!$H$9:$H$38,"&lt;="&amp;C739)+SUMIFS(Saisonpreise!$F$9:$F$38,Saisonpreise!$K$9:$K$38,"OK",Saisonpreise!$C$9:$C$38,"Jährlich",Saisonpreise!$J$9:$J$38,1,Saisonpreise!$I$9:$I$38,"&gt;="&amp;C739))))))</f>
        <v>160</v>
      </c>
      <c r="G739" s="3" t="str">
        <f t="shared" si="46"/>
        <v>Jährliche Saison</v>
      </c>
      <c r="H739" s="3" t="str">
        <f t="shared" si="47"/>
        <v>OK</v>
      </c>
    </row>
    <row r="740" spans="1:8" ht="31" customHeight="1">
      <c r="A740" s="12">
        <f>IF(DATE(Start!$E$28,1,1)+ROW()-9&lt;DATE(Start!$E$28+3,1,1),DATE(Start!$E$28,1,1)+ROW()-9,"")</f>
        <v>46754</v>
      </c>
      <c r="B740" s="3" t="str">
        <f t="shared" si="44"/>
        <v>So</v>
      </c>
      <c r="C740" s="3">
        <f t="shared" si="45"/>
        <v>102</v>
      </c>
      <c r="D740" s="3">
        <f>IF(A740="","",COUNTIFS(Saisonpreise!$K$9:$K$38,"OK",Saisonpreise!$C$9:$C$38,"Jährlich",Saisonpreise!$J$9:$J$38,0,Saisonpreise!$H$9:$H$38,"&lt;="&amp;C740,Saisonpreise!$I$9:$I$38,"&gt;="&amp;C740)+COUNTIFS(Saisonpreise!$K$9:$K$38,"OK",Saisonpreise!$C$9:$C$38,"Jährlich",Saisonpreise!$J$9:$J$38,1,Saisonpreise!$H$9:$H$38,"&lt;="&amp;C740)+COUNTIFS(Saisonpreise!$K$9:$K$38,"OK",Saisonpreise!$C$9:$C$38,"Jährlich",Saisonpreise!$J$9:$J$38,1,Saisonpreise!$I$9:$I$38,"&gt;="&amp;C740))</f>
        <v>1</v>
      </c>
      <c r="E740" s="3">
        <f>IF(A740="","",COUNTIFS(Saisonpreise!$K$9:$K$38,"OK",Saisonpreise!$C$9:$C$38,"Einmalig",Saisonpreise!$D$9:$D$38,"&lt;="&amp;A740,Saisonpreise!$E$9:$E$38,"&gt;="&amp;A740))</f>
        <v>0</v>
      </c>
      <c r="F740" s="10">
        <f>IF(A740="","",IF(E740&gt;1,"",IF(E740=1,SUMIFS(Saisonpreise!$F$9:$F$38,Saisonpreise!$K$9:$K$38,"OK",Saisonpreise!$C$9:$C$38,"Einmalig",Saisonpreise!$D$9:$D$38,"&lt;="&amp;A740,Saisonpreise!$E$9:$E$38,"&gt;="&amp;A740),IF(D740&gt;1,"",IF(D740=0,Start!$E$26,SUMIFS(Saisonpreise!$F$9:$F$38,Saisonpreise!$K$9:$K$38,"OK",Saisonpreise!$C$9:$C$38,"Jährlich",Saisonpreise!$J$9:$J$38,0,Saisonpreise!$H$9:$H$38,"&lt;="&amp;C740,Saisonpreise!$I$9:$I$38,"&gt;="&amp;C740)+SUMIFS(Saisonpreise!$F$9:$F$38,Saisonpreise!$K$9:$K$38,"OK",Saisonpreise!$C$9:$C$38,"Jährlich",Saisonpreise!$J$9:$J$38,1,Saisonpreise!$H$9:$H$38,"&lt;="&amp;C740)+SUMIFS(Saisonpreise!$F$9:$F$38,Saisonpreise!$K$9:$K$38,"OK",Saisonpreise!$C$9:$C$38,"Jährlich",Saisonpreise!$J$9:$J$38,1,Saisonpreise!$I$9:$I$38,"&gt;="&amp;C740))))))</f>
        <v>160</v>
      </c>
      <c r="G740" s="3" t="str">
        <f t="shared" si="46"/>
        <v>Jährliche Saison</v>
      </c>
      <c r="H740" s="3" t="str">
        <f t="shared" si="47"/>
        <v>OK</v>
      </c>
    </row>
    <row r="741" spans="1:8" ht="31" customHeight="1">
      <c r="A741" s="12">
        <f>IF(DATE(Start!$E$28,1,1)+ROW()-9&lt;DATE(Start!$E$28+3,1,1),DATE(Start!$E$28,1,1)+ROW()-9,"")</f>
        <v>46755</v>
      </c>
      <c r="B741" s="3" t="str">
        <f t="shared" si="44"/>
        <v>Mo</v>
      </c>
      <c r="C741" s="3">
        <f t="shared" si="45"/>
        <v>103</v>
      </c>
      <c r="D741" s="3">
        <f>IF(A741="","",COUNTIFS(Saisonpreise!$K$9:$K$38,"OK",Saisonpreise!$C$9:$C$38,"Jährlich",Saisonpreise!$J$9:$J$38,0,Saisonpreise!$H$9:$H$38,"&lt;="&amp;C741,Saisonpreise!$I$9:$I$38,"&gt;="&amp;C741)+COUNTIFS(Saisonpreise!$K$9:$K$38,"OK",Saisonpreise!$C$9:$C$38,"Jährlich",Saisonpreise!$J$9:$J$38,1,Saisonpreise!$H$9:$H$38,"&lt;="&amp;C741)+COUNTIFS(Saisonpreise!$K$9:$K$38,"OK",Saisonpreise!$C$9:$C$38,"Jährlich",Saisonpreise!$J$9:$J$38,1,Saisonpreise!$I$9:$I$38,"&gt;="&amp;C741))</f>
        <v>1</v>
      </c>
      <c r="E741" s="3">
        <f>IF(A741="","",COUNTIFS(Saisonpreise!$K$9:$K$38,"OK",Saisonpreise!$C$9:$C$38,"Einmalig",Saisonpreise!$D$9:$D$38,"&lt;="&amp;A741,Saisonpreise!$E$9:$E$38,"&gt;="&amp;A741))</f>
        <v>0</v>
      </c>
      <c r="F741" s="10">
        <f>IF(A741="","",IF(E741&gt;1,"",IF(E741=1,SUMIFS(Saisonpreise!$F$9:$F$38,Saisonpreise!$K$9:$K$38,"OK",Saisonpreise!$C$9:$C$38,"Einmalig",Saisonpreise!$D$9:$D$38,"&lt;="&amp;A741,Saisonpreise!$E$9:$E$38,"&gt;="&amp;A741),IF(D741&gt;1,"",IF(D741=0,Start!$E$26,SUMIFS(Saisonpreise!$F$9:$F$38,Saisonpreise!$K$9:$K$38,"OK",Saisonpreise!$C$9:$C$38,"Jährlich",Saisonpreise!$J$9:$J$38,0,Saisonpreise!$H$9:$H$38,"&lt;="&amp;C741,Saisonpreise!$I$9:$I$38,"&gt;="&amp;C741)+SUMIFS(Saisonpreise!$F$9:$F$38,Saisonpreise!$K$9:$K$38,"OK",Saisonpreise!$C$9:$C$38,"Jährlich",Saisonpreise!$J$9:$J$38,1,Saisonpreise!$H$9:$H$38,"&lt;="&amp;C741)+SUMIFS(Saisonpreise!$F$9:$F$38,Saisonpreise!$K$9:$K$38,"OK",Saisonpreise!$C$9:$C$38,"Jährlich",Saisonpreise!$J$9:$J$38,1,Saisonpreise!$I$9:$I$38,"&gt;="&amp;C741))))))</f>
        <v>160</v>
      </c>
      <c r="G741" s="3" t="str">
        <f t="shared" si="46"/>
        <v>Jährliche Saison</v>
      </c>
      <c r="H741" s="3" t="str">
        <f t="shared" si="47"/>
        <v>OK</v>
      </c>
    </row>
    <row r="742" spans="1:8" ht="31" customHeight="1">
      <c r="A742" s="12">
        <f>IF(DATE(Start!$E$28,1,1)+ROW()-9&lt;DATE(Start!$E$28+3,1,1),DATE(Start!$E$28,1,1)+ROW()-9,"")</f>
        <v>46756</v>
      </c>
      <c r="B742" s="3" t="str">
        <f t="shared" si="44"/>
        <v>Di</v>
      </c>
      <c r="C742" s="3">
        <f t="shared" si="45"/>
        <v>104</v>
      </c>
      <c r="D742" s="3">
        <f>IF(A742="","",COUNTIFS(Saisonpreise!$K$9:$K$38,"OK",Saisonpreise!$C$9:$C$38,"Jährlich",Saisonpreise!$J$9:$J$38,0,Saisonpreise!$H$9:$H$38,"&lt;="&amp;C742,Saisonpreise!$I$9:$I$38,"&gt;="&amp;C742)+COUNTIFS(Saisonpreise!$K$9:$K$38,"OK",Saisonpreise!$C$9:$C$38,"Jährlich",Saisonpreise!$J$9:$J$38,1,Saisonpreise!$H$9:$H$38,"&lt;="&amp;C742)+COUNTIFS(Saisonpreise!$K$9:$K$38,"OK",Saisonpreise!$C$9:$C$38,"Jährlich",Saisonpreise!$J$9:$J$38,1,Saisonpreise!$I$9:$I$38,"&gt;="&amp;C742))</f>
        <v>1</v>
      </c>
      <c r="E742" s="3">
        <f>IF(A742="","",COUNTIFS(Saisonpreise!$K$9:$K$38,"OK",Saisonpreise!$C$9:$C$38,"Einmalig",Saisonpreise!$D$9:$D$38,"&lt;="&amp;A742,Saisonpreise!$E$9:$E$38,"&gt;="&amp;A742))</f>
        <v>0</v>
      </c>
      <c r="F742" s="10">
        <f>IF(A742="","",IF(E742&gt;1,"",IF(E742=1,SUMIFS(Saisonpreise!$F$9:$F$38,Saisonpreise!$K$9:$K$38,"OK",Saisonpreise!$C$9:$C$38,"Einmalig",Saisonpreise!$D$9:$D$38,"&lt;="&amp;A742,Saisonpreise!$E$9:$E$38,"&gt;="&amp;A742),IF(D742&gt;1,"",IF(D742=0,Start!$E$26,SUMIFS(Saisonpreise!$F$9:$F$38,Saisonpreise!$K$9:$K$38,"OK",Saisonpreise!$C$9:$C$38,"Jährlich",Saisonpreise!$J$9:$J$38,0,Saisonpreise!$H$9:$H$38,"&lt;="&amp;C742,Saisonpreise!$I$9:$I$38,"&gt;="&amp;C742)+SUMIFS(Saisonpreise!$F$9:$F$38,Saisonpreise!$K$9:$K$38,"OK",Saisonpreise!$C$9:$C$38,"Jährlich",Saisonpreise!$J$9:$J$38,1,Saisonpreise!$H$9:$H$38,"&lt;="&amp;C742)+SUMIFS(Saisonpreise!$F$9:$F$38,Saisonpreise!$K$9:$K$38,"OK",Saisonpreise!$C$9:$C$38,"Jährlich",Saisonpreise!$J$9:$J$38,1,Saisonpreise!$I$9:$I$38,"&gt;="&amp;C742))))))</f>
        <v>160</v>
      </c>
      <c r="G742" s="3" t="str">
        <f t="shared" si="46"/>
        <v>Jährliche Saison</v>
      </c>
      <c r="H742" s="3" t="str">
        <f t="shared" si="47"/>
        <v>OK</v>
      </c>
    </row>
    <row r="743" spans="1:8" ht="31" customHeight="1">
      <c r="A743" s="12">
        <f>IF(DATE(Start!$E$28,1,1)+ROW()-9&lt;DATE(Start!$E$28+3,1,1),DATE(Start!$E$28,1,1)+ROW()-9,"")</f>
        <v>46757</v>
      </c>
      <c r="B743" s="3" t="str">
        <f t="shared" si="44"/>
        <v>Mi</v>
      </c>
      <c r="C743" s="3">
        <f t="shared" si="45"/>
        <v>105</v>
      </c>
      <c r="D743" s="3">
        <f>IF(A743="","",COUNTIFS(Saisonpreise!$K$9:$K$38,"OK",Saisonpreise!$C$9:$C$38,"Jährlich",Saisonpreise!$J$9:$J$38,0,Saisonpreise!$H$9:$H$38,"&lt;="&amp;C743,Saisonpreise!$I$9:$I$38,"&gt;="&amp;C743)+COUNTIFS(Saisonpreise!$K$9:$K$38,"OK",Saisonpreise!$C$9:$C$38,"Jährlich",Saisonpreise!$J$9:$J$38,1,Saisonpreise!$H$9:$H$38,"&lt;="&amp;C743)+COUNTIFS(Saisonpreise!$K$9:$K$38,"OK",Saisonpreise!$C$9:$C$38,"Jährlich",Saisonpreise!$J$9:$J$38,1,Saisonpreise!$I$9:$I$38,"&gt;="&amp;C743))</f>
        <v>1</v>
      </c>
      <c r="E743" s="3">
        <f>IF(A743="","",COUNTIFS(Saisonpreise!$K$9:$K$38,"OK",Saisonpreise!$C$9:$C$38,"Einmalig",Saisonpreise!$D$9:$D$38,"&lt;="&amp;A743,Saisonpreise!$E$9:$E$38,"&gt;="&amp;A743))</f>
        <v>0</v>
      </c>
      <c r="F743" s="10">
        <f>IF(A743="","",IF(E743&gt;1,"",IF(E743=1,SUMIFS(Saisonpreise!$F$9:$F$38,Saisonpreise!$K$9:$K$38,"OK",Saisonpreise!$C$9:$C$38,"Einmalig",Saisonpreise!$D$9:$D$38,"&lt;="&amp;A743,Saisonpreise!$E$9:$E$38,"&gt;="&amp;A743),IF(D743&gt;1,"",IF(D743=0,Start!$E$26,SUMIFS(Saisonpreise!$F$9:$F$38,Saisonpreise!$K$9:$K$38,"OK",Saisonpreise!$C$9:$C$38,"Jährlich",Saisonpreise!$J$9:$J$38,0,Saisonpreise!$H$9:$H$38,"&lt;="&amp;C743,Saisonpreise!$I$9:$I$38,"&gt;="&amp;C743)+SUMIFS(Saisonpreise!$F$9:$F$38,Saisonpreise!$K$9:$K$38,"OK",Saisonpreise!$C$9:$C$38,"Jährlich",Saisonpreise!$J$9:$J$38,1,Saisonpreise!$H$9:$H$38,"&lt;="&amp;C743)+SUMIFS(Saisonpreise!$F$9:$F$38,Saisonpreise!$K$9:$K$38,"OK",Saisonpreise!$C$9:$C$38,"Jährlich",Saisonpreise!$J$9:$J$38,1,Saisonpreise!$I$9:$I$38,"&gt;="&amp;C743))))))</f>
        <v>160</v>
      </c>
      <c r="G743" s="3" t="str">
        <f t="shared" si="46"/>
        <v>Jährliche Saison</v>
      </c>
      <c r="H743" s="3" t="str">
        <f t="shared" si="47"/>
        <v>OK</v>
      </c>
    </row>
    <row r="744" spans="1:8" ht="31" customHeight="1">
      <c r="A744" s="12">
        <f>IF(DATE(Start!$E$28,1,1)+ROW()-9&lt;DATE(Start!$E$28+3,1,1),DATE(Start!$E$28,1,1)+ROW()-9,"")</f>
        <v>46758</v>
      </c>
      <c r="B744" s="3" t="str">
        <f t="shared" si="44"/>
        <v>Do</v>
      </c>
      <c r="C744" s="3">
        <f t="shared" si="45"/>
        <v>106</v>
      </c>
      <c r="D744" s="3">
        <f>IF(A744="","",COUNTIFS(Saisonpreise!$K$9:$K$38,"OK",Saisonpreise!$C$9:$C$38,"Jährlich",Saisonpreise!$J$9:$J$38,0,Saisonpreise!$H$9:$H$38,"&lt;="&amp;C744,Saisonpreise!$I$9:$I$38,"&gt;="&amp;C744)+COUNTIFS(Saisonpreise!$K$9:$K$38,"OK",Saisonpreise!$C$9:$C$38,"Jährlich",Saisonpreise!$J$9:$J$38,1,Saisonpreise!$H$9:$H$38,"&lt;="&amp;C744)+COUNTIFS(Saisonpreise!$K$9:$K$38,"OK",Saisonpreise!$C$9:$C$38,"Jährlich",Saisonpreise!$J$9:$J$38,1,Saisonpreise!$I$9:$I$38,"&gt;="&amp;C744))</f>
        <v>1</v>
      </c>
      <c r="E744" s="3">
        <f>IF(A744="","",COUNTIFS(Saisonpreise!$K$9:$K$38,"OK",Saisonpreise!$C$9:$C$38,"Einmalig",Saisonpreise!$D$9:$D$38,"&lt;="&amp;A744,Saisonpreise!$E$9:$E$38,"&gt;="&amp;A744))</f>
        <v>0</v>
      </c>
      <c r="F744" s="10">
        <f>IF(A744="","",IF(E744&gt;1,"",IF(E744=1,SUMIFS(Saisonpreise!$F$9:$F$38,Saisonpreise!$K$9:$K$38,"OK",Saisonpreise!$C$9:$C$38,"Einmalig",Saisonpreise!$D$9:$D$38,"&lt;="&amp;A744,Saisonpreise!$E$9:$E$38,"&gt;="&amp;A744),IF(D744&gt;1,"",IF(D744=0,Start!$E$26,SUMIFS(Saisonpreise!$F$9:$F$38,Saisonpreise!$K$9:$K$38,"OK",Saisonpreise!$C$9:$C$38,"Jährlich",Saisonpreise!$J$9:$J$38,0,Saisonpreise!$H$9:$H$38,"&lt;="&amp;C744,Saisonpreise!$I$9:$I$38,"&gt;="&amp;C744)+SUMIFS(Saisonpreise!$F$9:$F$38,Saisonpreise!$K$9:$K$38,"OK",Saisonpreise!$C$9:$C$38,"Jährlich",Saisonpreise!$J$9:$J$38,1,Saisonpreise!$H$9:$H$38,"&lt;="&amp;C744)+SUMIFS(Saisonpreise!$F$9:$F$38,Saisonpreise!$K$9:$K$38,"OK",Saisonpreise!$C$9:$C$38,"Jährlich",Saisonpreise!$J$9:$J$38,1,Saisonpreise!$I$9:$I$38,"&gt;="&amp;C744))))))</f>
        <v>85</v>
      </c>
      <c r="G744" s="3" t="str">
        <f t="shared" si="46"/>
        <v>Jährliche Saison</v>
      </c>
      <c r="H744" s="3" t="str">
        <f t="shared" si="47"/>
        <v>OK</v>
      </c>
    </row>
    <row r="745" spans="1:8" ht="31" customHeight="1">
      <c r="A745" s="12">
        <f>IF(DATE(Start!$E$28,1,1)+ROW()-9&lt;DATE(Start!$E$28+3,1,1),DATE(Start!$E$28,1,1)+ROW()-9,"")</f>
        <v>46759</v>
      </c>
      <c r="B745" s="3" t="str">
        <f t="shared" si="44"/>
        <v>Fr</v>
      </c>
      <c r="C745" s="3">
        <f t="shared" si="45"/>
        <v>107</v>
      </c>
      <c r="D745" s="3">
        <f>IF(A745="","",COUNTIFS(Saisonpreise!$K$9:$K$38,"OK",Saisonpreise!$C$9:$C$38,"Jährlich",Saisonpreise!$J$9:$J$38,0,Saisonpreise!$H$9:$H$38,"&lt;="&amp;C745,Saisonpreise!$I$9:$I$38,"&gt;="&amp;C745)+COUNTIFS(Saisonpreise!$K$9:$K$38,"OK",Saisonpreise!$C$9:$C$38,"Jährlich",Saisonpreise!$J$9:$J$38,1,Saisonpreise!$H$9:$H$38,"&lt;="&amp;C745)+COUNTIFS(Saisonpreise!$K$9:$K$38,"OK",Saisonpreise!$C$9:$C$38,"Jährlich",Saisonpreise!$J$9:$J$38,1,Saisonpreise!$I$9:$I$38,"&gt;="&amp;C745))</f>
        <v>1</v>
      </c>
      <c r="E745" s="3">
        <f>IF(A745="","",COUNTIFS(Saisonpreise!$K$9:$K$38,"OK",Saisonpreise!$C$9:$C$38,"Einmalig",Saisonpreise!$D$9:$D$38,"&lt;="&amp;A745,Saisonpreise!$E$9:$E$38,"&gt;="&amp;A745))</f>
        <v>0</v>
      </c>
      <c r="F745" s="10">
        <f>IF(A745="","",IF(E745&gt;1,"",IF(E745=1,SUMIFS(Saisonpreise!$F$9:$F$38,Saisonpreise!$K$9:$K$38,"OK",Saisonpreise!$C$9:$C$38,"Einmalig",Saisonpreise!$D$9:$D$38,"&lt;="&amp;A745,Saisonpreise!$E$9:$E$38,"&gt;="&amp;A745),IF(D745&gt;1,"",IF(D745=0,Start!$E$26,SUMIFS(Saisonpreise!$F$9:$F$38,Saisonpreise!$K$9:$K$38,"OK",Saisonpreise!$C$9:$C$38,"Jährlich",Saisonpreise!$J$9:$J$38,0,Saisonpreise!$H$9:$H$38,"&lt;="&amp;C745,Saisonpreise!$I$9:$I$38,"&gt;="&amp;C745)+SUMIFS(Saisonpreise!$F$9:$F$38,Saisonpreise!$K$9:$K$38,"OK",Saisonpreise!$C$9:$C$38,"Jährlich",Saisonpreise!$J$9:$J$38,1,Saisonpreise!$H$9:$H$38,"&lt;="&amp;C745)+SUMIFS(Saisonpreise!$F$9:$F$38,Saisonpreise!$K$9:$K$38,"OK",Saisonpreise!$C$9:$C$38,"Jährlich",Saisonpreise!$J$9:$J$38,1,Saisonpreise!$I$9:$I$38,"&gt;="&amp;C745))))))</f>
        <v>85</v>
      </c>
      <c r="G745" s="3" t="str">
        <f t="shared" si="46"/>
        <v>Jährliche Saison</v>
      </c>
      <c r="H745" s="3" t="str">
        <f t="shared" si="47"/>
        <v>OK</v>
      </c>
    </row>
    <row r="746" spans="1:8" ht="31" customHeight="1">
      <c r="A746" s="12">
        <f>IF(DATE(Start!$E$28,1,1)+ROW()-9&lt;DATE(Start!$E$28+3,1,1),DATE(Start!$E$28,1,1)+ROW()-9,"")</f>
        <v>46760</v>
      </c>
      <c r="B746" s="3" t="str">
        <f t="shared" si="44"/>
        <v>Sa</v>
      </c>
      <c r="C746" s="3">
        <f t="shared" si="45"/>
        <v>108</v>
      </c>
      <c r="D746" s="3">
        <f>IF(A746="","",COUNTIFS(Saisonpreise!$K$9:$K$38,"OK",Saisonpreise!$C$9:$C$38,"Jährlich",Saisonpreise!$J$9:$J$38,0,Saisonpreise!$H$9:$H$38,"&lt;="&amp;C746,Saisonpreise!$I$9:$I$38,"&gt;="&amp;C746)+COUNTIFS(Saisonpreise!$K$9:$K$38,"OK",Saisonpreise!$C$9:$C$38,"Jährlich",Saisonpreise!$J$9:$J$38,1,Saisonpreise!$H$9:$H$38,"&lt;="&amp;C746)+COUNTIFS(Saisonpreise!$K$9:$K$38,"OK",Saisonpreise!$C$9:$C$38,"Jährlich",Saisonpreise!$J$9:$J$38,1,Saisonpreise!$I$9:$I$38,"&gt;="&amp;C746))</f>
        <v>1</v>
      </c>
      <c r="E746" s="3">
        <f>IF(A746="","",COUNTIFS(Saisonpreise!$K$9:$K$38,"OK",Saisonpreise!$C$9:$C$38,"Einmalig",Saisonpreise!$D$9:$D$38,"&lt;="&amp;A746,Saisonpreise!$E$9:$E$38,"&gt;="&amp;A746))</f>
        <v>0</v>
      </c>
      <c r="F746" s="10">
        <f>IF(A746="","",IF(E746&gt;1,"",IF(E746=1,SUMIFS(Saisonpreise!$F$9:$F$38,Saisonpreise!$K$9:$K$38,"OK",Saisonpreise!$C$9:$C$38,"Einmalig",Saisonpreise!$D$9:$D$38,"&lt;="&amp;A746,Saisonpreise!$E$9:$E$38,"&gt;="&amp;A746),IF(D746&gt;1,"",IF(D746=0,Start!$E$26,SUMIFS(Saisonpreise!$F$9:$F$38,Saisonpreise!$K$9:$K$38,"OK",Saisonpreise!$C$9:$C$38,"Jährlich",Saisonpreise!$J$9:$J$38,0,Saisonpreise!$H$9:$H$38,"&lt;="&amp;C746,Saisonpreise!$I$9:$I$38,"&gt;="&amp;C746)+SUMIFS(Saisonpreise!$F$9:$F$38,Saisonpreise!$K$9:$K$38,"OK",Saisonpreise!$C$9:$C$38,"Jährlich",Saisonpreise!$J$9:$J$38,1,Saisonpreise!$H$9:$H$38,"&lt;="&amp;C746)+SUMIFS(Saisonpreise!$F$9:$F$38,Saisonpreise!$K$9:$K$38,"OK",Saisonpreise!$C$9:$C$38,"Jährlich",Saisonpreise!$J$9:$J$38,1,Saisonpreise!$I$9:$I$38,"&gt;="&amp;C746))))))</f>
        <v>85</v>
      </c>
      <c r="G746" s="3" t="str">
        <f t="shared" si="46"/>
        <v>Jährliche Saison</v>
      </c>
      <c r="H746" s="3" t="str">
        <f t="shared" si="47"/>
        <v>OK</v>
      </c>
    </row>
    <row r="747" spans="1:8" ht="31" customHeight="1">
      <c r="A747" s="12">
        <f>IF(DATE(Start!$E$28,1,1)+ROW()-9&lt;DATE(Start!$E$28+3,1,1),DATE(Start!$E$28,1,1)+ROW()-9,"")</f>
        <v>46761</v>
      </c>
      <c r="B747" s="3" t="str">
        <f t="shared" si="44"/>
        <v>So</v>
      </c>
      <c r="C747" s="3">
        <f t="shared" si="45"/>
        <v>109</v>
      </c>
      <c r="D747" s="3">
        <f>IF(A747="","",COUNTIFS(Saisonpreise!$K$9:$K$38,"OK",Saisonpreise!$C$9:$C$38,"Jährlich",Saisonpreise!$J$9:$J$38,0,Saisonpreise!$H$9:$H$38,"&lt;="&amp;C747,Saisonpreise!$I$9:$I$38,"&gt;="&amp;C747)+COUNTIFS(Saisonpreise!$K$9:$K$38,"OK",Saisonpreise!$C$9:$C$38,"Jährlich",Saisonpreise!$J$9:$J$38,1,Saisonpreise!$H$9:$H$38,"&lt;="&amp;C747)+COUNTIFS(Saisonpreise!$K$9:$K$38,"OK",Saisonpreise!$C$9:$C$38,"Jährlich",Saisonpreise!$J$9:$J$38,1,Saisonpreise!$I$9:$I$38,"&gt;="&amp;C747))</f>
        <v>1</v>
      </c>
      <c r="E747" s="3">
        <f>IF(A747="","",COUNTIFS(Saisonpreise!$K$9:$K$38,"OK",Saisonpreise!$C$9:$C$38,"Einmalig",Saisonpreise!$D$9:$D$38,"&lt;="&amp;A747,Saisonpreise!$E$9:$E$38,"&gt;="&amp;A747))</f>
        <v>0</v>
      </c>
      <c r="F747" s="10">
        <f>IF(A747="","",IF(E747&gt;1,"",IF(E747=1,SUMIFS(Saisonpreise!$F$9:$F$38,Saisonpreise!$K$9:$K$38,"OK",Saisonpreise!$C$9:$C$38,"Einmalig",Saisonpreise!$D$9:$D$38,"&lt;="&amp;A747,Saisonpreise!$E$9:$E$38,"&gt;="&amp;A747),IF(D747&gt;1,"",IF(D747=0,Start!$E$26,SUMIFS(Saisonpreise!$F$9:$F$38,Saisonpreise!$K$9:$K$38,"OK",Saisonpreise!$C$9:$C$38,"Jährlich",Saisonpreise!$J$9:$J$38,0,Saisonpreise!$H$9:$H$38,"&lt;="&amp;C747,Saisonpreise!$I$9:$I$38,"&gt;="&amp;C747)+SUMIFS(Saisonpreise!$F$9:$F$38,Saisonpreise!$K$9:$K$38,"OK",Saisonpreise!$C$9:$C$38,"Jährlich",Saisonpreise!$J$9:$J$38,1,Saisonpreise!$H$9:$H$38,"&lt;="&amp;C747)+SUMIFS(Saisonpreise!$F$9:$F$38,Saisonpreise!$K$9:$K$38,"OK",Saisonpreise!$C$9:$C$38,"Jährlich",Saisonpreise!$J$9:$J$38,1,Saisonpreise!$I$9:$I$38,"&gt;="&amp;C747))))))</f>
        <v>85</v>
      </c>
      <c r="G747" s="3" t="str">
        <f t="shared" si="46"/>
        <v>Jährliche Saison</v>
      </c>
      <c r="H747" s="3" t="str">
        <f t="shared" si="47"/>
        <v>OK</v>
      </c>
    </row>
    <row r="748" spans="1:8" ht="31" customHeight="1">
      <c r="A748" s="12">
        <f>IF(DATE(Start!$E$28,1,1)+ROW()-9&lt;DATE(Start!$E$28+3,1,1),DATE(Start!$E$28,1,1)+ROW()-9,"")</f>
        <v>46762</v>
      </c>
      <c r="B748" s="3" t="str">
        <f t="shared" si="44"/>
        <v>Mo</v>
      </c>
      <c r="C748" s="3">
        <f t="shared" si="45"/>
        <v>110</v>
      </c>
      <c r="D748" s="3">
        <f>IF(A748="","",COUNTIFS(Saisonpreise!$K$9:$K$38,"OK",Saisonpreise!$C$9:$C$38,"Jährlich",Saisonpreise!$J$9:$J$38,0,Saisonpreise!$H$9:$H$38,"&lt;="&amp;C748,Saisonpreise!$I$9:$I$38,"&gt;="&amp;C748)+COUNTIFS(Saisonpreise!$K$9:$K$38,"OK",Saisonpreise!$C$9:$C$38,"Jährlich",Saisonpreise!$J$9:$J$38,1,Saisonpreise!$H$9:$H$38,"&lt;="&amp;C748)+COUNTIFS(Saisonpreise!$K$9:$K$38,"OK",Saisonpreise!$C$9:$C$38,"Jährlich",Saisonpreise!$J$9:$J$38,1,Saisonpreise!$I$9:$I$38,"&gt;="&amp;C748))</f>
        <v>1</v>
      </c>
      <c r="E748" s="3">
        <f>IF(A748="","",COUNTIFS(Saisonpreise!$K$9:$K$38,"OK",Saisonpreise!$C$9:$C$38,"Einmalig",Saisonpreise!$D$9:$D$38,"&lt;="&amp;A748,Saisonpreise!$E$9:$E$38,"&gt;="&amp;A748))</f>
        <v>0</v>
      </c>
      <c r="F748" s="10">
        <f>IF(A748="","",IF(E748&gt;1,"",IF(E748=1,SUMIFS(Saisonpreise!$F$9:$F$38,Saisonpreise!$K$9:$K$38,"OK",Saisonpreise!$C$9:$C$38,"Einmalig",Saisonpreise!$D$9:$D$38,"&lt;="&amp;A748,Saisonpreise!$E$9:$E$38,"&gt;="&amp;A748),IF(D748&gt;1,"",IF(D748=0,Start!$E$26,SUMIFS(Saisonpreise!$F$9:$F$38,Saisonpreise!$K$9:$K$38,"OK",Saisonpreise!$C$9:$C$38,"Jährlich",Saisonpreise!$J$9:$J$38,0,Saisonpreise!$H$9:$H$38,"&lt;="&amp;C748,Saisonpreise!$I$9:$I$38,"&gt;="&amp;C748)+SUMIFS(Saisonpreise!$F$9:$F$38,Saisonpreise!$K$9:$K$38,"OK",Saisonpreise!$C$9:$C$38,"Jährlich",Saisonpreise!$J$9:$J$38,1,Saisonpreise!$H$9:$H$38,"&lt;="&amp;C748)+SUMIFS(Saisonpreise!$F$9:$F$38,Saisonpreise!$K$9:$K$38,"OK",Saisonpreise!$C$9:$C$38,"Jährlich",Saisonpreise!$J$9:$J$38,1,Saisonpreise!$I$9:$I$38,"&gt;="&amp;C748))))))</f>
        <v>85</v>
      </c>
      <c r="G748" s="3" t="str">
        <f t="shared" si="46"/>
        <v>Jährliche Saison</v>
      </c>
      <c r="H748" s="3" t="str">
        <f t="shared" si="47"/>
        <v>OK</v>
      </c>
    </row>
    <row r="749" spans="1:8" ht="31" customHeight="1">
      <c r="A749" s="12">
        <f>IF(DATE(Start!$E$28,1,1)+ROW()-9&lt;DATE(Start!$E$28+3,1,1),DATE(Start!$E$28,1,1)+ROW()-9,"")</f>
        <v>46763</v>
      </c>
      <c r="B749" s="3" t="str">
        <f t="shared" si="44"/>
        <v>Di</v>
      </c>
      <c r="C749" s="3">
        <f t="shared" si="45"/>
        <v>111</v>
      </c>
      <c r="D749" s="3">
        <f>IF(A749="","",COUNTIFS(Saisonpreise!$K$9:$K$38,"OK",Saisonpreise!$C$9:$C$38,"Jährlich",Saisonpreise!$J$9:$J$38,0,Saisonpreise!$H$9:$H$38,"&lt;="&amp;C749,Saisonpreise!$I$9:$I$38,"&gt;="&amp;C749)+COUNTIFS(Saisonpreise!$K$9:$K$38,"OK",Saisonpreise!$C$9:$C$38,"Jährlich",Saisonpreise!$J$9:$J$38,1,Saisonpreise!$H$9:$H$38,"&lt;="&amp;C749)+COUNTIFS(Saisonpreise!$K$9:$K$38,"OK",Saisonpreise!$C$9:$C$38,"Jährlich",Saisonpreise!$J$9:$J$38,1,Saisonpreise!$I$9:$I$38,"&gt;="&amp;C749))</f>
        <v>1</v>
      </c>
      <c r="E749" s="3">
        <f>IF(A749="","",COUNTIFS(Saisonpreise!$K$9:$K$38,"OK",Saisonpreise!$C$9:$C$38,"Einmalig",Saisonpreise!$D$9:$D$38,"&lt;="&amp;A749,Saisonpreise!$E$9:$E$38,"&gt;="&amp;A749))</f>
        <v>0</v>
      </c>
      <c r="F749" s="10">
        <f>IF(A749="","",IF(E749&gt;1,"",IF(E749=1,SUMIFS(Saisonpreise!$F$9:$F$38,Saisonpreise!$K$9:$K$38,"OK",Saisonpreise!$C$9:$C$38,"Einmalig",Saisonpreise!$D$9:$D$38,"&lt;="&amp;A749,Saisonpreise!$E$9:$E$38,"&gt;="&amp;A749),IF(D749&gt;1,"",IF(D749=0,Start!$E$26,SUMIFS(Saisonpreise!$F$9:$F$38,Saisonpreise!$K$9:$K$38,"OK",Saisonpreise!$C$9:$C$38,"Jährlich",Saisonpreise!$J$9:$J$38,0,Saisonpreise!$H$9:$H$38,"&lt;="&amp;C749,Saisonpreise!$I$9:$I$38,"&gt;="&amp;C749)+SUMIFS(Saisonpreise!$F$9:$F$38,Saisonpreise!$K$9:$K$38,"OK",Saisonpreise!$C$9:$C$38,"Jährlich",Saisonpreise!$J$9:$J$38,1,Saisonpreise!$H$9:$H$38,"&lt;="&amp;C749)+SUMIFS(Saisonpreise!$F$9:$F$38,Saisonpreise!$K$9:$K$38,"OK",Saisonpreise!$C$9:$C$38,"Jährlich",Saisonpreise!$J$9:$J$38,1,Saisonpreise!$I$9:$I$38,"&gt;="&amp;C749))))))</f>
        <v>85</v>
      </c>
      <c r="G749" s="3" t="str">
        <f t="shared" si="46"/>
        <v>Jährliche Saison</v>
      </c>
      <c r="H749" s="3" t="str">
        <f t="shared" si="47"/>
        <v>OK</v>
      </c>
    </row>
    <row r="750" spans="1:8" ht="31" customHeight="1">
      <c r="A750" s="12">
        <f>IF(DATE(Start!$E$28,1,1)+ROW()-9&lt;DATE(Start!$E$28+3,1,1),DATE(Start!$E$28,1,1)+ROW()-9,"")</f>
        <v>46764</v>
      </c>
      <c r="B750" s="3" t="str">
        <f t="shared" si="44"/>
        <v>Mi</v>
      </c>
      <c r="C750" s="3">
        <f t="shared" si="45"/>
        <v>112</v>
      </c>
      <c r="D750" s="3">
        <f>IF(A750="","",COUNTIFS(Saisonpreise!$K$9:$K$38,"OK",Saisonpreise!$C$9:$C$38,"Jährlich",Saisonpreise!$J$9:$J$38,0,Saisonpreise!$H$9:$H$38,"&lt;="&amp;C750,Saisonpreise!$I$9:$I$38,"&gt;="&amp;C750)+COUNTIFS(Saisonpreise!$K$9:$K$38,"OK",Saisonpreise!$C$9:$C$38,"Jährlich",Saisonpreise!$J$9:$J$38,1,Saisonpreise!$H$9:$H$38,"&lt;="&amp;C750)+COUNTIFS(Saisonpreise!$K$9:$K$38,"OK",Saisonpreise!$C$9:$C$38,"Jährlich",Saisonpreise!$J$9:$J$38,1,Saisonpreise!$I$9:$I$38,"&gt;="&amp;C750))</f>
        <v>1</v>
      </c>
      <c r="E750" s="3">
        <f>IF(A750="","",COUNTIFS(Saisonpreise!$K$9:$K$38,"OK",Saisonpreise!$C$9:$C$38,"Einmalig",Saisonpreise!$D$9:$D$38,"&lt;="&amp;A750,Saisonpreise!$E$9:$E$38,"&gt;="&amp;A750))</f>
        <v>0</v>
      </c>
      <c r="F750" s="10">
        <f>IF(A750="","",IF(E750&gt;1,"",IF(E750=1,SUMIFS(Saisonpreise!$F$9:$F$38,Saisonpreise!$K$9:$K$38,"OK",Saisonpreise!$C$9:$C$38,"Einmalig",Saisonpreise!$D$9:$D$38,"&lt;="&amp;A750,Saisonpreise!$E$9:$E$38,"&gt;="&amp;A750),IF(D750&gt;1,"",IF(D750=0,Start!$E$26,SUMIFS(Saisonpreise!$F$9:$F$38,Saisonpreise!$K$9:$K$38,"OK",Saisonpreise!$C$9:$C$38,"Jährlich",Saisonpreise!$J$9:$J$38,0,Saisonpreise!$H$9:$H$38,"&lt;="&amp;C750,Saisonpreise!$I$9:$I$38,"&gt;="&amp;C750)+SUMIFS(Saisonpreise!$F$9:$F$38,Saisonpreise!$K$9:$K$38,"OK",Saisonpreise!$C$9:$C$38,"Jährlich",Saisonpreise!$J$9:$J$38,1,Saisonpreise!$H$9:$H$38,"&lt;="&amp;C750)+SUMIFS(Saisonpreise!$F$9:$F$38,Saisonpreise!$K$9:$K$38,"OK",Saisonpreise!$C$9:$C$38,"Jährlich",Saisonpreise!$J$9:$J$38,1,Saisonpreise!$I$9:$I$38,"&gt;="&amp;C750))))))</f>
        <v>85</v>
      </c>
      <c r="G750" s="3" t="str">
        <f t="shared" si="46"/>
        <v>Jährliche Saison</v>
      </c>
      <c r="H750" s="3" t="str">
        <f t="shared" si="47"/>
        <v>OK</v>
      </c>
    </row>
    <row r="751" spans="1:8" ht="31" customHeight="1">
      <c r="A751" s="12">
        <f>IF(DATE(Start!$E$28,1,1)+ROW()-9&lt;DATE(Start!$E$28+3,1,1),DATE(Start!$E$28,1,1)+ROW()-9,"")</f>
        <v>46765</v>
      </c>
      <c r="B751" s="3" t="str">
        <f t="shared" si="44"/>
        <v>Do</v>
      </c>
      <c r="C751" s="3">
        <f t="shared" si="45"/>
        <v>113</v>
      </c>
      <c r="D751" s="3">
        <f>IF(A751="","",COUNTIFS(Saisonpreise!$K$9:$K$38,"OK",Saisonpreise!$C$9:$C$38,"Jährlich",Saisonpreise!$J$9:$J$38,0,Saisonpreise!$H$9:$H$38,"&lt;="&amp;C751,Saisonpreise!$I$9:$I$38,"&gt;="&amp;C751)+COUNTIFS(Saisonpreise!$K$9:$K$38,"OK",Saisonpreise!$C$9:$C$38,"Jährlich",Saisonpreise!$J$9:$J$38,1,Saisonpreise!$H$9:$H$38,"&lt;="&amp;C751)+COUNTIFS(Saisonpreise!$K$9:$K$38,"OK",Saisonpreise!$C$9:$C$38,"Jährlich",Saisonpreise!$J$9:$J$38,1,Saisonpreise!$I$9:$I$38,"&gt;="&amp;C751))</f>
        <v>1</v>
      </c>
      <c r="E751" s="3">
        <f>IF(A751="","",COUNTIFS(Saisonpreise!$K$9:$K$38,"OK",Saisonpreise!$C$9:$C$38,"Einmalig",Saisonpreise!$D$9:$D$38,"&lt;="&amp;A751,Saisonpreise!$E$9:$E$38,"&gt;="&amp;A751))</f>
        <v>0</v>
      </c>
      <c r="F751" s="10">
        <f>IF(A751="","",IF(E751&gt;1,"",IF(E751=1,SUMIFS(Saisonpreise!$F$9:$F$38,Saisonpreise!$K$9:$K$38,"OK",Saisonpreise!$C$9:$C$38,"Einmalig",Saisonpreise!$D$9:$D$38,"&lt;="&amp;A751,Saisonpreise!$E$9:$E$38,"&gt;="&amp;A751),IF(D751&gt;1,"",IF(D751=0,Start!$E$26,SUMIFS(Saisonpreise!$F$9:$F$38,Saisonpreise!$K$9:$K$38,"OK",Saisonpreise!$C$9:$C$38,"Jährlich",Saisonpreise!$J$9:$J$38,0,Saisonpreise!$H$9:$H$38,"&lt;="&amp;C751,Saisonpreise!$I$9:$I$38,"&gt;="&amp;C751)+SUMIFS(Saisonpreise!$F$9:$F$38,Saisonpreise!$K$9:$K$38,"OK",Saisonpreise!$C$9:$C$38,"Jährlich",Saisonpreise!$J$9:$J$38,1,Saisonpreise!$H$9:$H$38,"&lt;="&amp;C751)+SUMIFS(Saisonpreise!$F$9:$F$38,Saisonpreise!$K$9:$K$38,"OK",Saisonpreise!$C$9:$C$38,"Jährlich",Saisonpreise!$J$9:$J$38,1,Saisonpreise!$I$9:$I$38,"&gt;="&amp;C751))))))</f>
        <v>85</v>
      </c>
      <c r="G751" s="3" t="str">
        <f t="shared" si="46"/>
        <v>Jährliche Saison</v>
      </c>
      <c r="H751" s="3" t="str">
        <f t="shared" si="47"/>
        <v>OK</v>
      </c>
    </row>
    <row r="752" spans="1:8" ht="31" customHeight="1">
      <c r="A752" s="12">
        <f>IF(DATE(Start!$E$28,1,1)+ROW()-9&lt;DATE(Start!$E$28+3,1,1),DATE(Start!$E$28,1,1)+ROW()-9,"")</f>
        <v>46766</v>
      </c>
      <c r="B752" s="3" t="str">
        <f t="shared" si="44"/>
        <v>Fr</v>
      </c>
      <c r="C752" s="3">
        <f t="shared" si="45"/>
        <v>114</v>
      </c>
      <c r="D752" s="3">
        <f>IF(A752="","",COUNTIFS(Saisonpreise!$K$9:$K$38,"OK",Saisonpreise!$C$9:$C$38,"Jährlich",Saisonpreise!$J$9:$J$38,0,Saisonpreise!$H$9:$H$38,"&lt;="&amp;C752,Saisonpreise!$I$9:$I$38,"&gt;="&amp;C752)+COUNTIFS(Saisonpreise!$K$9:$K$38,"OK",Saisonpreise!$C$9:$C$38,"Jährlich",Saisonpreise!$J$9:$J$38,1,Saisonpreise!$H$9:$H$38,"&lt;="&amp;C752)+COUNTIFS(Saisonpreise!$K$9:$K$38,"OK",Saisonpreise!$C$9:$C$38,"Jährlich",Saisonpreise!$J$9:$J$38,1,Saisonpreise!$I$9:$I$38,"&gt;="&amp;C752))</f>
        <v>1</v>
      </c>
      <c r="E752" s="3">
        <f>IF(A752="","",COUNTIFS(Saisonpreise!$K$9:$K$38,"OK",Saisonpreise!$C$9:$C$38,"Einmalig",Saisonpreise!$D$9:$D$38,"&lt;="&amp;A752,Saisonpreise!$E$9:$E$38,"&gt;="&amp;A752))</f>
        <v>0</v>
      </c>
      <c r="F752" s="10">
        <f>IF(A752="","",IF(E752&gt;1,"",IF(E752=1,SUMIFS(Saisonpreise!$F$9:$F$38,Saisonpreise!$K$9:$K$38,"OK",Saisonpreise!$C$9:$C$38,"Einmalig",Saisonpreise!$D$9:$D$38,"&lt;="&amp;A752,Saisonpreise!$E$9:$E$38,"&gt;="&amp;A752),IF(D752&gt;1,"",IF(D752=0,Start!$E$26,SUMIFS(Saisonpreise!$F$9:$F$38,Saisonpreise!$K$9:$K$38,"OK",Saisonpreise!$C$9:$C$38,"Jährlich",Saisonpreise!$J$9:$J$38,0,Saisonpreise!$H$9:$H$38,"&lt;="&amp;C752,Saisonpreise!$I$9:$I$38,"&gt;="&amp;C752)+SUMIFS(Saisonpreise!$F$9:$F$38,Saisonpreise!$K$9:$K$38,"OK",Saisonpreise!$C$9:$C$38,"Jährlich",Saisonpreise!$J$9:$J$38,1,Saisonpreise!$H$9:$H$38,"&lt;="&amp;C752)+SUMIFS(Saisonpreise!$F$9:$F$38,Saisonpreise!$K$9:$K$38,"OK",Saisonpreise!$C$9:$C$38,"Jährlich",Saisonpreise!$J$9:$J$38,1,Saisonpreise!$I$9:$I$38,"&gt;="&amp;C752))))))</f>
        <v>85</v>
      </c>
      <c r="G752" s="3" t="str">
        <f t="shared" si="46"/>
        <v>Jährliche Saison</v>
      </c>
      <c r="H752" s="3" t="str">
        <f t="shared" si="47"/>
        <v>OK</v>
      </c>
    </row>
    <row r="753" spans="1:8" ht="31" customHeight="1">
      <c r="A753" s="12">
        <f>IF(DATE(Start!$E$28,1,1)+ROW()-9&lt;DATE(Start!$E$28+3,1,1),DATE(Start!$E$28,1,1)+ROW()-9,"")</f>
        <v>46767</v>
      </c>
      <c r="B753" s="3" t="str">
        <f t="shared" si="44"/>
        <v>Sa</v>
      </c>
      <c r="C753" s="3">
        <f t="shared" si="45"/>
        <v>115</v>
      </c>
      <c r="D753" s="3">
        <f>IF(A753="","",COUNTIFS(Saisonpreise!$K$9:$K$38,"OK",Saisonpreise!$C$9:$C$38,"Jährlich",Saisonpreise!$J$9:$J$38,0,Saisonpreise!$H$9:$H$38,"&lt;="&amp;C753,Saisonpreise!$I$9:$I$38,"&gt;="&amp;C753)+COUNTIFS(Saisonpreise!$K$9:$K$38,"OK",Saisonpreise!$C$9:$C$38,"Jährlich",Saisonpreise!$J$9:$J$38,1,Saisonpreise!$H$9:$H$38,"&lt;="&amp;C753)+COUNTIFS(Saisonpreise!$K$9:$K$38,"OK",Saisonpreise!$C$9:$C$38,"Jährlich",Saisonpreise!$J$9:$J$38,1,Saisonpreise!$I$9:$I$38,"&gt;="&amp;C753))</f>
        <v>1</v>
      </c>
      <c r="E753" s="3">
        <f>IF(A753="","",COUNTIFS(Saisonpreise!$K$9:$K$38,"OK",Saisonpreise!$C$9:$C$38,"Einmalig",Saisonpreise!$D$9:$D$38,"&lt;="&amp;A753,Saisonpreise!$E$9:$E$38,"&gt;="&amp;A753))</f>
        <v>0</v>
      </c>
      <c r="F753" s="10">
        <f>IF(A753="","",IF(E753&gt;1,"",IF(E753=1,SUMIFS(Saisonpreise!$F$9:$F$38,Saisonpreise!$K$9:$K$38,"OK",Saisonpreise!$C$9:$C$38,"Einmalig",Saisonpreise!$D$9:$D$38,"&lt;="&amp;A753,Saisonpreise!$E$9:$E$38,"&gt;="&amp;A753),IF(D753&gt;1,"",IF(D753=0,Start!$E$26,SUMIFS(Saisonpreise!$F$9:$F$38,Saisonpreise!$K$9:$K$38,"OK",Saisonpreise!$C$9:$C$38,"Jährlich",Saisonpreise!$J$9:$J$38,0,Saisonpreise!$H$9:$H$38,"&lt;="&amp;C753,Saisonpreise!$I$9:$I$38,"&gt;="&amp;C753)+SUMIFS(Saisonpreise!$F$9:$F$38,Saisonpreise!$K$9:$K$38,"OK",Saisonpreise!$C$9:$C$38,"Jährlich",Saisonpreise!$J$9:$J$38,1,Saisonpreise!$H$9:$H$38,"&lt;="&amp;C753)+SUMIFS(Saisonpreise!$F$9:$F$38,Saisonpreise!$K$9:$K$38,"OK",Saisonpreise!$C$9:$C$38,"Jährlich",Saisonpreise!$J$9:$J$38,1,Saisonpreise!$I$9:$I$38,"&gt;="&amp;C753))))))</f>
        <v>85</v>
      </c>
      <c r="G753" s="3" t="str">
        <f t="shared" si="46"/>
        <v>Jährliche Saison</v>
      </c>
      <c r="H753" s="3" t="str">
        <f t="shared" si="47"/>
        <v>OK</v>
      </c>
    </row>
    <row r="754" spans="1:8" ht="31" customHeight="1">
      <c r="A754" s="12">
        <f>IF(DATE(Start!$E$28,1,1)+ROW()-9&lt;DATE(Start!$E$28+3,1,1),DATE(Start!$E$28,1,1)+ROW()-9,"")</f>
        <v>46768</v>
      </c>
      <c r="B754" s="3" t="str">
        <f t="shared" si="44"/>
        <v>So</v>
      </c>
      <c r="C754" s="3">
        <f t="shared" si="45"/>
        <v>116</v>
      </c>
      <c r="D754" s="3">
        <f>IF(A754="","",COUNTIFS(Saisonpreise!$K$9:$K$38,"OK",Saisonpreise!$C$9:$C$38,"Jährlich",Saisonpreise!$J$9:$J$38,0,Saisonpreise!$H$9:$H$38,"&lt;="&amp;C754,Saisonpreise!$I$9:$I$38,"&gt;="&amp;C754)+COUNTIFS(Saisonpreise!$K$9:$K$38,"OK",Saisonpreise!$C$9:$C$38,"Jährlich",Saisonpreise!$J$9:$J$38,1,Saisonpreise!$H$9:$H$38,"&lt;="&amp;C754)+COUNTIFS(Saisonpreise!$K$9:$K$38,"OK",Saisonpreise!$C$9:$C$38,"Jährlich",Saisonpreise!$J$9:$J$38,1,Saisonpreise!$I$9:$I$38,"&gt;="&amp;C754))</f>
        <v>1</v>
      </c>
      <c r="E754" s="3">
        <f>IF(A754="","",COUNTIFS(Saisonpreise!$K$9:$K$38,"OK",Saisonpreise!$C$9:$C$38,"Einmalig",Saisonpreise!$D$9:$D$38,"&lt;="&amp;A754,Saisonpreise!$E$9:$E$38,"&gt;="&amp;A754))</f>
        <v>0</v>
      </c>
      <c r="F754" s="10">
        <f>IF(A754="","",IF(E754&gt;1,"",IF(E754=1,SUMIFS(Saisonpreise!$F$9:$F$38,Saisonpreise!$K$9:$K$38,"OK",Saisonpreise!$C$9:$C$38,"Einmalig",Saisonpreise!$D$9:$D$38,"&lt;="&amp;A754,Saisonpreise!$E$9:$E$38,"&gt;="&amp;A754),IF(D754&gt;1,"",IF(D754=0,Start!$E$26,SUMIFS(Saisonpreise!$F$9:$F$38,Saisonpreise!$K$9:$K$38,"OK",Saisonpreise!$C$9:$C$38,"Jährlich",Saisonpreise!$J$9:$J$38,0,Saisonpreise!$H$9:$H$38,"&lt;="&amp;C754,Saisonpreise!$I$9:$I$38,"&gt;="&amp;C754)+SUMIFS(Saisonpreise!$F$9:$F$38,Saisonpreise!$K$9:$K$38,"OK",Saisonpreise!$C$9:$C$38,"Jährlich",Saisonpreise!$J$9:$J$38,1,Saisonpreise!$H$9:$H$38,"&lt;="&amp;C754)+SUMIFS(Saisonpreise!$F$9:$F$38,Saisonpreise!$K$9:$K$38,"OK",Saisonpreise!$C$9:$C$38,"Jährlich",Saisonpreise!$J$9:$J$38,1,Saisonpreise!$I$9:$I$38,"&gt;="&amp;C754))))))</f>
        <v>85</v>
      </c>
      <c r="G754" s="3" t="str">
        <f t="shared" si="46"/>
        <v>Jährliche Saison</v>
      </c>
      <c r="H754" s="3" t="str">
        <f t="shared" si="47"/>
        <v>OK</v>
      </c>
    </row>
    <row r="755" spans="1:8" ht="31" customHeight="1">
      <c r="A755" s="12">
        <f>IF(DATE(Start!$E$28,1,1)+ROW()-9&lt;DATE(Start!$E$28+3,1,1),DATE(Start!$E$28,1,1)+ROW()-9,"")</f>
        <v>46769</v>
      </c>
      <c r="B755" s="3" t="str">
        <f t="shared" si="44"/>
        <v>Mo</v>
      </c>
      <c r="C755" s="3">
        <f t="shared" si="45"/>
        <v>117</v>
      </c>
      <c r="D755" s="3">
        <f>IF(A755="","",COUNTIFS(Saisonpreise!$K$9:$K$38,"OK",Saisonpreise!$C$9:$C$38,"Jährlich",Saisonpreise!$J$9:$J$38,0,Saisonpreise!$H$9:$H$38,"&lt;="&amp;C755,Saisonpreise!$I$9:$I$38,"&gt;="&amp;C755)+COUNTIFS(Saisonpreise!$K$9:$K$38,"OK",Saisonpreise!$C$9:$C$38,"Jährlich",Saisonpreise!$J$9:$J$38,1,Saisonpreise!$H$9:$H$38,"&lt;="&amp;C755)+COUNTIFS(Saisonpreise!$K$9:$K$38,"OK",Saisonpreise!$C$9:$C$38,"Jährlich",Saisonpreise!$J$9:$J$38,1,Saisonpreise!$I$9:$I$38,"&gt;="&amp;C755))</f>
        <v>1</v>
      </c>
      <c r="E755" s="3">
        <f>IF(A755="","",COUNTIFS(Saisonpreise!$K$9:$K$38,"OK",Saisonpreise!$C$9:$C$38,"Einmalig",Saisonpreise!$D$9:$D$38,"&lt;="&amp;A755,Saisonpreise!$E$9:$E$38,"&gt;="&amp;A755))</f>
        <v>0</v>
      </c>
      <c r="F755" s="10">
        <f>IF(A755="","",IF(E755&gt;1,"",IF(E755=1,SUMIFS(Saisonpreise!$F$9:$F$38,Saisonpreise!$K$9:$K$38,"OK",Saisonpreise!$C$9:$C$38,"Einmalig",Saisonpreise!$D$9:$D$38,"&lt;="&amp;A755,Saisonpreise!$E$9:$E$38,"&gt;="&amp;A755),IF(D755&gt;1,"",IF(D755=0,Start!$E$26,SUMIFS(Saisonpreise!$F$9:$F$38,Saisonpreise!$K$9:$K$38,"OK",Saisonpreise!$C$9:$C$38,"Jährlich",Saisonpreise!$J$9:$J$38,0,Saisonpreise!$H$9:$H$38,"&lt;="&amp;C755,Saisonpreise!$I$9:$I$38,"&gt;="&amp;C755)+SUMIFS(Saisonpreise!$F$9:$F$38,Saisonpreise!$K$9:$K$38,"OK",Saisonpreise!$C$9:$C$38,"Jährlich",Saisonpreise!$J$9:$J$38,1,Saisonpreise!$H$9:$H$38,"&lt;="&amp;C755)+SUMIFS(Saisonpreise!$F$9:$F$38,Saisonpreise!$K$9:$K$38,"OK",Saisonpreise!$C$9:$C$38,"Jährlich",Saisonpreise!$J$9:$J$38,1,Saisonpreise!$I$9:$I$38,"&gt;="&amp;C755))))))</f>
        <v>85</v>
      </c>
      <c r="G755" s="3" t="str">
        <f t="shared" si="46"/>
        <v>Jährliche Saison</v>
      </c>
      <c r="H755" s="3" t="str">
        <f t="shared" si="47"/>
        <v>OK</v>
      </c>
    </row>
    <row r="756" spans="1:8" ht="31" customHeight="1">
      <c r="A756" s="12">
        <f>IF(DATE(Start!$E$28,1,1)+ROW()-9&lt;DATE(Start!$E$28+3,1,1),DATE(Start!$E$28,1,1)+ROW()-9,"")</f>
        <v>46770</v>
      </c>
      <c r="B756" s="3" t="str">
        <f t="shared" si="44"/>
        <v>Di</v>
      </c>
      <c r="C756" s="3">
        <f t="shared" si="45"/>
        <v>118</v>
      </c>
      <c r="D756" s="3">
        <f>IF(A756="","",COUNTIFS(Saisonpreise!$K$9:$K$38,"OK",Saisonpreise!$C$9:$C$38,"Jährlich",Saisonpreise!$J$9:$J$38,0,Saisonpreise!$H$9:$H$38,"&lt;="&amp;C756,Saisonpreise!$I$9:$I$38,"&gt;="&amp;C756)+COUNTIFS(Saisonpreise!$K$9:$K$38,"OK",Saisonpreise!$C$9:$C$38,"Jährlich",Saisonpreise!$J$9:$J$38,1,Saisonpreise!$H$9:$H$38,"&lt;="&amp;C756)+COUNTIFS(Saisonpreise!$K$9:$K$38,"OK",Saisonpreise!$C$9:$C$38,"Jährlich",Saisonpreise!$J$9:$J$38,1,Saisonpreise!$I$9:$I$38,"&gt;="&amp;C756))</f>
        <v>1</v>
      </c>
      <c r="E756" s="3">
        <f>IF(A756="","",COUNTIFS(Saisonpreise!$K$9:$K$38,"OK",Saisonpreise!$C$9:$C$38,"Einmalig",Saisonpreise!$D$9:$D$38,"&lt;="&amp;A756,Saisonpreise!$E$9:$E$38,"&gt;="&amp;A756))</f>
        <v>0</v>
      </c>
      <c r="F756" s="10">
        <f>IF(A756="","",IF(E756&gt;1,"",IF(E756=1,SUMIFS(Saisonpreise!$F$9:$F$38,Saisonpreise!$K$9:$K$38,"OK",Saisonpreise!$C$9:$C$38,"Einmalig",Saisonpreise!$D$9:$D$38,"&lt;="&amp;A756,Saisonpreise!$E$9:$E$38,"&gt;="&amp;A756),IF(D756&gt;1,"",IF(D756=0,Start!$E$26,SUMIFS(Saisonpreise!$F$9:$F$38,Saisonpreise!$K$9:$K$38,"OK",Saisonpreise!$C$9:$C$38,"Jährlich",Saisonpreise!$J$9:$J$38,0,Saisonpreise!$H$9:$H$38,"&lt;="&amp;C756,Saisonpreise!$I$9:$I$38,"&gt;="&amp;C756)+SUMIFS(Saisonpreise!$F$9:$F$38,Saisonpreise!$K$9:$K$38,"OK",Saisonpreise!$C$9:$C$38,"Jährlich",Saisonpreise!$J$9:$J$38,1,Saisonpreise!$H$9:$H$38,"&lt;="&amp;C756)+SUMIFS(Saisonpreise!$F$9:$F$38,Saisonpreise!$K$9:$K$38,"OK",Saisonpreise!$C$9:$C$38,"Jährlich",Saisonpreise!$J$9:$J$38,1,Saisonpreise!$I$9:$I$38,"&gt;="&amp;C756))))))</f>
        <v>85</v>
      </c>
      <c r="G756" s="3" t="str">
        <f t="shared" si="46"/>
        <v>Jährliche Saison</v>
      </c>
      <c r="H756" s="3" t="str">
        <f t="shared" si="47"/>
        <v>OK</v>
      </c>
    </row>
    <row r="757" spans="1:8" ht="31" customHeight="1">
      <c r="A757" s="12">
        <f>IF(DATE(Start!$E$28,1,1)+ROW()-9&lt;DATE(Start!$E$28+3,1,1),DATE(Start!$E$28,1,1)+ROW()-9,"")</f>
        <v>46771</v>
      </c>
      <c r="B757" s="3" t="str">
        <f t="shared" si="44"/>
        <v>Mi</v>
      </c>
      <c r="C757" s="3">
        <f t="shared" si="45"/>
        <v>119</v>
      </c>
      <c r="D757" s="3">
        <f>IF(A757="","",COUNTIFS(Saisonpreise!$K$9:$K$38,"OK",Saisonpreise!$C$9:$C$38,"Jährlich",Saisonpreise!$J$9:$J$38,0,Saisonpreise!$H$9:$H$38,"&lt;="&amp;C757,Saisonpreise!$I$9:$I$38,"&gt;="&amp;C757)+COUNTIFS(Saisonpreise!$K$9:$K$38,"OK",Saisonpreise!$C$9:$C$38,"Jährlich",Saisonpreise!$J$9:$J$38,1,Saisonpreise!$H$9:$H$38,"&lt;="&amp;C757)+COUNTIFS(Saisonpreise!$K$9:$K$38,"OK",Saisonpreise!$C$9:$C$38,"Jährlich",Saisonpreise!$J$9:$J$38,1,Saisonpreise!$I$9:$I$38,"&gt;="&amp;C757))</f>
        <v>1</v>
      </c>
      <c r="E757" s="3">
        <f>IF(A757="","",COUNTIFS(Saisonpreise!$K$9:$K$38,"OK",Saisonpreise!$C$9:$C$38,"Einmalig",Saisonpreise!$D$9:$D$38,"&lt;="&amp;A757,Saisonpreise!$E$9:$E$38,"&gt;="&amp;A757))</f>
        <v>0</v>
      </c>
      <c r="F757" s="10">
        <f>IF(A757="","",IF(E757&gt;1,"",IF(E757=1,SUMIFS(Saisonpreise!$F$9:$F$38,Saisonpreise!$K$9:$K$38,"OK",Saisonpreise!$C$9:$C$38,"Einmalig",Saisonpreise!$D$9:$D$38,"&lt;="&amp;A757,Saisonpreise!$E$9:$E$38,"&gt;="&amp;A757),IF(D757&gt;1,"",IF(D757=0,Start!$E$26,SUMIFS(Saisonpreise!$F$9:$F$38,Saisonpreise!$K$9:$K$38,"OK",Saisonpreise!$C$9:$C$38,"Jährlich",Saisonpreise!$J$9:$J$38,0,Saisonpreise!$H$9:$H$38,"&lt;="&amp;C757,Saisonpreise!$I$9:$I$38,"&gt;="&amp;C757)+SUMIFS(Saisonpreise!$F$9:$F$38,Saisonpreise!$K$9:$K$38,"OK",Saisonpreise!$C$9:$C$38,"Jährlich",Saisonpreise!$J$9:$J$38,1,Saisonpreise!$H$9:$H$38,"&lt;="&amp;C757)+SUMIFS(Saisonpreise!$F$9:$F$38,Saisonpreise!$K$9:$K$38,"OK",Saisonpreise!$C$9:$C$38,"Jährlich",Saisonpreise!$J$9:$J$38,1,Saisonpreise!$I$9:$I$38,"&gt;="&amp;C757))))))</f>
        <v>85</v>
      </c>
      <c r="G757" s="3" t="str">
        <f t="shared" si="46"/>
        <v>Jährliche Saison</v>
      </c>
      <c r="H757" s="3" t="str">
        <f t="shared" si="47"/>
        <v>OK</v>
      </c>
    </row>
    <row r="758" spans="1:8" ht="31" customHeight="1">
      <c r="A758" s="12">
        <f>IF(DATE(Start!$E$28,1,1)+ROW()-9&lt;DATE(Start!$E$28+3,1,1),DATE(Start!$E$28,1,1)+ROW()-9,"")</f>
        <v>46772</v>
      </c>
      <c r="B758" s="3" t="str">
        <f t="shared" si="44"/>
        <v>Do</v>
      </c>
      <c r="C758" s="3">
        <f t="shared" si="45"/>
        <v>120</v>
      </c>
      <c r="D758" s="3">
        <f>IF(A758="","",COUNTIFS(Saisonpreise!$K$9:$K$38,"OK",Saisonpreise!$C$9:$C$38,"Jährlich",Saisonpreise!$J$9:$J$38,0,Saisonpreise!$H$9:$H$38,"&lt;="&amp;C758,Saisonpreise!$I$9:$I$38,"&gt;="&amp;C758)+COUNTIFS(Saisonpreise!$K$9:$K$38,"OK",Saisonpreise!$C$9:$C$38,"Jährlich",Saisonpreise!$J$9:$J$38,1,Saisonpreise!$H$9:$H$38,"&lt;="&amp;C758)+COUNTIFS(Saisonpreise!$K$9:$K$38,"OK",Saisonpreise!$C$9:$C$38,"Jährlich",Saisonpreise!$J$9:$J$38,1,Saisonpreise!$I$9:$I$38,"&gt;="&amp;C758))</f>
        <v>1</v>
      </c>
      <c r="E758" s="3">
        <f>IF(A758="","",COUNTIFS(Saisonpreise!$K$9:$K$38,"OK",Saisonpreise!$C$9:$C$38,"Einmalig",Saisonpreise!$D$9:$D$38,"&lt;="&amp;A758,Saisonpreise!$E$9:$E$38,"&gt;="&amp;A758))</f>
        <v>0</v>
      </c>
      <c r="F758" s="10">
        <f>IF(A758="","",IF(E758&gt;1,"",IF(E758=1,SUMIFS(Saisonpreise!$F$9:$F$38,Saisonpreise!$K$9:$K$38,"OK",Saisonpreise!$C$9:$C$38,"Einmalig",Saisonpreise!$D$9:$D$38,"&lt;="&amp;A758,Saisonpreise!$E$9:$E$38,"&gt;="&amp;A758),IF(D758&gt;1,"",IF(D758=0,Start!$E$26,SUMIFS(Saisonpreise!$F$9:$F$38,Saisonpreise!$K$9:$K$38,"OK",Saisonpreise!$C$9:$C$38,"Jährlich",Saisonpreise!$J$9:$J$38,0,Saisonpreise!$H$9:$H$38,"&lt;="&amp;C758,Saisonpreise!$I$9:$I$38,"&gt;="&amp;C758)+SUMIFS(Saisonpreise!$F$9:$F$38,Saisonpreise!$K$9:$K$38,"OK",Saisonpreise!$C$9:$C$38,"Jährlich",Saisonpreise!$J$9:$J$38,1,Saisonpreise!$H$9:$H$38,"&lt;="&amp;C758)+SUMIFS(Saisonpreise!$F$9:$F$38,Saisonpreise!$K$9:$K$38,"OK",Saisonpreise!$C$9:$C$38,"Jährlich",Saisonpreise!$J$9:$J$38,1,Saisonpreise!$I$9:$I$38,"&gt;="&amp;C758))))))</f>
        <v>85</v>
      </c>
      <c r="G758" s="3" t="str">
        <f t="shared" si="46"/>
        <v>Jährliche Saison</v>
      </c>
      <c r="H758" s="3" t="str">
        <f t="shared" si="47"/>
        <v>OK</v>
      </c>
    </row>
    <row r="759" spans="1:8" ht="31" customHeight="1">
      <c r="A759" s="12">
        <f>IF(DATE(Start!$E$28,1,1)+ROW()-9&lt;DATE(Start!$E$28+3,1,1),DATE(Start!$E$28,1,1)+ROW()-9,"")</f>
        <v>46773</v>
      </c>
      <c r="B759" s="3" t="str">
        <f t="shared" si="44"/>
        <v>Fr</v>
      </c>
      <c r="C759" s="3">
        <f t="shared" si="45"/>
        <v>121</v>
      </c>
      <c r="D759" s="3">
        <f>IF(A759="","",COUNTIFS(Saisonpreise!$K$9:$K$38,"OK",Saisonpreise!$C$9:$C$38,"Jährlich",Saisonpreise!$J$9:$J$38,0,Saisonpreise!$H$9:$H$38,"&lt;="&amp;C759,Saisonpreise!$I$9:$I$38,"&gt;="&amp;C759)+COUNTIFS(Saisonpreise!$K$9:$K$38,"OK",Saisonpreise!$C$9:$C$38,"Jährlich",Saisonpreise!$J$9:$J$38,1,Saisonpreise!$H$9:$H$38,"&lt;="&amp;C759)+COUNTIFS(Saisonpreise!$K$9:$K$38,"OK",Saisonpreise!$C$9:$C$38,"Jährlich",Saisonpreise!$J$9:$J$38,1,Saisonpreise!$I$9:$I$38,"&gt;="&amp;C759))</f>
        <v>1</v>
      </c>
      <c r="E759" s="3">
        <f>IF(A759="","",COUNTIFS(Saisonpreise!$K$9:$K$38,"OK",Saisonpreise!$C$9:$C$38,"Einmalig",Saisonpreise!$D$9:$D$38,"&lt;="&amp;A759,Saisonpreise!$E$9:$E$38,"&gt;="&amp;A759))</f>
        <v>0</v>
      </c>
      <c r="F759" s="10">
        <f>IF(A759="","",IF(E759&gt;1,"",IF(E759=1,SUMIFS(Saisonpreise!$F$9:$F$38,Saisonpreise!$K$9:$K$38,"OK",Saisonpreise!$C$9:$C$38,"Einmalig",Saisonpreise!$D$9:$D$38,"&lt;="&amp;A759,Saisonpreise!$E$9:$E$38,"&gt;="&amp;A759),IF(D759&gt;1,"",IF(D759=0,Start!$E$26,SUMIFS(Saisonpreise!$F$9:$F$38,Saisonpreise!$K$9:$K$38,"OK",Saisonpreise!$C$9:$C$38,"Jährlich",Saisonpreise!$J$9:$J$38,0,Saisonpreise!$H$9:$H$38,"&lt;="&amp;C759,Saisonpreise!$I$9:$I$38,"&gt;="&amp;C759)+SUMIFS(Saisonpreise!$F$9:$F$38,Saisonpreise!$K$9:$K$38,"OK",Saisonpreise!$C$9:$C$38,"Jährlich",Saisonpreise!$J$9:$J$38,1,Saisonpreise!$H$9:$H$38,"&lt;="&amp;C759)+SUMIFS(Saisonpreise!$F$9:$F$38,Saisonpreise!$K$9:$K$38,"OK",Saisonpreise!$C$9:$C$38,"Jährlich",Saisonpreise!$J$9:$J$38,1,Saisonpreise!$I$9:$I$38,"&gt;="&amp;C759))))))</f>
        <v>85</v>
      </c>
      <c r="G759" s="3" t="str">
        <f t="shared" si="46"/>
        <v>Jährliche Saison</v>
      </c>
      <c r="H759" s="3" t="str">
        <f t="shared" si="47"/>
        <v>OK</v>
      </c>
    </row>
    <row r="760" spans="1:8" ht="31" customHeight="1">
      <c r="A760" s="12">
        <f>IF(DATE(Start!$E$28,1,1)+ROW()-9&lt;DATE(Start!$E$28+3,1,1),DATE(Start!$E$28,1,1)+ROW()-9,"")</f>
        <v>46774</v>
      </c>
      <c r="B760" s="3" t="str">
        <f t="shared" si="44"/>
        <v>Sa</v>
      </c>
      <c r="C760" s="3">
        <f t="shared" si="45"/>
        <v>122</v>
      </c>
      <c r="D760" s="3">
        <f>IF(A760="","",COUNTIFS(Saisonpreise!$K$9:$K$38,"OK",Saisonpreise!$C$9:$C$38,"Jährlich",Saisonpreise!$J$9:$J$38,0,Saisonpreise!$H$9:$H$38,"&lt;="&amp;C760,Saisonpreise!$I$9:$I$38,"&gt;="&amp;C760)+COUNTIFS(Saisonpreise!$K$9:$K$38,"OK",Saisonpreise!$C$9:$C$38,"Jährlich",Saisonpreise!$J$9:$J$38,1,Saisonpreise!$H$9:$H$38,"&lt;="&amp;C760)+COUNTIFS(Saisonpreise!$K$9:$K$38,"OK",Saisonpreise!$C$9:$C$38,"Jährlich",Saisonpreise!$J$9:$J$38,1,Saisonpreise!$I$9:$I$38,"&gt;="&amp;C760))</f>
        <v>1</v>
      </c>
      <c r="E760" s="3">
        <f>IF(A760="","",COUNTIFS(Saisonpreise!$K$9:$K$38,"OK",Saisonpreise!$C$9:$C$38,"Einmalig",Saisonpreise!$D$9:$D$38,"&lt;="&amp;A760,Saisonpreise!$E$9:$E$38,"&gt;="&amp;A760))</f>
        <v>0</v>
      </c>
      <c r="F760" s="10">
        <f>IF(A760="","",IF(E760&gt;1,"",IF(E760=1,SUMIFS(Saisonpreise!$F$9:$F$38,Saisonpreise!$K$9:$K$38,"OK",Saisonpreise!$C$9:$C$38,"Einmalig",Saisonpreise!$D$9:$D$38,"&lt;="&amp;A760,Saisonpreise!$E$9:$E$38,"&gt;="&amp;A760),IF(D760&gt;1,"",IF(D760=0,Start!$E$26,SUMIFS(Saisonpreise!$F$9:$F$38,Saisonpreise!$K$9:$K$38,"OK",Saisonpreise!$C$9:$C$38,"Jährlich",Saisonpreise!$J$9:$J$38,0,Saisonpreise!$H$9:$H$38,"&lt;="&amp;C760,Saisonpreise!$I$9:$I$38,"&gt;="&amp;C760)+SUMIFS(Saisonpreise!$F$9:$F$38,Saisonpreise!$K$9:$K$38,"OK",Saisonpreise!$C$9:$C$38,"Jährlich",Saisonpreise!$J$9:$J$38,1,Saisonpreise!$H$9:$H$38,"&lt;="&amp;C760)+SUMIFS(Saisonpreise!$F$9:$F$38,Saisonpreise!$K$9:$K$38,"OK",Saisonpreise!$C$9:$C$38,"Jährlich",Saisonpreise!$J$9:$J$38,1,Saisonpreise!$I$9:$I$38,"&gt;="&amp;C760))))))</f>
        <v>85</v>
      </c>
      <c r="G760" s="3" t="str">
        <f t="shared" si="46"/>
        <v>Jährliche Saison</v>
      </c>
      <c r="H760" s="3" t="str">
        <f t="shared" si="47"/>
        <v>OK</v>
      </c>
    </row>
    <row r="761" spans="1:8" ht="31" customHeight="1">
      <c r="A761" s="12">
        <f>IF(DATE(Start!$E$28,1,1)+ROW()-9&lt;DATE(Start!$E$28+3,1,1),DATE(Start!$E$28,1,1)+ROW()-9,"")</f>
        <v>46775</v>
      </c>
      <c r="B761" s="3" t="str">
        <f t="shared" si="44"/>
        <v>So</v>
      </c>
      <c r="C761" s="3">
        <f t="shared" si="45"/>
        <v>123</v>
      </c>
      <c r="D761" s="3">
        <f>IF(A761="","",COUNTIFS(Saisonpreise!$K$9:$K$38,"OK",Saisonpreise!$C$9:$C$38,"Jährlich",Saisonpreise!$J$9:$J$38,0,Saisonpreise!$H$9:$H$38,"&lt;="&amp;C761,Saisonpreise!$I$9:$I$38,"&gt;="&amp;C761)+COUNTIFS(Saisonpreise!$K$9:$K$38,"OK",Saisonpreise!$C$9:$C$38,"Jährlich",Saisonpreise!$J$9:$J$38,1,Saisonpreise!$H$9:$H$38,"&lt;="&amp;C761)+COUNTIFS(Saisonpreise!$K$9:$K$38,"OK",Saisonpreise!$C$9:$C$38,"Jährlich",Saisonpreise!$J$9:$J$38,1,Saisonpreise!$I$9:$I$38,"&gt;="&amp;C761))</f>
        <v>1</v>
      </c>
      <c r="E761" s="3">
        <f>IF(A761="","",COUNTIFS(Saisonpreise!$K$9:$K$38,"OK",Saisonpreise!$C$9:$C$38,"Einmalig",Saisonpreise!$D$9:$D$38,"&lt;="&amp;A761,Saisonpreise!$E$9:$E$38,"&gt;="&amp;A761))</f>
        <v>0</v>
      </c>
      <c r="F761" s="10">
        <f>IF(A761="","",IF(E761&gt;1,"",IF(E761=1,SUMIFS(Saisonpreise!$F$9:$F$38,Saisonpreise!$K$9:$K$38,"OK",Saisonpreise!$C$9:$C$38,"Einmalig",Saisonpreise!$D$9:$D$38,"&lt;="&amp;A761,Saisonpreise!$E$9:$E$38,"&gt;="&amp;A761),IF(D761&gt;1,"",IF(D761=0,Start!$E$26,SUMIFS(Saisonpreise!$F$9:$F$38,Saisonpreise!$K$9:$K$38,"OK",Saisonpreise!$C$9:$C$38,"Jährlich",Saisonpreise!$J$9:$J$38,0,Saisonpreise!$H$9:$H$38,"&lt;="&amp;C761,Saisonpreise!$I$9:$I$38,"&gt;="&amp;C761)+SUMIFS(Saisonpreise!$F$9:$F$38,Saisonpreise!$K$9:$K$38,"OK",Saisonpreise!$C$9:$C$38,"Jährlich",Saisonpreise!$J$9:$J$38,1,Saisonpreise!$H$9:$H$38,"&lt;="&amp;C761)+SUMIFS(Saisonpreise!$F$9:$F$38,Saisonpreise!$K$9:$K$38,"OK",Saisonpreise!$C$9:$C$38,"Jährlich",Saisonpreise!$J$9:$J$38,1,Saisonpreise!$I$9:$I$38,"&gt;="&amp;C761))))))</f>
        <v>85</v>
      </c>
      <c r="G761" s="3" t="str">
        <f t="shared" si="46"/>
        <v>Jährliche Saison</v>
      </c>
      <c r="H761" s="3" t="str">
        <f t="shared" si="47"/>
        <v>OK</v>
      </c>
    </row>
    <row r="762" spans="1:8" ht="31" customHeight="1">
      <c r="A762" s="12">
        <f>IF(DATE(Start!$E$28,1,1)+ROW()-9&lt;DATE(Start!$E$28+3,1,1),DATE(Start!$E$28,1,1)+ROW()-9,"")</f>
        <v>46776</v>
      </c>
      <c r="B762" s="3" t="str">
        <f t="shared" si="44"/>
        <v>Mo</v>
      </c>
      <c r="C762" s="3">
        <f t="shared" si="45"/>
        <v>124</v>
      </c>
      <c r="D762" s="3">
        <f>IF(A762="","",COUNTIFS(Saisonpreise!$K$9:$K$38,"OK",Saisonpreise!$C$9:$C$38,"Jährlich",Saisonpreise!$J$9:$J$38,0,Saisonpreise!$H$9:$H$38,"&lt;="&amp;C762,Saisonpreise!$I$9:$I$38,"&gt;="&amp;C762)+COUNTIFS(Saisonpreise!$K$9:$K$38,"OK",Saisonpreise!$C$9:$C$38,"Jährlich",Saisonpreise!$J$9:$J$38,1,Saisonpreise!$H$9:$H$38,"&lt;="&amp;C762)+COUNTIFS(Saisonpreise!$K$9:$K$38,"OK",Saisonpreise!$C$9:$C$38,"Jährlich",Saisonpreise!$J$9:$J$38,1,Saisonpreise!$I$9:$I$38,"&gt;="&amp;C762))</f>
        <v>1</v>
      </c>
      <c r="E762" s="3">
        <f>IF(A762="","",COUNTIFS(Saisonpreise!$K$9:$K$38,"OK",Saisonpreise!$C$9:$C$38,"Einmalig",Saisonpreise!$D$9:$D$38,"&lt;="&amp;A762,Saisonpreise!$E$9:$E$38,"&gt;="&amp;A762))</f>
        <v>0</v>
      </c>
      <c r="F762" s="10">
        <f>IF(A762="","",IF(E762&gt;1,"",IF(E762=1,SUMIFS(Saisonpreise!$F$9:$F$38,Saisonpreise!$K$9:$K$38,"OK",Saisonpreise!$C$9:$C$38,"Einmalig",Saisonpreise!$D$9:$D$38,"&lt;="&amp;A762,Saisonpreise!$E$9:$E$38,"&gt;="&amp;A762),IF(D762&gt;1,"",IF(D762=0,Start!$E$26,SUMIFS(Saisonpreise!$F$9:$F$38,Saisonpreise!$K$9:$K$38,"OK",Saisonpreise!$C$9:$C$38,"Jährlich",Saisonpreise!$J$9:$J$38,0,Saisonpreise!$H$9:$H$38,"&lt;="&amp;C762,Saisonpreise!$I$9:$I$38,"&gt;="&amp;C762)+SUMIFS(Saisonpreise!$F$9:$F$38,Saisonpreise!$K$9:$K$38,"OK",Saisonpreise!$C$9:$C$38,"Jährlich",Saisonpreise!$J$9:$J$38,1,Saisonpreise!$H$9:$H$38,"&lt;="&amp;C762)+SUMIFS(Saisonpreise!$F$9:$F$38,Saisonpreise!$K$9:$K$38,"OK",Saisonpreise!$C$9:$C$38,"Jährlich",Saisonpreise!$J$9:$J$38,1,Saisonpreise!$I$9:$I$38,"&gt;="&amp;C762))))))</f>
        <v>85</v>
      </c>
      <c r="G762" s="3" t="str">
        <f t="shared" si="46"/>
        <v>Jährliche Saison</v>
      </c>
      <c r="H762" s="3" t="str">
        <f t="shared" si="47"/>
        <v>OK</v>
      </c>
    </row>
    <row r="763" spans="1:8" ht="31" customHeight="1">
      <c r="A763" s="12">
        <f>IF(DATE(Start!$E$28,1,1)+ROW()-9&lt;DATE(Start!$E$28+3,1,1),DATE(Start!$E$28,1,1)+ROW()-9,"")</f>
        <v>46777</v>
      </c>
      <c r="B763" s="3" t="str">
        <f t="shared" si="44"/>
        <v>Di</v>
      </c>
      <c r="C763" s="3">
        <f t="shared" si="45"/>
        <v>125</v>
      </c>
      <c r="D763" s="3">
        <f>IF(A763="","",COUNTIFS(Saisonpreise!$K$9:$K$38,"OK",Saisonpreise!$C$9:$C$38,"Jährlich",Saisonpreise!$J$9:$J$38,0,Saisonpreise!$H$9:$H$38,"&lt;="&amp;C763,Saisonpreise!$I$9:$I$38,"&gt;="&amp;C763)+COUNTIFS(Saisonpreise!$K$9:$K$38,"OK",Saisonpreise!$C$9:$C$38,"Jährlich",Saisonpreise!$J$9:$J$38,1,Saisonpreise!$H$9:$H$38,"&lt;="&amp;C763)+COUNTIFS(Saisonpreise!$K$9:$K$38,"OK",Saisonpreise!$C$9:$C$38,"Jährlich",Saisonpreise!$J$9:$J$38,1,Saisonpreise!$I$9:$I$38,"&gt;="&amp;C763))</f>
        <v>1</v>
      </c>
      <c r="E763" s="3">
        <f>IF(A763="","",COUNTIFS(Saisonpreise!$K$9:$K$38,"OK",Saisonpreise!$C$9:$C$38,"Einmalig",Saisonpreise!$D$9:$D$38,"&lt;="&amp;A763,Saisonpreise!$E$9:$E$38,"&gt;="&amp;A763))</f>
        <v>0</v>
      </c>
      <c r="F763" s="10">
        <f>IF(A763="","",IF(E763&gt;1,"",IF(E763=1,SUMIFS(Saisonpreise!$F$9:$F$38,Saisonpreise!$K$9:$K$38,"OK",Saisonpreise!$C$9:$C$38,"Einmalig",Saisonpreise!$D$9:$D$38,"&lt;="&amp;A763,Saisonpreise!$E$9:$E$38,"&gt;="&amp;A763),IF(D763&gt;1,"",IF(D763=0,Start!$E$26,SUMIFS(Saisonpreise!$F$9:$F$38,Saisonpreise!$K$9:$K$38,"OK",Saisonpreise!$C$9:$C$38,"Jährlich",Saisonpreise!$J$9:$J$38,0,Saisonpreise!$H$9:$H$38,"&lt;="&amp;C763,Saisonpreise!$I$9:$I$38,"&gt;="&amp;C763)+SUMIFS(Saisonpreise!$F$9:$F$38,Saisonpreise!$K$9:$K$38,"OK",Saisonpreise!$C$9:$C$38,"Jährlich",Saisonpreise!$J$9:$J$38,1,Saisonpreise!$H$9:$H$38,"&lt;="&amp;C763)+SUMIFS(Saisonpreise!$F$9:$F$38,Saisonpreise!$K$9:$K$38,"OK",Saisonpreise!$C$9:$C$38,"Jährlich",Saisonpreise!$J$9:$J$38,1,Saisonpreise!$I$9:$I$38,"&gt;="&amp;C763))))))</f>
        <v>85</v>
      </c>
      <c r="G763" s="3" t="str">
        <f t="shared" si="46"/>
        <v>Jährliche Saison</v>
      </c>
      <c r="H763" s="3" t="str">
        <f t="shared" si="47"/>
        <v>OK</v>
      </c>
    </row>
    <row r="764" spans="1:8" ht="31" customHeight="1">
      <c r="A764" s="12">
        <f>IF(DATE(Start!$E$28,1,1)+ROW()-9&lt;DATE(Start!$E$28+3,1,1),DATE(Start!$E$28,1,1)+ROW()-9,"")</f>
        <v>46778</v>
      </c>
      <c r="B764" s="3" t="str">
        <f t="shared" si="44"/>
        <v>Mi</v>
      </c>
      <c r="C764" s="3">
        <f t="shared" si="45"/>
        <v>126</v>
      </c>
      <c r="D764" s="3">
        <f>IF(A764="","",COUNTIFS(Saisonpreise!$K$9:$K$38,"OK",Saisonpreise!$C$9:$C$38,"Jährlich",Saisonpreise!$J$9:$J$38,0,Saisonpreise!$H$9:$H$38,"&lt;="&amp;C764,Saisonpreise!$I$9:$I$38,"&gt;="&amp;C764)+COUNTIFS(Saisonpreise!$K$9:$K$38,"OK",Saisonpreise!$C$9:$C$38,"Jährlich",Saisonpreise!$J$9:$J$38,1,Saisonpreise!$H$9:$H$38,"&lt;="&amp;C764)+COUNTIFS(Saisonpreise!$K$9:$K$38,"OK",Saisonpreise!$C$9:$C$38,"Jährlich",Saisonpreise!$J$9:$J$38,1,Saisonpreise!$I$9:$I$38,"&gt;="&amp;C764))</f>
        <v>1</v>
      </c>
      <c r="E764" s="3">
        <f>IF(A764="","",COUNTIFS(Saisonpreise!$K$9:$K$38,"OK",Saisonpreise!$C$9:$C$38,"Einmalig",Saisonpreise!$D$9:$D$38,"&lt;="&amp;A764,Saisonpreise!$E$9:$E$38,"&gt;="&amp;A764))</f>
        <v>0</v>
      </c>
      <c r="F764" s="10">
        <f>IF(A764="","",IF(E764&gt;1,"",IF(E764=1,SUMIFS(Saisonpreise!$F$9:$F$38,Saisonpreise!$K$9:$K$38,"OK",Saisonpreise!$C$9:$C$38,"Einmalig",Saisonpreise!$D$9:$D$38,"&lt;="&amp;A764,Saisonpreise!$E$9:$E$38,"&gt;="&amp;A764),IF(D764&gt;1,"",IF(D764=0,Start!$E$26,SUMIFS(Saisonpreise!$F$9:$F$38,Saisonpreise!$K$9:$K$38,"OK",Saisonpreise!$C$9:$C$38,"Jährlich",Saisonpreise!$J$9:$J$38,0,Saisonpreise!$H$9:$H$38,"&lt;="&amp;C764,Saisonpreise!$I$9:$I$38,"&gt;="&amp;C764)+SUMIFS(Saisonpreise!$F$9:$F$38,Saisonpreise!$K$9:$K$38,"OK",Saisonpreise!$C$9:$C$38,"Jährlich",Saisonpreise!$J$9:$J$38,1,Saisonpreise!$H$9:$H$38,"&lt;="&amp;C764)+SUMIFS(Saisonpreise!$F$9:$F$38,Saisonpreise!$K$9:$K$38,"OK",Saisonpreise!$C$9:$C$38,"Jährlich",Saisonpreise!$J$9:$J$38,1,Saisonpreise!$I$9:$I$38,"&gt;="&amp;C764))))))</f>
        <v>85</v>
      </c>
      <c r="G764" s="3" t="str">
        <f t="shared" si="46"/>
        <v>Jährliche Saison</v>
      </c>
      <c r="H764" s="3" t="str">
        <f t="shared" si="47"/>
        <v>OK</v>
      </c>
    </row>
    <row r="765" spans="1:8" ht="31" customHeight="1">
      <c r="A765" s="12">
        <f>IF(DATE(Start!$E$28,1,1)+ROW()-9&lt;DATE(Start!$E$28+3,1,1),DATE(Start!$E$28,1,1)+ROW()-9,"")</f>
        <v>46779</v>
      </c>
      <c r="B765" s="3" t="str">
        <f t="shared" si="44"/>
        <v>Do</v>
      </c>
      <c r="C765" s="3">
        <f t="shared" si="45"/>
        <v>127</v>
      </c>
      <c r="D765" s="3">
        <f>IF(A765="","",COUNTIFS(Saisonpreise!$K$9:$K$38,"OK",Saisonpreise!$C$9:$C$38,"Jährlich",Saisonpreise!$J$9:$J$38,0,Saisonpreise!$H$9:$H$38,"&lt;="&amp;C765,Saisonpreise!$I$9:$I$38,"&gt;="&amp;C765)+COUNTIFS(Saisonpreise!$K$9:$K$38,"OK",Saisonpreise!$C$9:$C$38,"Jährlich",Saisonpreise!$J$9:$J$38,1,Saisonpreise!$H$9:$H$38,"&lt;="&amp;C765)+COUNTIFS(Saisonpreise!$K$9:$K$38,"OK",Saisonpreise!$C$9:$C$38,"Jährlich",Saisonpreise!$J$9:$J$38,1,Saisonpreise!$I$9:$I$38,"&gt;="&amp;C765))</f>
        <v>1</v>
      </c>
      <c r="E765" s="3">
        <f>IF(A765="","",COUNTIFS(Saisonpreise!$K$9:$K$38,"OK",Saisonpreise!$C$9:$C$38,"Einmalig",Saisonpreise!$D$9:$D$38,"&lt;="&amp;A765,Saisonpreise!$E$9:$E$38,"&gt;="&amp;A765))</f>
        <v>0</v>
      </c>
      <c r="F765" s="10">
        <f>IF(A765="","",IF(E765&gt;1,"",IF(E765=1,SUMIFS(Saisonpreise!$F$9:$F$38,Saisonpreise!$K$9:$K$38,"OK",Saisonpreise!$C$9:$C$38,"Einmalig",Saisonpreise!$D$9:$D$38,"&lt;="&amp;A765,Saisonpreise!$E$9:$E$38,"&gt;="&amp;A765),IF(D765&gt;1,"",IF(D765=0,Start!$E$26,SUMIFS(Saisonpreise!$F$9:$F$38,Saisonpreise!$K$9:$K$38,"OK",Saisonpreise!$C$9:$C$38,"Jährlich",Saisonpreise!$J$9:$J$38,0,Saisonpreise!$H$9:$H$38,"&lt;="&amp;C765,Saisonpreise!$I$9:$I$38,"&gt;="&amp;C765)+SUMIFS(Saisonpreise!$F$9:$F$38,Saisonpreise!$K$9:$K$38,"OK",Saisonpreise!$C$9:$C$38,"Jährlich",Saisonpreise!$J$9:$J$38,1,Saisonpreise!$H$9:$H$38,"&lt;="&amp;C765)+SUMIFS(Saisonpreise!$F$9:$F$38,Saisonpreise!$K$9:$K$38,"OK",Saisonpreise!$C$9:$C$38,"Jährlich",Saisonpreise!$J$9:$J$38,1,Saisonpreise!$I$9:$I$38,"&gt;="&amp;C765))))))</f>
        <v>85</v>
      </c>
      <c r="G765" s="3" t="str">
        <f t="shared" si="46"/>
        <v>Jährliche Saison</v>
      </c>
      <c r="H765" s="3" t="str">
        <f t="shared" si="47"/>
        <v>OK</v>
      </c>
    </row>
    <row r="766" spans="1:8" ht="31" customHeight="1">
      <c r="A766" s="12">
        <f>IF(DATE(Start!$E$28,1,1)+ROW()-9&lt;DATE(Start!$E$28+3,1,1),DATE(Start!$E$28,1,1)+ROW()-9,"")</f>
        <v>46780</v>
      </c>
      <c r="B766" s="3" t="str">
        <f t="shared" si="44"/>
        <v>Fr</v>
      </c>
      <c r="C766" s="3">
        <f t="shared" si="45"/>
        <v>128</v>
      </c>
      <c r="D766" s="3">
        <f>IF(A766="","",COUNTIFS(Saisonpreise!$K$9:$K$38,"OK",Saisonpreise!$C$9:$C$38,"Jährlich",Saisonpreise!$J$9:$J$38,0,Saisonpreise!$H$9:$H$38,"&lt;="&amp;C766,Saisonpreise!$I$9:$I$38,"&gt;="&amp;C766)+COUNTIFS(Saisonpreise!$K$9:$K$38,"OK",Saisonpreise!$C$9:$C$38,"Jährlich",Saisonpreise!$J$9:$J$38,1,Saisonpreise!$H$9:$H$38,"&lt;="&amp;C766)+COUNTIFS(Saisonpreise!$K$9:$K$38,"OK",Saisonpreise!$C$9:$C$38,"Jährlich",Saisonpreise!$J$9:$J$38,1,Saisonpreise!$I$9:$I$38,"&gt;="&amp;C766))</f>
        <v>1</v>
      </c>
      <c r="E766" s="3">
        <f>IF(A766="","",COUNTIFS(Saisonpreise!$K$9:$K$38,"OK",Saisonpreise!$C$9:$C$38,"Einmalig",Saisonpreise!$D$9:$D$38,"&lt;="&amp;A766,Saisonpreise!$E$9:$E$38,"&gt;="&amp;A766))</f>
        <v>0</v>
      </c>
      <c r="F766" s="10">
        <f>IF(A766="","",IF(E766&gt;1,"",IF(E766=1,SUMIFS(Saisonpreise!$F$9:$F$38,Saisonpreise!$K$9:$K$38,"OK",Saisonpreise!$C$9:$C$38,"Einmalig",Saisonpreise!$D$9:$D$38,"&lt;="&amp;A766,Saisonpreise!$E$9:$E$38,"&gt;="&amp;A766),IF(D766&gt;1,"",IF(D766=0,Start!$E$26,SUMIFS(Saisonpreise!$F$9:$F$38,Saisonpreise!$K$9:$K$38,"OK",Saisonpreise!$C$9:$C$38,"Jährlich",Saisonpreise!$J$9:$J$38,0,Saisonpreise!$H$9:$H$38,"&lt;="&amp;C766,Saisonpreise!$I$9:$I$38,"&gt;="&amp;C766)+SUMIFS(Saisonpreise!$F$9:$F$38,Saisonpreise!$K$9:$K$38,"OK",Saisonpreise!$C$9:$C$38,"Jährlich",Saisonpreise!$J$9:$J$38,1,Saisonpreise!$H$9:$H$38,"&lt;="&amp;C766)+SUMIFS(Saisonpreise!$F$9:$F$38,Saisonpreise!$K$9:$K$38,"OK",Saisonpreise!$C$9:$C$38,"Jährlich",Saisonpreise!$J$9:$J$38,1,Saisonpreise!$I$9:$I$38,"&gt;="&amp;C766))))))</f>
        <v>85</v>
      </c>
      <c r="G766" s="3" t="str">
        <f t="shared" si="46"/>
        <v>Jährliche Saison</v>
      </c>
      <c r="H766" s="3" t="str">
        <f t="shared" si="47"/>
        <v>OK</v>
      </c>
    </row>
    <row r="767" spans="1:8" ht="31" customHeight="1">
      <c r="A767" s="12">
        <f>IF(DATE(Start!$E$28,1,1)+ROW()-9&lt;DATE(Start!$E$28+3,1,1),DATE(Start!$E$28,1,1)+ROW()-9,"")</f>
        <v>46781</v>
      </c>
      <c r="B767" s="3" t="str">
        <f t="shared" si="44"/>
        <v>Sa</v>
      </c>
      <c r="C767" s="3">
        <f t="shared" si="45"/>
        <v>129</v>
      </c>
      <c r="D767" s="3">
        <f>IF(A767="","",COUNTIFS(Saisonpreise!$K$9:$K$38,"OK",Saisonpreise!$C$9:$C$38,"Jährlich",Saisonpreise!$J$9:$J$38,0,Saisonpreise!$H$9:$H$38,"&lt;="&amp;C767,Saisonpreise!$I$9:$I$38,"&gt;="&amp;C767)+COUNTIFS(Saisonpreise!$K$9:$K$38,"OK",Saisonpreise!$C$9:$C$38,"Jährlich",Saisonpreise!$J$9:$J$38,1,Saisonpreise!$H$9:$H$38,"&lt;="&amp;C767)+COUNTIFS(Saisonpreise!$K$9:$K$38,"OK",Saisonpreise!$C$9:$C$38,"Jährlich",Saisonpreise!$J$9:$J$38,1,Saisonpreise!$I$9:$I$38,"&gt;="&amp;C767))</f>
        <v>1</v>
      </c>
      <c r="E767" s="3">
        <f>IF(A767="","",COUNTIFS(Saisonpreise!$K$9:$K$38,"OK",Saisonpreise!$C$9:$C$38,"Einmalig",Saisonpreise!$D$9:$D$38,"&lt;="&amp;A767,Saisonpreise!$E$9:$E$38,"&gt;="&amp;A767))</f>
        <v>0</v>
      </c>
      <c r="F767" s="10">
        <f>IF(A767="","",IF(E767&gt;1,"",IF(E767=1,SUMIFS(Saisonpreise!$F$9:$F$38,Saisonpreise!$K$9:$K$38,"OK",Saisonpreise!$C$9:$C$38,"Einmalig",Saisonpreise!$D$9:$D$38,"&lt;="&amp;A767,Saisonpreise!$E$9:$E$38,"&gt;="&amp;A767),IF(D767&gt;1,"",IF(D767=0,Start!$E$26,SUMIFS(Saisonpreise!$F$9:$F$38,Saisonpreise!$K$9:$K$38,"OK",Saisonpreise!$C$9:$C$38,"Jährlich",Saisonpreise!$J$9:$J$38,0,Saisonpreise!$H$9:$H$38,"&lt;="&amp;C767,Saisonpreise!$I$9:$I$38,"&gt;="&amp;C767)+SUMIFS(Saisonpreise!$F$9:$F$38,Saisonpreise!$K$9:$K$38,"OK",Saisonpreise!$C$9:$C$38,"Jährlich",Saisonpreise!$J$9:$J$38,1,Saisonpreise!$H$9:$H$38,"&lt;="&amp;C767)+SUMIFS(Saisonpreise!$F$9:$F$38,Saisonpreise!$K$9:$K$38,"OK",Saisonpreise!$C$9:$C$38,"Jährlich",Saisonpreise!$J$9:$J$38,1,Saisonpreise!$I$9:$I$38,"&gt;="&amp;C767))))))</f>
        <v>85</v>
      </c>
      <c r="G767" s="3" t="str">
        <f t="shared" si="46"/>
        <v>Jährliche Saison</v>
      </c>
      <c r="H767" s="3" t="str">
        <f t="shared" si="47"/>
        <v>OK</v>
      </c>
    </row>
    <row r="768" spans="1:8" ht="31" customHeight="1">
      <c r="A768" s="12">
        <f>IF(DATE(Start!$E$28,1,1)+ROW()-9&lt;DATE(Start!$E$28+3,1,1),DATE(Start!$E$28,1,1)+ROW()-9,"")</f>
        <v>46782</v>
      </c>
      <c r="B768" s="3" t="str">
        <f t="shared" si="44"/>
        <v>So</v>
      </c>
      <c r="C768" s="3">
        <f t="shared" si="45"/>
        <v>130</v>
      </c>
      <c r="D768" s="3">
        <f>IF(A768="","",COUNTIFS(Saisonpreise!$K$9:$K$38,"OK",Saisonpreise!$C$9:$C$38,"Jährlich",Saisonpreise!$J$9:$J$38,0,Saisonpreise!$H$9:$H$38,"&lt;="&amp;C768,Saisonpreise!$I$9:$I$38,"&gt;="&amp;C768)+COUNTIFS(Saisonpreise!$K$9:$K$38,"OK",Saisonpreise!$C$9:$C$38,"Jährlich",Saisonpreise!$J$9:$J$38,1,Saisonpreise!$H$9:$H$38,"&lt;="&amp;C768)+COUNTIFS(Saisonpreise!$K$9:$K$38,"OK",Saisonpreise!$C$9:$C$38,"Jährlich",Saisonpreise!$J$9:$J$38,1,Saisonpreise!$I$9:$I$38,"&gt;="&amp;C768))</f>
        <v>1</v>
      </c>
      <c r="E768" s="3">
        <f>IF(A768="","",COUNTIFS(Saisonpreise!$K$9:$K$38,"OK",Saisonpreise!$C$9:$C$38,"Einmalig",Saisonpreise!$D$9:$D$38,"&lt;="&amp;A768,Saisonpreise!$E$9:$E$38,"&gt;="&amp;A768))</f>
        <v>0</v>
      </c>
      <c r="F768" s="10">
        <f>IF(A768="","",IF(E768&gt;1,"",IF(E768=1,SUMIFS(Saisonpreise!$F$9:$F$38,Saisonpreise!$K$9:$K$38,"OK",Saisonpreise!$C$9:$C$38,"Einmalig",Saisonpreise!$D$9:$D$38,"&lt;="&amp;A768,Saisonpreise!$E$9:$E$38,"&gt;="&amp;A768),IF(D768&gt;1,"",IF(D768=0,Start!$E$26,SUMIFS(Saisonpreise!$F$9:$F$38,Saisonpreise!$K$9:$K$38,"OK",Saisonpreise!$C$9:$C$38,"Jährlich",Saisonpreise!$J$9:$J$38,0,Saisonpreise!$H$9:$H$38,"&lt;="&amp;C768,Saisonpreise!$I$9:$I$38,"&gt;="&amp;C768)+SUMIFS(Saisonpreise!$F$9:$F$38,Saisonpreise!$K$9:$K$38,"OK",Saisonpreise!$C$9:$C$38,"Jährlich",Saisonpreise!$J$9:$J$38,1,Saisonpreise!$H$9:$H$38,"&lt;="&amp;C768)+SUMIFS(Saisonpreise!$F$9:$F$38,Saisonpreise!$K$9:$K$38,"OK",Saisonpreise!$C$9:$C$38,"Jährlich",Saisonpreise!$J$9:$J$38,1,Saisonpreise!$I$9:$I$38,"&gt;="&amp;C768))))))</f>
        <v>85</v>
      </c>
      <c r="G768" s="3" t="str">
        <f t="shared" si="46"/>
        <v>Jährliche Saison</v>
      </c>
      <c r="H768" s="3" t="str">
        <f t="shared" si="47"/>
        <v>OK</v>
      </c>
    </row>
    <row r="769" spans="1:8" ht="31" customHeight="1">
      <c r="A769" s="12">
        <f>IF(DATE(Start!$E$28,1,1)+ROW()-9&lt;DATE(Start!$E$28+3,1,1),DATE(Start!$E$28,1,1)+ROW()-9,"")</f>
        <v>46783</v>
      </c>
      <c r="B769" s="3" t="str">
        <f t="shared" si="44"/>
        <v>Mo</v>
      </c>
      <c r="C769" s="3">
        <f t="shared" si="45"/>
        <v>131</v>
      </c>
      <c r="D769" s="3">
        <f>IF(A769="","",COUNTIFS(Saisonpreise!$K$9:$K$38,"OK",Saisonpreise!$C$9:$C$38,"Jährlich",Saisonpreise!$J$9:$J$38,0,Saisonpreise!$H$9:$H$38,"&lt;="&amp;C769,Saisonpreise!$I$9:$I$38,"&gt;="&amp;C769)+COUNTIFS(Saisonpreise!$K$9:$K$38,"OK",Saisonpreise!$C$9:$C$38,"Jährlich",Saisonpreise!$J$9:$J$38,1,Saisonpreise!$H$9:$H$38,"&lt;="&amp;C769)+COUNTIFS(Saisonpreise!$K$9:$K$38,"OK",Saisonpreise!$C$9:$C$38,"Jährlich",Saisonpreise!$J$9:$J$38,1,Saisonpreise!$I$9:$I$38,"&gt;="&amp;C769))</f>
        <v>1</v>
      </c>
      <c r="E769" s="3">
        <f>IF(A769="","",COUNTIFS(Saisonpreise!$K$9:$K$38,"OK",Saisonpreise!$C$9:$C$38,"Einmalig",Saisonpreise!$D$9:$D$38,"&lt;="&amp;A769,Saisonpreise!$E$9:$E$38,"&gt;="&amp;A769))</f>
        <v>0</v>
      </c>
      <c r="F769" s="10">
        <f>IF(A769="","",IF(E769&gt;1,"",IF(E769=1,SUMIFS(Saisonpreise!$F$9:$F$38,Saisonpreise!$K$9:$K$38,"OK",Saisonpreise!$C$9:$C$38,"Einmalig",Saisonpreise!$D$9:$D$38,"&lt;="&amp;A769,Saisonpreise!$E$9:$E$38,"&gt;="&amp;A769),IF(D769&gt;1,"",IF(D769=0,Start!$E$26,SUMIFS(Saisonpreise!$F$9:$F$38,Saisonpreise!$K$9:$K$38,"OK",Saisonpreise!$C$9:$C$38,"Jährlich",Saisonpreise!$J$9:$J$38,0,Saisonpreise!$H$9:$H$38,"&lt;="&amp;C769,Saisonpreise!$I$9:$I$38,"&gt;="&amp;C769)+SUMIFS(Saisonpreise!$F$9:$F$38,Saisonpreise!$K$9:$K$38,"OK",Saisonpreise!$C$9:$C$38,"Jährlich",Saisonpreise!$J$9:$J$38,1,Saisonpreise!$H$9:$H$38,"&lt;="&amp;C769)+SUMIFS(Saisonpreise!$F$9:$F$38,Saisonpreise!$K$9:$K$38,"OK",Saisonpreise!$C$9:$C$38,"Jährlich",Saisonpreise!$J$9:$J$38,1,Saisonpreise!$I$9:$I$38,"&gt;="&amp;C769))))))</f>
        <v>85</v>
      </c>
      <c r="G769" s="3" t="str">
        <f t="shared" si="46"/>
        <v>Jährliche Saison</v>
      </c>
      <c r="H769" s="3" t="str">
        <f t="shared" si="47"/>
        <v>OK</v>
      </c>
    </row>
    <row r="770" spans="1:8" ht="31" customHeight="1">
      <c r="A770" s="12">
        <f>IF(DATE(Start!$E$28,1,1)+ROW()-9&lt;DATE(Start!$E$28+3,1,1),DATE(Start!$E$28,1,1)+ROW()-9,"")</f>
        <v>46784</v>
      </c>
      <c r="B770" s="3" t="str">
        <f t="shared" si="44"/>
        <v>Di</v>
      </c>
      <c r="C770" s="3">
        <f t="shared" si="45"/>
        <v>201</v>
      </c>
      <c r="D770" s="3">
        <f>IF(A770="","",COUNTIFS(Saisonpreise!$K$9:$K$38,"OK",Saisonpreise!$C$9:$C$38,"Jährlich",Saisonpreise!$J$9:$J$38,0,Saisonpreise!$H$9:$H$38,"&lt;="&amp;C770,Saisonpreise!$I$9:$I$38,"&gt;="&amp;C770)+COUNTIFS(Saisonpreise!$K$9:$K$38,"OK",Saisonpreise!$C$9:$C$38,"Jährlich",Saisonpreise!$J$9:$J$38,1,Saisonpreise!$H$9:$H$38,"&lt;="&amp;C770)+COUNTIFS(Saisonpreise!$K$9:$K$38,"OK",Saisonpreise!$C$9:$C$38,"Jährlich",Saisonpreise!$J$9:$J$38,1,Saisonpreise!$I$9:$I$38,"&gt;="&amp;C770))</f>
        <v>1</v>
      </c>
      <c r="E770" s="3">
        <f>IF(A770="","",COUNTIFS(Saisonpreise!$K$9:$K$38,"OK",Saisonpreise!$C$9:$C$38,"Einmalig",Saisonpreise!$D$9:$D$38,"&lt;="&amp;A770,Saisonpreise!$E$9:$E$38,"&gt;="&amp;A770))</f>
        <v>0</v>
      </c>
      <c r="F770" s="10">
        <f>IF(A770="","",IF(E770&gt;1,"",IF(E770=1,SUMIFS(Saisonpreise!$F$9:$F$38,Saisonpreise!$K$9:$K$38,"OK",Saisonpreise!$C$9:$C$38,"Einmalig",Saisonpreise!$D$9:$D$38,"&lt;="&amp;A770,Saisonpreise!$E$9:$E$38,"&gt;="&amp;A770),IF(D770&gt;1,"",IF(D770=0,Start!$E$26,SUMIFS(Saisonpreise!$F$9:$F$38,Saisonpreise!$K$9:$K$38,"OK",Saisonpreise!$C$9:$C$38,"Jährlich",Saisonpreise!$J$9:$J$38,0,Saisonpreise!$H$9:$H$38,"&lt;="&amp;C770,Saisonpreise!$I$9:$I$38,"&gt;="&amp;C770)+SUMIFS(Saisonpreise!$F$9:$F$38,Saisonpreise!$K$9:$K$38,"OK",Saisonpreise!$C$9:$C$38,"Jährlich",Saisonpreise!$J$9:$J$38,1,Saisonpreise!$H$9:$H$38,"&lt;="&amp;C770)+SUMIFS(Saisonpreise!$F$9:$F$38,Saisonpreise!$K$9:$K$38,"OK",Saisonpreise!$C$9:$C$38,"Jährlich",Saisonpreise!$J$9:$J$38,1,Saisonpreise!$I$9:$I$38,"&gt;="&amp;C770))))))</f>
        <v>85</v>
      </c>
      <c r="G770" s="3" t="str">
        <f t="shared" si="46"/>
        <v>Jährliche Saison</v>
      </c>
      <c r="H770" s="3" t="str">
        <f t="shared" si="47"/>
        <v>OK</v>
      </c>
    </row>
    <row r="771" spans="1:8" ht="31" customHeight="1">
      <c r="A771" s="12">
        <f>IF(DATE(Start!$E$28,1,1)+ROW()-9&lt;DATE(Start!$E$28+3,1,1),DATE(Start!$E$28,1,1)+ROW()-9,"")</f>
        <v>46785</v>
      </c>
      <c r="B771" s="3" t="str">
        <f t="shared" si="44"/>
        <v>Mi</v>
      </c>
      <c r="C771" s="3">
        <f t="shared" si="45"/>
        <v>202</v>
      </c>
      <c r="D771" s="3">
        <f>IF(A771="","",COUNTIFS(Saisonpreise!$K$9:$K$38,"OK",Saisonpreise!$C$9:$C$38,"Jährlich",Saisonpreise!$J$9:$J$38,0,Saisonpreise!$H$9:$H$38,"&lt;="&amp;C771,Saisonpreise!$I$9:$I$38,"&gt;="&amp;C771)+COUNTIFS(Saisonpreise!$K$9:$K$38,"OK",Saisonpreise!$C$9:$C$38,"Jährlich",Saisonpreise!$J$9:$J$38,1,Saisonpreise!$H$9:$H$38,"&lt;="&amp;C771)+COUNTIFS(Saisonpreise!$K$9:$K$38,"OK",Saisonpreise!$C$9:$C$38,"Jährlich",Saisonpreise!$J$9:$J$38,1,Saisonpreise!$I$9:$I$38,"&gt;="&amp;C771))</f>
        <v>1</v>
      </c>
      <c r="E771" s="3">
        <f>IF(A771="","",COUNTIFS(Saisonpreise!$K$9:$K$38,"OK",Saisonpreise!$C$9:$C$38,"Einmalig",Saisonpreise!$D$9:$D$38,"&lt;="&amp;A771,Saisonpreise!$E$9:$E$38,"&gt;="&amp;A771))</f>
        <v>0</v>
      </c>
      <c r="F771" s="10">
        <f>IF(A771="","",IF(E771&gt;1,"",IF(E771=1,SUMIFS(Saisonpreise!$F$9:$F$38,Saisonpreise!$K$9:$K$38,"OK",Saisonpreise!$C$9:$C$38,"Einmalig",Saisonpreise!$D$9:$D$38,"&lt;="&amp;A771,Saisonpreise!$E$9:$E$38,"&gt;="&amp;A771),IF(D771&gt;1,"",IF(D771=0,Start!$E$26,SUMIFS(Saisonpreise!$F$9:$F$38,Saisonpreise!$K$9:$K$38,"OK",Saisonpreise!$C$9:$C$38,"Jährlich",Saisonpreise!$J$9:$J$38,0,Saisonpreise!$H$9:$H$38,"&lt;="&amp;C771,Saisonpreise!$I$9:$I$38,"&gt;="&amp;C771)+SUMIFS(Saisonpreise!$F$9:$F$38,Saisonpreise!$K$9:$K$38,"OK",Saisonpreise!$C$9:$C$38,"Jährlich",Saisonpreise!$J$9:$J$38,1,Saisonpreise!$H$9:$H$38,"&lt;="&amp;C771)+SUMIFS(Saisonpreise!$F$9:$F$38,Saisonpreise!$K$9:$K$38,"OK",Saisonpreise!$C$9:$C$38,"Jährlich",Saisonpreise!$J$9:$J$38,1,Saisonpreise!$I$9:$I$38,"&gt;="&amp;C771))))))</f>
        <v>85</v>
      </c>
      <c r="G771" s="3" t="str">
        <f t="shared" si="46"/>
        <v>Jährliche Saison</v>
      </c>
      <c r="H771" s="3" t="str">
        <f t="shared" si="47"/>
        <v>OK</v>
      </c>
    </row>
    <row r="772" spans="1:8" ht="31" customHeight="1">
      <c r="A772" s="12">
        <f>IF(DATE(Start!$E$28,1,1)+ROW()-9&lt;DATE(Start!$E$28+3,1,1),DATE(Start!$E$28,1,1)+ROW()-9,"")</f>
        <v>46786</v>
      </c>
      <c r="B772" s="3" t="str">
        <f t="shared" si="44"/>
        <v>Do</v>
      </c>
      <c r="C772" s="3">
        <f t="shared" si="45"/>
        <v>203</v>
      </c>
      <c r="D772" s="3">
        <f>IF(A772="","",COUNTIFS(Saisonpreise!$K$9:$K$38,"OK",Saisonpreise!$C$9:$C$38,"Jährlich",Saisonpreise!$J$9:$J$38,0,Saisonpreise!$H$9:$H$38,"&lt;="&amp;C772,Saisonpreise!$I$9:$I$38,"&gt;="&amp;C772)+COUNTIFS(Saisonpreise!$K$9:$K$38,"OK",Saisonpreise!$C$9:$C$38,"Jährlich",Saisonpreise!$J$9:$J$38,1,Saisonpreise!$H$9:$H$38,"&lt;="&amp;C772)+COUNTIFS(Saisonpreise!$K$9:$K$38,"OK",Saisonpreise!$C$9:$C$38,"Jährlich",Saisonpreise!$J$9:$J$38,1,Saisonpreise!$I$9:$I$38,"&gt;="&amp;C772))</f>
        <v>1</v>
      </c>
      <c r="E772" s="3">
        <f>IF(A772="","",COUNTIFS(Saisonpreise!$K$9:$K$38,"OK",Saisonpreise!$C$9:$C$38,"Einmalig",Saisonpreise!$D$9:$D$38,"&lt;="&amp;A772,Saisonpreise!$E$9:$E$38,"&gt;="&amp;A772))</f>
        <v>0</v>
      </c>
      <c r="F772" s="10">
        <f>IF(A772="","",IF(E772&gt;1,"",IF(E772=1,SUMIFS(Saisonpreise!$F$9:$F$38,Saisonpreise!$K$9:$K$38,"OK",Saisonpreise!$C$9:$C$38,"Einmalig",Saisonpreise!$D$9:$D$38,"&lt;="&amp;A772,Saisonpreise!$E$9:$E$38,"&gt;="&amp;A772),IF(D772&gt;1,"",IF(D772=0,Start!$E$26,SUMIFS(Saisonpreise!$F$9:$F$38,Saisonpreise!$K$9:$K$38,"OK",Saisonpreise!$C$9:$C$38,"Jährlich",Saisonpreise!$J$9:$J$38,0,Saisonpreise!$H$9:$H$38,"&lt;="&amp;C772,Saisonpreise!$I$9:$I$38,"&gt;="&amp;C772)+SUMIFS(Saisonpreise!$F$9:$F$38,Saisonpreise!$K$9:$K$38,"OK",Saisonpreise!$C$9:$C$38,"Jährlich",Saisonpreise!$J$9:$J$38,1,Saisonpreise!$H$9:$H$38,"&lt;="&amp;C772)+SUMIFS(Saisonpreise!$F$9:$F$38,Saisonpreise!$K$9:$K$38,"OK",Saisonpreise!$C$9:$C$38,"Jährlich",Saisonpreise!$J$9:$J$38,1,Saisonpreise!$I$9:$I$38,"&gt;="&amp;C772))))))</f>
        <v>85</v>
      </c>
      <c r="G772" s="3" t="str">
        <f t="shared" si="46"/>
        <v>Jährliche Saison</v>
      </c>
      <c r="H772" s="3" t="str">
        <f t="shared" si="47"/>
        <v>OK</v>
      </c>
    </row>
    <row r="773" spans="1:8" ht="31" customHeight="1">
      <c r="A773" s="12">
        <f>IF(DATE(Start!$E$28,1,1)+ROW()-9&lt;DATE(Start!$E$28+3,1,1),DATE(Start!$E$28,1,1)+ROW()-9,"")</f>
        <v>46787</v>
      </c>
      <c r="B773" s="3" t="str">
        <f t="shared" si="44"/>
        <v>Fr</v>
      </c>
      <c r="C773" s="3">
        <f t="shared" si="45"/>
        <v>204</v>
      </c>
      <c r="D773" s="3">
        <f>IF(A773="","",COUNTIFS(Saisonpreise!$K$9:$K$38,"OK",Saisonpreise!$C$9:$C$38,"Jährlich",Saisonpreise!$J$9:$J$38,0,Saisonpreise!$H$9:$H$38,"&lt;="&amp;C773,Saisonpreise!$I$9:$I$38,"&gt;="&amp;C773)+COUNTIFS(Saisonpreise!$K$9:$K$38,"OK",Saisonpreise!$C$9:$C$38,"Jährlich",Saisonpreise!$J$9:$J$38,1,Saisonpreise!$H$9:$H$38,"&lt;="&amp;C773)+COUNTIFS(Saisonpreise!$K$9:$K$38,"OK",Saisonpreise!$C$9:$C$38,"Jährlich",Saisonpreise!$J$9:$J$38,1,Saisonpreise!$I$9:$I$38,"&gt;="&amp;C773))</f>
        <v>1</v>
      </c>
      <c r="E773" s="3">
        <f>IF(A773="","",COUNTIFS(Saisonpreise!$K$9:$K$38,"OK",Saisonpreise!$C$9:$C$38,"Einmalig",Saisonpreise!$D$9:$D$38,"&lt;="&amp;A773,Saisonpreise!$E$9:$E$38,"&gt;="&amp;A773))</f>
        <v>0</v>
      </c>
      <c r="F773" s="10">
        <f>IF(A773="","",IF(E773&gt;1,"",IF(E773=1,SUMIFS(Saisonpreise!$F$9:$F$38,Saisonpreise!$K$9:$K$38,"OK",Saisonpreise!$C$9:$C$38,"Einmalig",Saisonpreise!$D$9:$D$38,"&lt;="&amp;A773,Saisonpreise!$E$9:$E$38,"&gt;="&amp;A773),IF(D773&gt;1,"",IF(D773=0,Start!$E$26,SUMIFS(Saisonpreise!$F$9:$F$38,Saisonpreise!$K$9:$K$38,"OK",Saisonpreise!$C$9:$C$38,"Jährlich",Saisonpreise!$J$9:$J$38,0,Saisonpreise!$H$9:$H$38,"&lt;="&amp;C773,Saisonpreise!$I$9:$I$38,"&gt;="&amp;C773)+SUMIFS(Saisonpreise!$F$9:$F$38,Saisonpreise!$K$9:$K$38,"OK",Saisonpreise!$C$9:$C$38,"Jährlich",Saisonpreise!$J$9:$J$38,1,Saisonpreise!$H$9:$H$38,"&lt;="&amp;C773)+SUMIFS(Saisonpreise!$F$9:$F$38,Saisonpreise!$K$9:$K$38,"OK",Saisonpreise!$C$9:$C$38,"Jährlich",Saisonpreise!$J$9:$J$38,1,Saisonpreise!$I$9:$I$38,"&gt;="&amp;C773))))))</f>
        <v>85</v>
      </c>
      <c r="G773" s="3" t="str">
        <f t="shared" si="46"/>
        <v>Jährliche Saison</v>
      </c>
      <c r="H773" s="3" t="str">
        <f t="shared" si="47"/>
        <v>OK</v>
      </c>
    </row>
    <row r="774" spans="1:8" ht="31" customHeight="1">
      <c r="A774" s="12">
        <f>IF(DATE(Start!$E$28,1,1)+ROW()-9&lt;DATE(Start!$E$28+3,1,1),DATE(Start!$E$28,1,1)+ROW()-9,"")</f>
        <v>46788</v>
      </c>
      <c r="B774" s="3" t="str">
        <f t="shared" si="44"/>
        <v>Sa</v>
      </c>
      <c r="C774" s="3">
        <f t="shared" si="45"/>
        <v>205</v>
      </c>
      <c r="D774" s="3">
        <f>IF(A774="","",COUNTIFS(Saisonpreise!$K$9:$K$38,"OK",Saisonpreise!$C$9:$C$38,"Jährlich",Saisonpreise!$J$9:$J$38,0,Saisonpreise!$H$9:$H$38,"&lt;="&amp;C774,Saisonpreise!$I$9:$I$38,"&gt;="&amp;C774)+COUNTIFS(Saisonpreise!$K$9:$K$38,"OK",Saisonpreise!$C$9:$C$38,"Jährlich",Saisonpreise!$J$9:$J$38,1,Saisonpreise!$H$9:$H$38,"&lt;="&amp;C774)+COUNTIFS(Saisonpreise!$K$9:$K$38,"OK",Saisonpreise!$C$9:$C$38,"Jährlich",Saisonpreise!$J$9:$J$38,1,Saisonpreise!$I$9:$I$38,"&gt;="&amp;C774))</f>
        <v>1</v>
      </c>
      <c r="E774" s="3">
        <f>IF(A774="","",COUNTIFS(Saisonpreise!$K$9:$K$38,"OK",Saisonpreise!$C$9:$C$38,"Einmalig",Saisonpreise!$D$9:$D$38,"&lt;="&amp;A774,Saisonpreise!$E$9:$E$38,"&gt;="&amp;A774))</f>
        <v>0</v>
      </c>
      <c r="F774" s="10">
        <f>IF(A774="","",IF(E774&gt;1,"",IF(E774=1,SUMIFS(Saisonpreise!$F$9:$F$38,Saisonpreise!$K$9:$K$38,"OK",Saisonpreise!$C$9:$C$38,"Einmalig",Saisonpreise!$D$9:$D$38,"&lt;="&amp;A774,Saisonpreise!$E$9:$E$38,"&gt;="&amp;A774),IF(D774&gt;1,"",IF(D774=0,Start!$E$26,SUMIFS(Saisonpreise!$F$9:$F$38,Saisonpreise!$K$9:$K$38,"OK",Saisonpreise!$C$9:$C$38,"Jährlich",Saisonpreise!$J$9:$J$38,0,Saisonpreise!$H$9:$H$38,"&lt;="&amp;C774,Saisonpreise!$I$9:$I$38,"&gt;="&amp;C774)+SUMIFS(Saisonpreise!$F$9:$F$38,Saisonpreise!$K$9:$K$38,"OK",Saisonpreise!$C$9:$C$38,"Jährlich",Saisonpreise!$J$9:$J$38,1,Saisonpreise!$H$9:$H$38,"&lt;="&amp;C774)+SUMIFS(Saisonpreise!$F$9:$F$38,Saisonpreise!$K$9:$K$38,"OK",Saisonpreise!$C$9:$C$38,"Jährlich",Saisonpreise!$J$9:$J$38,1,Saisonpreise!$I$9:$I$38,"&gt;="&amp;C774))))))</f>
        <v>85</v>
      </c>
      <c r="G774" s="3" t="str">
        <f t="shared" si="46"/>
        <v>Jährliche Saison</v>
      </c>
      <c r="H774" s="3" t="str">
        <f t="shared" si="47"/>
        <v>OK</v>
      </c>
    </row>
    <row r="775" spans="1:8" ht="31" customHeight="1">
      <c r="A775" s="12">
        <f>IF(DATE(Start!$E$28,1,1)+ROW()-9&lt;DATE(Start!$E$28+3,1,1),DATE(Start!$E$28,1,1)+ROW()-9,"")</f>
        <v>46789</v>
      </c>
      <c r="B775" s="3" t="str">
        <f t="shared" si="44"/>
        <v>So</v>
      </c>
      <c r="C775" s="3">
        <f t="shared" si="45"/>
        <v>206</v>
      </c>
      <c r="D775" s="3">
        <f>IF(A775="","",COUNTIFS(Saisonpreise!$K$9:$K$38,"OK",Saisonpreise!$C$9:$C$38,"Jährlich",Saisonpreise!$J$9:$J$38,0,Saisonpreise!$H$9:$H$38,"&lt;="&amp;C775,Saisonpreise!$I$9:$I$38,"&gt;="&amp;C775)+COUNTIFS(Saisonpreise!$K$9:$K$38,"OK",Saisonpreise!$C$9:$C$38,"Jährlich",Saisonpreise!$J$9:$J$38,1,Saisonpreise!$H$9:$H$38,"&lt;="&amp;C775)+COUNTIFS(Saisonpreise!$K$9:$K$38,"OK",Saisonpreise!$C$9:$C$38,"Jährlich",Saisonpreise!$J$9:$J$38,1,Saisonpreise!$I$9:$I$38,"&gt;="&amp;C775))</f>
        <v>1</v>
      </c>
      <c r="E775" s="3">
        <f>IF(A775="","",COUNTIFS(Saisonpreise!$K$9:$K$38,"OK",Saisonpreise!$C$9:$C$38,"Einmalig",Saisonpreise!$D$9:$D$38,"&lt;="&amp;A775,Saisonpreise!$E$9:$E$38,"&gt;="&amp;A775))</f>
        <v>0</v>
      </c>
      <c r="F775" s="10">
        <f>IF(A775="","",IF(E775&gt;1,"",IF(E775=1,SUMIFS(Saisonpreise!$F$9:$F$38,Saisonpreise!$K$9:$K$38,"OK",Saisonpreise!$C$9:$C$38,"Einmalig",Saisonpreise!$D$9:$D$38,"&lt;="&amp;A775,Saisonpreise!$E$9:$E$38,"&gt;="&amp;A775),IF(D775&gt;1,"",IF(D775=0,Start!$E$26,SUMIFS(Saisonpreise!$F$9:$F$38,Saisonpreise!$K$9:$K$38,"OK",Saisonpreise!$C$9:$C$38,"Jährlich",Saisonpreise!$J$9:$J$38,0,Saisonpreise!$H$9:$H$38,"&lt;="&amp;C775,Saisonpreise!$I$9:$I$38,"&gt;="&amp;C775)+SUMIFS(Saisonpreise!$F$9:$F$38,Saisonpreise!$K$9:$K$38,"OK",Saisonpreise!$C$9:$C$38,"Jährlich",Saisonpreise!$J$9:$J$38,1,Saisonpreise!$H$9:$H$38,"&lt;="&amp;C775)+SUMIFS(Saisonpreise!$F$9:$F$38,Saisonpreise!$K$9:$K$38,"OK",Saisonpreise!$C$9:$C$38,"Jährlich",Saisonpreise!$J$9:$J$38,1,Saisonpreise!$I$9:$I$38,"&gt;="&amp;C775))))))</f>
        <v>85</v>
      </c>
      <c r="G775" s="3" t="str">
        <f t="shared" si="46"/>
        <v>Jährliche Saison</v>
      </c>
      <c r="H775" s="3" t="str">
        <f t="shared" si="47"/>
        <v>OK</v>
      </c>
    </row>
    <row r="776" spans="1:8" ht="31" customHeight="1">
      <c r="A776" s="12">
        <f>IF(DATE(Start!$E$28,1,1)+ROW()-9&lt;DATE(Start!$E$28+3,1,1),DATE(Start!$E$28,1,1)+ROW()-9,"")</f>
        <v>46790</v>
      </c>
      <c r="B776" s="3" t="str">
        <f t="shared" si="44"/>
        <v>Mo</v>
      </c>
      <c r="C776" s="3">
        <f t="shared" si="45"/>
        <v>207</v>
      </c>
      <c r="D776" s="3">
        <f>IF(A776="","",COUNTIFS(Saisonpreise!$K$9:$K$38,"OK",Saisonpreise!$C$9:$C$38,"Jährlich",Saisonpreise!$J$9:$J$38,0,Saisonpreise!$H$9:$H$38,"&lt;="&amp;C776,Saisonpreise!$I$9:$I$38,"&gt;="&amp;C776)+COUNTIFS(Saisonpreise!$K$9:$K$38,"OK",Saisonpreise!$C$9:$C$38,"Jährlich",Saisonpreise!$J$9:$J$38,1,Saisonpreise!$H$9:$H$38,"&lt;="&amp;C776)+COUNTIFS(Saisonpreise!$K$9:$K$38,"OK",Saisonpreise!$C$9:$C$38,"Jährlich",Saisonpreise!$J$9:$J$38,1,Saisonpreise!$I$9:$I$38,"&gt;="&amp;C776))</f>
        <v>1</v>
      </c>
      <c r="E776" s="3">
        <f>IF(A776="","",COUNTIFS(Saisonpreise!$K$9:$K$38,"OK",Saisonpreise!$C$9:$C$38,"Einmalig",Saisonpreise!$D$9:$D$38,"&lt;="&amp;A776,Saisonpreise!$E$9:$E$38,"&gt;="&amp;A776))</f>
        <v>0</v>
      </c>
      <c r="F776" s="10">
        <f>IF(A776="","",IF(E776&gt;1,"",IF(E776=1,SUMIFS(Saisonpreise!$F$9:$F$38,Saisonpreise!$K$9:$K$38,"OK",Saisonpreise!$C$9:$C$38,"Einmalig",Saisonpreise!$D$9:$D$38,"&lt;="&amp;A776,Saisonpreise!$E$9:$E$38,"&gt;="&amp;A776),IF(D776&gt;1,"",IF(D776=0,Start!$E$26,SUMIFS(Saisonpreise!$F$9:$F$38,Saisonpreise!$K$9:$K$38,"OK",Saisonpreise!$C$9:$C$38,"Jährlich",Saisonpreise!$J$9:$J$38,0,Saisonpreise!$H$9:$H$38,"&lt;="&amp;C776,Saisonpreise!$I$9:$I$38,"&gt;="&amp;C776)+SUMIFS(Saisonpreise!$F$9:$F$38,Saisonpreise!$K$9:$K$38,"OK",Saisonpreise!$C$9:$C$38,"Jährlich",Saisonpreise!$J$9:$J$38,1,Saisonpreise!$H$9:$H$38,"&lt;="&amp;C776)+SUMIFS(Saisonpreise!$F$9:$F$38,Saisonpreise!$K$9:$K$38,"OK",Saisonpreise!$C$9:$C$38,"Jährlich",Saisonpreise!$J$9:$J$38,1,Saisonpreise!$I$9:$I$38,"&gt;="&amp;C776))))))</f>
        <v>85</v>
      </c>
      <c r="G776" s="3" t="str">
        <f t="shared" si="46"/>
        <v>Jährliche Saison</v>
      </c>
      <c r="H776" s="3" t="str">
        <f t="shared" si="47"/>
        <v>OK</v>
      </c>
    </row>
    <row r="777" spans="1:8" ht="31" customHeight="1">
      <c r="A777" s="12">
        <f>IF(DATE(Start!$E$28,1,1)+ROW()-9&lt;DATE(Start!$E$28+3,1,1),DATE(Start!$E$28,1,1)+ROW()-9,"")</f>
        <v>46791</v>
      </c>
      <c r="B777" s="3" t="str">
        <f t="shared" ref="B777:B840" si="48">IF(A777="","",CHOOSE(WEEKDAY(A777,2),"Mo","Di","Mi","Do","Fr","Sa","So"))</f>
        <v>Di</v>
      </c>
      <c r="C777" s="3">
        <f t="shared" ref="C777:C840" si="49">IF(A777="","",MONTH(A777)*100+DAY(A777))</f>
        <v>208</v>
      </c>
      <c r="D777" s="3">
        <f>IF(A777="","",COUNTIFS(Saisonpreise!$K$9:$K$38,"OK",Saisonpreise!$C$9:$C$38,"Jährlich",Saisonpreise!$J$9:$J$38,0,Saisonpreise!$H$9:$H$38,"&lt;="&amp;C777,Saisonpreise!$I$9:$I$38,"&gt;="&amp;C777)+COUNTIFS(Saisonpreise!$K$9:$K$38,"OK",Saisonpreise!$C$9:$C$38,"Jährlich",Saisonpreise!$J$9:$J$38,1,Saisonpreise!$H$9:$H$38,"&lt;="&amp;C777)+COUNTIFS(Saisonpreise!$K$9:$K$38,"OK",Saisonpreise!$C$9:$C$38,"Jährlich",Saisonpreise!$J$9:$J$38,1,Saisonpreise!$I$9:$I$38,"&gt;="&amp;C777))</f>
        <v>1</v>
      </c>
      <c r="E777" s="3">
        <f>IF(A777="","",COUNTIFS(Saisonpreise!$K$9:$K$38,"OK",Saisonpreise!$C$9:$C$38,"Einmalig",Saisonpreise!$D$9:$D$38,"&lt;="&amp;A777,Saisonpreise!$E$9:$E$38,"&gt;="&amp;A777))</f>
        <v>0</v>
      </c>
      <c r="F777" s="10">
        <f>IF(A777="","",IF(E777&gt;1,"",IF(E777=1,SUMIFS(Saisonpreise!$F$9:$F$38,Saisonpreise!$K$9:$K$38,"OK",Saisonpreise!$C$9:$C$38,"Einmalig",Saisonpreise!$D$9:$D$38,"&lt;="&amp;A777,Saisonpreise!$E$9:$E$38,"&gt;="&amp;A777),IF(D777&gt;1,"",IF(D777=0,Start!$E$26,SUMIFS(Saisonpreise!$F$9:$F$38,Saisonpreise!$K$9:$K$38,"OK",Saisonpreise!$C$9:$C$38,"Jährlich",Saisonpreise!$J$9:$J$38,0,Saisonpreise!$H$9:$H$38,"&lt;="&amp;C777,Saisonpreise!$I$9:$I$38,"&gt;="&amp;C777)+SUMIFS(Saisonpreise!$F$9:$F$38,Saisonpreise!$K$9:$K$38,"OK",Saisonpreise!$C$9:$C$38,"Jährlich",Saisonpreise!$J$9:$J$38,1,Saisonpreise!$H$9:$H$38,"&lt;="&amp;C777)+SUMIFS(Saisonpreise!$F$9:$F$38,Saisonpreise!$K$9:$K$38,"OK",Saisonpreise!$C$9:$C$38,"Jährlich",Saisonpreise!$J$9:$J$38,1,Saisonpreise!$I$9:$I$38,"&gt;="&amp;C777))))))</f>
        <v>85</v>
      </c>
      <c r="G777" s="3" t="str">
        <f t="shared" ref="G777:G840" si="50">IF(A777="","",IF(OR(E777&gt;1,AND(E777=0,D777&gt;1)),"Preiskonflikt",IF(E777=1,"Einmalige Saison",IF(D777=1,"Jährliche Saison","Basispreis"))))</f>
        <v>Jährliche Saison</v>
      </c>
      <c r="H777" s="3" t="str">
        <f t="shared" ref="H777:H840" si="51">IF(A777="","",IF(G777="Preiskonflikt","Konflikt","OK"))</f>
        <v>OK</v>
      </c>
    </row>
    <row r="778" spans="1:8" ht="31" customHeight="1">
      <c r="A778" s="12">
        <f>IF(DATE(Start!$E$28,1,1)+ROW()-9&lt;DATE(Start!$E$28+3,1,1),DATE(Start!$E$28,1,1)+ROW()-9,"")</f>
        <v>46792</v>
      </c>
      <c r="B778" s="3" t="str">
        <f t="shared" si="48"/>
        <v>Mi</v>
      </c>
      <c r="C778" s="3">
        <f t="shared" si="49"/>
        <v>209</v>
      </c>
      <c r="D778" s="3">
        <f>IF(A778="","",COUNTIFS(Saisonpreise!$K$9:$K$38,"OK",Saisonpreise!$C$9:$C$38,"Jährlich",Saisonpreise!$J$9:$J$38,0,Saisonpreise!$H$9:$H$38,"&lt;="&amp;C778,Saisonpreise!$I$9:$I$38,"&gt;="&amp;C778)+COUNTIFS(Saisonpreise!$K$9:$K$38,"OK",Saisonpreise!$C$9:$C$38,"Jährlich",Saisonpreise!$J$9:$J$38,1,Saisonpreise!$H$9:$H$38,"&lt;="&amp;C778)+COUNTIFS(Saisonpreise!$K$9:$K$38,"OK",Saisonpreise!$C$9:$C$38,"Jährlich",Saisonpreise!$J$9:$J$38,1,Saisonpreise!$I$9:$I$38,"&gt;="&amp;C778))</f>
        <v>1</v>
      </c>
      <c r="E778" s="3">
        <f>IF(A778="","",COUNTIFS(Saisonpreise!$K$9:$K$38,"OK",Saisonpreise!$C$9:$C$38,"Einmalig",Saisonpreise!$D$9:$D$38,"&lt;="&amp;A778,Saisonpreise!$E$9:$E$38,"&gt;="&amp;A778))</f>
        <v>0</v>
      </c>
      <c r="F778" s="10">
        <f>IF(A778="","",IF(E778&gt;1,"",IF(E778=1,SUMIFS(Saisonpreise!$F$9:$F$38,Saisonpreise!$K$9:$K$38,"OK",Saisonpreise!$C$9:$C$38,"Einmalig",Saisonpreise!$D$9:$D$38,"&lt;="&amp;A778,Saisonpreise!$E$9:$E$38,"&gt;="&amp;A778),IF(D778&gt;1,"",IF(D778=0,Start!$E$26,SUMIFS(Saisonpreise!$F$9:$F$38,Saisonpreise!$K$9:$K$38,"OK",Saisonpreise!$C$9:$C$38,"Jährlich",Saisonpreise!$J$9:$J$38,0,Saisonpreise!$H$9:$H$38,"&lt;="&amp;C778,Saisonpreise!$I$9:$I$38,"&gt;="&amp;C778)+SUMIFS(Saisonpreise!$F$9:$F$38,Saisonpreise!$K$9:$K$38,"OK",Saisonpreise!$C$9:$C$38,"Jährlich",Saisonpreise!$J$9:$J$38,1,Saisonpreise!$H$9:$H$38,"&lt;="&amp;C778)+SUMIFS(Saisonpreise!$F$9:$F$38,Saisonpreise!$K$9:$K$38,"OK",Saisonpreise!$C$9:$C$38,"Jährlich",Saisonpreise!$J$9:$J$38,1,Saisonpreise!$I$9:$I$38,"&gt;="&amp;C778))))))</f>
        <v>85</v>
      </c>
      <c r="G778" s="3" t="str">
        <f t="shared" si="50"/>
        <v>Jährliche Saison</v>
      </c>
      <c r="H778" s="3" t="str">
        <f t="shared" si="51"/>
        <v>OK</v>
      </c>
    </row>
    <row r="779" spans="1:8" ht="31" customHeight="1">
      <c r="A779" s="12">
        <f>IF(DATE(Start!$E$28,1,1)+ROW()-9&lt;DATE(Start!$E$28+3,1,1),DATE(Start!$E$28,1,1)+ROW()-9,"")</f>
        <v>46793</v>
      </c>
      <c r="B779" s="3" t="str">
        <f t="shared" si="48"/>
        <v>Do</v>
      </c>
      <c r="C779" s="3">
        <f t="shared" si="49"/>
        <v>210</v>
      </c>
      <c r="D779" s="3">
        <f>IF(A779="","",COUNTIFS(Saisonpreise!$K$9:$K$38,"OK",Saisonpreise!$C$9:$C$38,"Jährlich",Saisonpreise!$J$9:$J$38,0,Saisonpreise!$H$9:$H$38,"&lt;="&amp;C779,Saisonpreise!$I$9:$I$38,"&gt;="&amp;C779)+COUNTIFS(Saisonpreise!$K$9:$K$38,"OK",Saisonpreise!$C$9:$C$38,"Jährlich",Saisonpreise!$J$9:$J$38,1,Saisonpreise!$H$9:$H$38,"&lt;="&amp;C779)+COUNTIFS(Saisonpreise!$K$9:$K$38,"OK",Saisonpreise!$C$9:$C$38,"Jährlich",Saisonpreise!$J$9:$J$38,1,Saisonpreise!$I$9:$I$38,"&gt;="&amp;C779))</f>
        <v>1</v>
      </c>
      <c r="E779" s="3">
        <f>IF(A779="","",COUNTIFS(Saisonpreise!$K$9:$K$38,"OK",Saisonpreise!$C$9:$C$38,"Einmalig",Saisonpreise!$D$9:$D$38,"&lt;="&amp;A779,Saisonpreise!$E$9:$E$38,"&gt;="&amp;A779))</f>
        <v>0</v>
      </c>
      <c r="F779" s="10">
        <f>IF(A779="","",IF(E779&gt;1,"",IF(E779=1,SUMIFS(Saisonpreise!$F$9:$F$38,Saisonpreise!$K$9:$K$38,"OK",Saisonpreise!$C$9:$C$38,"Einmalig",Saisonpreise!$D$9:$D$38,"&lt;="&amp;A779,Saisonpreise!$E$9:$E$38,"&gt;="&amp;A779),IF(D779&gt;1,"",IF(D779=0,Start!$E$26,SUMIFS(Saisonpreise!$F$9:$F$38,Saisonpreise!$K$9:$K$38,"OK",Saisonpreise!$C$9:$C$38,"Jährlich",Saisonpreise!$J$9:$J$38,0,Saisonpreise!$H$9:$H$38,"&lt;="&amp;C779,Saisonpreise!$I$9:$I$38,"&gt;="&amp;C779)+SUMIFS(Saisonpreise!$F$9:$F$38,Saisonpreise!$K$9:$K$38,"OK",Saisonpreise!$C$9:$C$38,"Jährlich",Saisonpreise!$J$9:$J$38,1,Saisonpreise!$H$9:$H$38,"&lt;="&amp;C779)+SUMIFS(Saisonpreise!$F$9:$F$38,Saisonpreise!$K$9:$K$38,"OK",Saisonpreise!$C$9:$C$38,"Jährlich",Saisonpreise!$J$9:$J$38,1,Saisonpreise!$I$9:$I$38,"&gt;="&amp;C779))))))</f>
        <v>85</v>
      </c>
      <c r="G779" s="3" t="str">
        <f t="shared" si="50"/>
        <v>Jährliche Saison</v>
      </c>
      <c r="H779" s="3" t="str">
        <f t="shared" si="51"/>
        <v>OK</v>
      </c>
    </row>
    <row r="780" spans="1:8" ht="31" customHeight="1">
      <c r="A780" s="12">
        <f>IF(DATE(Start!$E$28,1,1)+ROW()-9&lt;DATE(Start!$E$28+3,1,1),DATE(Start!$E$28,1,1)+ROW()-9,"")</f>
        <v>46794</v>
      </c>
      <c r="B780" s="3" t="str">
        <f t="shared" si="48"/>
        <v>Fr</v>
      </c>
      <c r="C780" s="3">
        <f t="shared" si="49"/>
        <v>211</v>
      </c>
      <c r="D780" s="3">
        <f>IF(A780="","",COUNTIFS(Saisonpreise!$K$9:$K$38,"OK",Saisonpreise!$C$9:$C$38,"Jährlich",Saisonpreise!$J$9:$J$38,0,Saisonpreise!$H$9:$H$38,"&lt;="&amp;C780,Saisonpreise!$I$9:$I$38,"&gt;="&amp;C780)+COUNTIFS(Saisonpreise!$K$9:$K$38,"OK",Saisonpreise!$C$9:$C$38,"Jährlich",Saisonpreise!$J$9:$J$38,1,Saisonpreise!$H$9:$H$38,"&lt;="&amp;C780)+COUNTIFS(Saisonpreise!$K$9:$K$38,"OK",Saisonpreise!$C$9:$C$38,"Jährlich",Saisonpreise!$J$9:$J$38,1,Saisonpreise!$I$9:$I$38,"&gt;="&amp;C780))</f>
        <v>1</v>
      </c>
      <c r="E780" s="3">
        <f>IF(A780="","",COUNTIFS(Saisonpreise!$K$9:$K$38,"OK",Saisonpreise!$C$9:$C$38,"Einmalig",Saisonpreise!$D$9:$D$38,"&lt;="&amp;A780,Saisonpreise!$E$9:$E$38,"&gt;="&amp;A780))</f>
        <v>0</v>
      </c>
      <c r="F780" s="10">
        <f>IF(A780="","",IF(E780&gt;1,"",IF(E780=1,SUMIFS(Saisonpreise!$F$9:$F$38,Saisonpreise!$K$9:$K$38,"OK",Saisonpreise!$C$9:$C$38,"Einmalig",Saisonpreise!$D$9:$D$38,"&lt;="&amp;A780,Saisonpreise!$E$9:$E$38,"&gt;="&amp;A780),IF(D780&gt;1,"",IF(D780=0,Start!$E$26,SUMIFS(Saisonpreise!$F$9:$F$38,Saisonpreise!$K$9:$K$38,"OK",Saisonpreise!$C$9:$C$38,"Jährlich",Saisonpreise!$J$9:$J$38,0,Saisonpreise!$H$9:$H$38,"&lt;="&amp;C780,Saisonpreise!$I$9:$I$38,"&gt;="&amp;C780)+SUMIFS(Saisonpreise!$F$9:$F$38,Saisonpreise!$K$9:$K$38,"OK",Saisonpreise!$C$9:$C$38,"Jährlich",Saisonpreise!$J$9:$J$38,1,Saisonpreise!$H$9:$H$38,"&lt;="&amp;C780)+SUMIFS(Saisonpreise!$F$9:$F$38,Saisonpreise!$K$9:$K$38,"OK",Saisonpreise!$C$9:$C$38,"Jährlich",Saisonpreise!$J$9:$J$38,1,Saisonpreise!$I$9:$I$38,"&gt;="&amp;C780))))))</f>
        <v>85</v>
      </c>
      <c r="G780" s="3" t="str">
        <f t="shared" si="50"/>
        <v>Jährliche Saison</v>
      </c>
      <c r="H780" s="3" t="str">
        <f t="shared" si="51"/>
        <v>OK</v>
      </c>
    </row>
    <row r="781" spans="1:8" ht="31" customHeight="1">
      <c r="A781" s="12">
        <f>IF(DATE(Start!$E$28,1,1)+ROW()-9&lt;DATE(Start!$E$28+3,1,1),DATE(Start!$E$28,1,1)+ROW()-9,"")</f>
        <v>46795</v>
      </c>
      <c r="B781" s="3" t="str">
        <f t="shared" si="48"/>
        <v>Sa</v>
      </c>
      <c r="C781" s="3">
        <f t="shared" si="49"/>
        <v>212</v>
      </c>
      <c r="D781" s="3">
        <f>IF(A781="","",COUNTIFS(Saisonpreise!$K$9:$K$38,"OK",Saisonpreise!$C$9:$C$38,"Jährlich",Saisonpreise!$J$9:$J$38,0,Saisonpreise!$H$9:$H$38,"&lt;="&amp;C781,Saisonpreise!$I$9:$I$38,"&gt;="&amp;C781)+COUNTIFS(Saisonpreise!$K$9:$K$38,"OK",Saisonpreise!$C$9:$C$38,"Jährlich",Saisonpreise!$J$9:$J$38,1,Saisonpreise!$H$9:$H$38,"&lt;="&amp;C781)+COUNTIFS(Saisonpreise!$K$9:$K$38,"OK",Saisonpreise!$C$9:$C$38,"Jährlich",Saisonpreise!$J$9:$J$38,1,Saisonpreise!$I$9:$I$38,"&gt;="&amp;C781))</f>
        <v>1</v>
      </c>
      <c r="E781" s="3">
        <f>IF(A781="","",COUNTIFS(Saisonpreise!$K$9:$K$38,"OK",Saisonpreise!$C$9:$C$38,"Einmalig",Saisonpreise!$D$9:$D$38,"&lt;="&amp;A781,Saisonpreise!$E$9:$E$38,"&gt;="&amp;A781))</f>
        <v>0</v>
      </c>
      <c r="F781" s="10">
        <f>IF(A781="","",IF(E781&gt;1,"",IF(E781=1,SUMIFS(Saisonpreise!$F$9:$F$38,Saisonpreise!$K$9:$K$38,"OK",Saisonpreise!$C$9:$C$38,"Einmalig",Saisonpreise!$D$9:$D$38,"&lt;="&amp;A781,Saisonpreise!$E$9:$E$38,"&gt;="&amp;A781),IF(D781&gt;1,"",IF(D781=0,Start!$E$26,SUMIFS(Saisonpreise!$F$9:$F$38,Saisonpreise!$K$9:$K$38,"OK",Saisonpreise!$C$9:$C$38,"Jährlich",Saisonpreise!$J$9:$J$38,0,Saisonpreise!$H$9:$H$38,"&lt;="&amp;C781,Saisonpreise!$I$9:$I$38,"&gt;="&amp;C781)+SUMIFS(Saisonpreise!$F$9:$F$38,Saisonpreise!$K$9:$K$38,"OK",Saisonpreise!$C$9:$C$38,"Jährlich",Saisonpreise!$J$9:$J$38,1,Saisonpreise!$H$9:$H$38,"&lt;="&amp;C781)+SUMIFS(Saisonpreise!$F$9:$F$38,Saisonpreise!$K$9:$K$38,"OK",Saisonpreise!$C$9:$C$38,"Jährlich",Saisonpreise!$J$9:$J$38,1,Saisonpreise!$I$9:$I$38,"&gt;="&amp;C781))))))</f>
        <v>85</v>
      </c>
      <c r="G781" s="3" t="str">
        <f t="shared" si="50"/>
        <v>Jährliche Saison</v>
      </c>
      <c r="H781" s="3" t="str">
        <f t="shared" si="51"/>
        <v>OK</v>
      </c>
    </row>
    <row r="782" spans="1:8" ht="31" customHeight="1">
      <c r="A782" s="12">
        <f>IF(DATE(Start!$E$28,1,1)+ROW()-9&lt;DATE(Start!$E$28+3,1,1),DATE(Start!$E$28,1,1)+ROW()-9,"")</f>
        <v>46796</v>
      </c>
      <c r="B782" s="3" t="str">
        <f t="shared" si="48"/>
        <v>So</v>
      </c>
      <c r="C782" s="3">
        <f t="shared" si="49"/>
        <v>213</v>
      </c>
      <c r="D782" s="3">
        <f>IF(A782="","",COUNTIFS(Saisonpreise!$K$9:$K$38,"OK",Saisonpreise!$C$9:$C$38,"Jährlich",Saisonpreise!$J$9:$J$38,0,Saisonpreise!$H$9:$H$38,"&lt;="&amp;C782,Saisonpreise!$I$9:$I$38,"&gt;="&amp;C782)+COUNTIFS(Saisonpreise!$K$9:$K$38,"OK",Saisonpreise!$C$9:$C$38,"Jährlich",Saisonpreise!$J$9:$J$38,1,Saisonpreise!$H$9:$H$38,"&lt;="&amp;C782)+COUNTIFS(Saisonpreise!$K$9:$K$38,"OK",Saisonpreise!$C$9:$C$38,"Jährlich",Saisonpreise!$J$9:$J$38,1,Saisonpreise!$I$9:$I$38,"&gt;="&amp;C782))</f>
        <v>1</v>
      </c>
      <c r="E782" s="3">
        <f>IF(A782="","",COUNTIFS(Saisonpreise!$K$9:$K$38,"OK",Saisonpreise!$C$9:$C$38,"Einmalig",Saisonpreise!$D$9:$D$38,"&lt;="&amp;A782,Saisonpreise!$E$9:$E$38,"&gt;="&amp;A782))</f>
        <v>0</v>
      </c>
      <c r="F782" s="10">
        <f>IF(A782="","",IF(E782&gt;1,"",IF(E782=1,SUMIFS(Saisonpreise!$F$9:$F$38,Saisonpreise!$K$9:$K$38,"OK",Saisonpreise!$C$9:$C$38,"Einmalig",Saisonpreise!$D$9:$D$38,"&lt;="&amp;A782,Saisonpreise!$E$9:$E$38,"&gt;="&amp;A782),IF(D782&gt;1,"",IF(D782=0,Start!$E$26,SUMIFS(Saisonpreise!$F$9:$F$38,Saisonpreise!$K$9:$K$38,"OK",Saisonpreise!$C$9:$C$38,"Jährlich",Saisonpreise!$J$9:$J$38,0,Saisonpreise!$H$9:$H$38,"&lt;="&amp;C782,Saisonpreise!$I$9:$I$38,"&gt;="&amp;C782)+SUMIFS(Saisonpreise!$F$9:$F$38,Saisonpreise!$K$9:$K$38,"OK",Saisonpreise!$C$9:$C$38,"Jährlich",Saisonpreise!$J$9:$J$38,1,Saisonpreise!$H$9:$H$38,"&lt;="&amp;C782)+SUMIFS(Saisonpreise!$F$9:$F$38,Saisonpreise!$K$9:$K$38,"OK",Saisonpreise!$C$9:$C$38,"Jährlich",Saisonpreise!$J$9:$J$38,1,Saisonpreise!$I$9:$I$38,"&gt;="&amp;C782))))))</f>
        <v>85</v>
      </c>
      <c r="G782" s="3" t="str">
        <f t="shared" si="50"/>
        <v>Jährliche Saison</v>
      </c>
      <c r="H782" s="3" t="str">
        <f t="shared" si="51"/>
        <v>OK</v>
      </c>
    </row>
    <row r="783" spans="1:8" ht="31" customHeight="1">
      <c r="A783" s="12">
        <f>IF(DATE(Start!$E$28,1,1)+ROW()-9&lt;DATE(Start!$E$28+3,1,1),DATE(Start!$E$28,1,1)+ROW()-9,"")</f>
        <v>46797</v>
      </c>
      <c r="B783" s="3" t="str">
        <f t="shared" si="48"/>
        <v>Mo</v>
      </c>
      <c r="C783" s="3">
        <f t="shared" si="49"/>
        <v>214</v>
      </c>
      <c r="D783" s="3">
        <f>IF(A783="","",COUNTIFS(Saisonpreise!$K$9:$K$38,"OK",Saisonpreise!$C$9:$C$38,"Jährlich",Saisonpreise!$J$9:$J$38,0,Saisonpreise!$H$9:$H$38,"&lt;="&amp;C783,Saisonpreise!$I$9:$I$38,"&gt;="&amp;C783)+COUNTIFS(Saisonpreise!$K$9:$K$38,"OK",Saisonpreise!$C$9:$C$38,"Jährlich",Saisonpreise!$J$9:$J$38,1,Saisonpreise!$H$9:$H$38,"&lt;="&amp;C783)+COUNTIFS(Saisonpreise!$K$9:$K$38,"OK",Saisonpreise!$C$9:$C$38,"Jährlich",Saisonpreise!$J$9:$J$38,1,Saisonpreise!$I$9:$I$38,"&gt;="&amp;C783))</f>
        <v>1</v>
      </c>
      <c r="E783" s="3">
        <f>IF(A783="","",COUNTIFS(Saisonpreise!$K$9:$K$38,"OK",Saisonpreise!$C$9:$C$38,"Einmalig",Saisonpreise!$D$9:$D$38,"&lt;="&amp;A783,Saisonpreise!$E$9:$E$38,"&gt;="&amp;A783))</f>
        <v>0</v>
      </c>
      <c r="F783" s="10">
        <f>IF(A783="","",IF(E783&gt;1,"",IF(E783=1,SUMIFS(Saisonpreise!$F$9:$F$38,Saisonpreise!$K$9:$K$38,"OK",Saisonpreise!$C$9:$C$38,"Einmalig",Saisonpreise!$D$9:$D$38,"&lt;="&amp;A783,Saisonpreise!$E$9:$E$38,"&gt;="&amp;A783),IF(D783&gt;1,"",IF(D783=0,Start!$E$26,SUMIFS(Saisonpreise!$F$9:$F$38,Saisonpreise!$K$9:$K$38,"OK",Saisonpreise!$C$9:$C$38,"Jährlich",Saisonpreise!$J$9:$J$38,0,Saisonpreise!$H$9:$H$38,"&lt;="&amp;C783,Saisonpreise!$I$9:$I$38,"&gt;="&amp;C783)+SUMIFS(Saisonpreise!$F$9:$F$38,Saisonpreise!$K$9:$K$38,"OK",Saisonpreise!$C$9:$C$38,"Jährlich",Saisonpreise!$J$9:$J$38,1,Saisonpreise!$H$9:$H$38,"&lt;="&amp;C783)+SUMIFS(Saisonpreise!$F$9:$F$38,Saisonpreise!$K$9:$K$38,"OK",Saisonpreise!$C$9:$C$38,"Jährlich",Saisonpreise!$J$9:$J$38,1,Saisonpreise!$I$9:$I$38,"&gt;="&amp;C783))))))</f>
        <v>85</v>
      </c>
      <c r="G783" s="3" t="str">
        <f t="shared" si="50"/>
        <v>Jährliche Saison</v>
      </c>
      <c r="H783" s="3" t="str">
        <f t="shared" si="51"/>
        <v>OK</v>
      </c>
    </row>
    <row r="784" spans="1:8" ht="31" customHeight="1">
      <c r="A784" s="12">
        <f>IF(DATE(Start!$E$28,1,1)+ROW()-9&lt;DATE(Start!$E$28+3,1,1),DATE(Start!$E$28,1,1)+ROW()-9,"")</f>
        <v>46798</v>
      </c>
      <c r="B784" s="3" t="str">
        <f t="shared" si="48"/>
        <v>Di</v>
      </c>
      <c r="C784" s="3">
        <f t="shared" si="49"/>
        <v>215</v>
      </c>
      <c r="D784" s="3">
        <f>IF(A784="","",COUNTIFS(Saisonpreise!$K$9:$K$38,"OK",Saisonpreise!$C$9:$C$38,"Jährlich",Saisonpreise!$J$9:$J$38,0,Saisonpreise!$H$9:$H$38,"&lt;="&amp;C784,Saisonpreise!$I$9:$I$38,"&gt;="&amp;C784)+COUNTIFS(Saisonpreise!$K$9:$K$38,"OK",Saisonpreise!$C$9:$C$38,"Jährlich",Saisonpreise!$J$9:$J$38,1,Saisonpreise!$H$9:$H$38,"&lt;="&amp;C784)+COUNTIFS(Saisonpreise!$K$9:$K$38,"OK",Saisonpreise!$C$9:$C$38,"Jährlich",Saisonpreise!$J$9:$J$38,1,Saisonpreise!$I$9:$I$38,"&gt;="&amp;C784))</f>
        <v>1</v>
      </c>
      <c r="E784" s="3">
        <f>IF(A784="","",COUNTIFS(Saisonpreise!$K$9:$K$38,"OK",Saisonpreise!$C$9:$C$38,"Einmalig",Saisonpreise!$D$9:$D$38,"&lt;="&amp;A784,Saisonpreise!$E$9:$E$38,"&gt;="&amp;A784))</f>
        <v>0</v>
      </c>
      <c r="F784" s="10">
        <f>IF(A784="","",IF(E784&gt;1,"",IF(E784=1,SUMIFS(Saisonpreise!$F$9:$F$38,Saisonpreise!$K$9:$K$38,"OK",Saisonpreise!$C$9:$C$38,"Einmalig",Saisonpreise!$D$9:$D$38,"&lt;="&amp;A784,Saisonpreise!$E$9:$E$38,"&gt;="&amp;A784),IF(D784&gt;1,"",IF(D784=0,Start!$E$26,SUMIFS(Saisonpreise!$F$9:$F$38,Saisonpreise!$K$9:$K$38,"OK",Saisonpreise!$C$9:$C$38,"Jährlich",Saisonpreise!$J$9:$J$38,0,Saisonpreise!$H$9:$H$38,"&lt;="&amp;C784,Saisonpreise!$I$9:$I$38,"&gt;="&amp;C784)+SUMIFS(Saisonpreise!$F$9:$F$38,Saisonpreise!$K$9:$K$38,"OK",Saisonpreise!$C$9:$C$38,"Jährlich",Saisonpreise!$J$9:$J$38,1,Saisonpreise!$H$9:$H$38,"&lt;="&amp;C784)+SUMIFS(Saisonpreise!$F$9:$F$38,Saisonpreise!$K$9:$K$38,"OK",Saisonpreise!$C$9:$C$38,"Jährlich",Saisonpreise!$J$9:$J$38,1,Saisonpreise!$I$9:$I$38,"&gt;="&amp;C784))))))</f>
        <v>85</v>
      </c>
      <c r="G784" s="3" t="str">
        <f t="shared" si="50"/>
        <v>Jährliche Saison</v>
      </c>
      <c r="H784" s="3" t="str">
        <f t="shared" si="51"/>
        <v>OK</v>
      </c>
    </row>
    <row r="785" spans="1:8" ht="31" customHeight="1">
      <c r="A785" s="12">
        <f>IF(DATE(Start!$E$28,1,1)+ROW()-9&lt;DATE(Start!$E$28+3,1,1),DATE(Start!$E$28,1,1)+ROW()-9,"")</f>
        <v>46799</v>
      </c>
      <c r="B785" s="3" t="str">
        <f t="shared" si="48"/>
        <v>Mi</v>
      </c>
      <c r="C785" s="3">
        <f t="shared" si="49"/>
        <v>216</v>
      </c>
      <c r="D785" s="3">
        <f>IF(A785="","",COUNTIFS(Saisonpreise!$K$9:$K$38,"OK",Saisonpreise!$C$9:$C$38,"Jährlich",Saisonpreise!$J$9:$J$38,0,Saisonpreise!$H$9:$H$38,"&lt;="&amp;C785,Saisonpreise!$I$9:$I$38,"&gt;="&amp;C785)+COUNTIFS(Saisonpreise!$K$9:$K$38,"OK",Saisonpreise!$C$9:$C$38,"Jährlich",Saisonpreise!$J$9:$J$38,1,Saisonpreise!$H$9:$H$38,"&lt;="&amp;C785)+COUNTIFS(Saisonpreise!$K$9:$K$38,"OK",Saisonpreise!$C$9:$C$38,"Jährlich",Saisonpreise!$J$9:$J$38,1,Saisonpreise!$I$9:$I$38,"&gt;="&amp;C785))</f>
        <v>1</v>
      </c>
      <c r="E785" s="3">
        <f>IF(A785="","",COUNTIFS(Saisonpreise!$K$9:$K$38,"OK",Saisonpreise!$C$9:$C$38,"Einmalig",Saisonpreise!$D$9:$D$38,"&lt;="&amp;A785,Saisonpreise!$E$9:$E$38,"&gt;="&amp;A785))</f>
        <v>0</v>
      </c>
      <c r="F785" s="10">
        <f>IF(A785="","",IF(E785&gt;1,"",IF(E785=1,SUMIFS(Saisonpreise!$F$9:$F$38,Saisonpreise!$K$9:$K$38,"OK",Saisonpreise!$C$9:$C$38,"Einmalig",Saisonpreise!$D$9:$D$38,"&lt;="&amp;A785,Saisonpreise!$E$9:$E$38,"&gt;="&amp;A785),IF(D785&gt;1,"",IF(D785=0,Start!$E$26,SUMIFS(Saisonpreise!$F$9:$F$38,Saisonpreise!$K$9:$K$38,"OK",Saisonpreise!$C$9:$C$38,"Jährlich",Saisonpreise!$J$9:$J$38,0,Saisonpreise!$H$9:$H$38,"&lt;="&amp;C785,Saisonpreise!$I$9:$I$38,"&gt;="&amp;C785)+SUMIFS(Saisonpreise!$F$9:$F$38,Saisonpreise!$K$9:$K$38,"OK",Saisonpreise!$C$9:$C$38,"Jährlich",Saisonpreise!$J$9:$J$38,1,Saisonpreise!$H$9:$H$38,"&lt;="&amp;C785)+SUMIFS(Saisonpreise!$F$9:$F$38,Saisonpreise!$K$9:$K$38,"OK",Saisonpreise!$C$9:$C$38,"Jährlich",Saisonpreise!$J$9:$J$38,1,Saisonpreise!$I$9:$I$38,"&gt;="&amp;C785))))))</f>
        <v>85</v>
      </c>
      <c r="G785" s="3" t="str">
        <f t="shared" si="50"/>
        <v>Jährliche Saison</v>
      </c>
      <c r="H785" s="3" t="str">
        <f t="shared" si="51"/>
        <v>OK</v>
      </c>
    </row>
    <row r="786" spans="1:8" ht="31" customHeight="1">
      <c r="A786" s="12">
        <f>IF(DATE(Start!$E$28,1,1)+ROW()-9&lt;DATE(Start!$E$28+3,1,1),DATE(Start!$E$28,1,1)+ROW()-9,"")</f>
        <v>46800</v>
      </c>
      <c r="B786" s="3" t="str">
        <f t="shared" si="48"/>
        <v>Do</v>
      </c>
      <c r="C786" s="3">
        <f t="shared" si="49"/>
        <v>217</v>
      </c>
      <c r="D786" s="3">
        <f>IF(A786="","",COUNTIFS(Saisonpreise!$K$9:$K$38,"OK",Saisonpreise!$C$9:$C$38,"Jährlich",Saisonpreise!$J$9:$J$38,0,Saisonpreise!$H$9:$H$38,"&lt;="&amp;C786,Saisonpreise!$I$9:$I$38,"&gt;="&amp;C786)+COUNTIFS(Saisonpreise!$K$9:$K$38,"OK",Saisonpreise!$C$9:$C$38,"Jährlich",Saisonpreise!$J$9:$J$38,1,Saisonpreise!$H$9:$H$38,"&lt;="&amp;C786)+COUNTIFS(Saisonpreise!$K$9:$K$38,"OK",Saisonpreise!$C$9:$C$38,"Jährlich",Saisonpreise!$J$9:$J$38,1,Saisonpreise!$I$9:$I$38,"&gt;="&amp;C786))</f>
        <v>1</v>
      </c>
      <c r="E786" s="3">
        <f>IF(A786="","",COUNTIFS(Saisonpreise!$K$9:$K$38,"OK",Saisonpreise!$C$9:$C$38,"Einmalig",Saisonpreise!$D$9:$D$38,"&lt;="&amp;A786,Saisonpreise!$E$9:$E$38,"&gt;="&amp;A786))</f>
        <v>0</v>
      </c>
      <c r="F786" s="10">
        <f>IF(A786="","",IF(E786&gt;1,"",IF(E786=1,SUMIFS(Saisonpreise!$F$9:$F$38,Saisonpreise!$K$9:$K$38,"OK",Saisonpreise!$C$9:$C$38,"Einmalig",Saisonpreise!$D$9:$D$38,"&lt;="&amp;A786,Saisonpreise!$E$9:$E$38,"&gt;="&amp;A786),IF(D786&gt;1,"",IF(D786=0,Start!$E$26,SUMIFS(Saisonpreise!$F$9:$F$38,Saisonpreise!$K$9:$K$38,"OK",Saisonpreise!$C$9:$C$38,"Jährlich",Saisonpreise!$J$9:$J$38,0,Saisonpreise!$H$9:$H$38,"&lt;="&amp;C786,Saisonpreise!$I$9:$I$38,"&gt;="&amp;C786)+SUMIFS(Saisonpreise!$F$9:$F$38,Saisonpreise!$K$9:$K$38,"OK",Saisonpreise!$C$9:$C$38,"Jährlich",Saisonpreise!$J$9:$J$38,1,Saisonpreise!$H$9:$H$38,"&lt;="&amp;C786)+SUMIFS(Saisonpreise!$F$9:$F$38,Saisonpreise!$K$9:$K$38,"OK",Saisonpreise!$C$9:$C$38,"Jährlich",Saisonpreise!$J$9:$J$38,1,Saisonpreise!$I$9:$I$38,"&gt;="&amp;C786))))))</f>
        <v>85</v>
      </c>
      <c r="G786" s="3" t="str">
        <f t="shared" si="50"/>
        <v>Jährliche Saison</v>
      </c>
      <c r="H786" s="3" t="str">
        <f t="shared" si="51"/>
        <v>OK</v>
      </c>
    </row>
    <row r="787" spans="1:8" ht="31" customHeight="1">
      <c r="A787" s="12">
        <f>IF(DATE(Start!$E$28,1,1)+ROW()-9&lt;DATE(Start!$E$28+3,1,1),DATE(Start!$E$28,1,1)+ROW()-9,"")</f>
        <v>46801</v>
      </c>
      <c r="B787" s="3" t="str">
        <f t="shared" si="48"/>
        <v>Fr</v>
      </c>
      <c r="C787" s="3">
        <f t="shared" si="49"/>
        <v>218</v>
      </c>
      <c r="D787" s="3">
        <f>IF(A787="","",COUNTIFS(Saisonpreise!$K$9:$K$38,"OK",Saisonpreise!$C$9:$C$38,"Jährlich",Saisonpreise!$J$9:$J$38,0,Saisonpreise!$H$9:$H$38,"&lt;="&amp;C787,Saisonpreise!$I$9:$I$38,"&gt;="&amp;C787)+COUNTIFS(Saisonpreise!$K$9:$K$38,"OK",Saisonpreise!$C$9:$C$38,"Jährlich",Saisonpreise!$J$9:$J$38,1,Saisonpreise!$H$9:$H$38,"&lt;="&amp;C787)+COUNTIFS(Saisonpreise!$K$9:$K$38,"OK",Saisonpreise!$C$9:$C$38,"Jährlich",Saisonpreise!$J$9:$J$38,1,Saisonpreise!$I$9:$I$38,"&gt;="&amp;C787))</f>
        <v>1</v>
      </c>
      <c r="E787" s="3">
        <f>IF(A787="","",COUNTIFS(Saisonpreise!$K$9:$K$38,"OK",Saisonpreise!$C$9:$C$38,"Einmalig",Saisonpreise!$D$9:$D$38,"&lt;="&amp;A787,Saisonpreise!$E$9:$E$38,"&gt;="&amp;A787))</f>
        <v>0</v>
      </c>
      <c r="F787" s="10">
        <f>IF(A787="","",IF(E787&gt;1,"",IF(E787=1,SUMIFS(Saisonpreise!$F$9:$F$38,Saisonpreise!$K$9:$K$38,"OK",Saisonpreise!$C$9:$C$38,"Einmalig",Saisonpreise!$D$9:$D$38,"&lt;="&amp;A787,Saisonpreise!$E$9:$E$38,"&gt;="&amp;A787),IF(D787&gt;1,"",IF(D787=0,Start!$E$26,SUMIFS(Saisonpreise!$F$9:$F$38,Saisonpreise!$K$9:$K$38,"OK",Saisonpreise!$C$9:$C$38,"Jährlich",Saisonpreise!$J$9:$J$38,0,Saisonpreise!$H$9:$H$38,"&lt;="&amp;C787,Saisonpreise!$I$9:$I$38,"&gt;="&amp;C787)+SUMIFS(Saisonpreise!$F$9:$F$38,Saisonpreise!$K$9:$K$38,"OK",Saisonpreise!$C$9:$C$38,"Jährlich",Saisonpreise!$J$9:$J$38,1,Saisonpreise!$H$9:$H$38,"&lt;="&amp;C787)+SUMIFS(Saisonpreise!$F$9:$F$38,Saisonpreise!$K$9:$K$38,"OK",Saisonpreise!$C$9:$C$38,"Jährlich",Saisonpreise!$J$9:$J$38,1,Saisonpreise!$I$9:$I$38,"&gt;="&amp;C787))))))</f>
        <v>85</v>
      </c>
      <c r="G787" s="3" t="str">
        <f t="shared" si="50"/>
        <v>Jährliche Saison</v>
      </c>
      <c r="H787" s="3" t="str">
        <f t="shared" si="51"/>
        <v>OK</v>
      </c>
    </row>
    <row r="788" spans="1:8" ht="31" customHeight="1">
      <c r="A788" s="12">
        <f>IF(DATE(Start!$E$28,1,1)+ROW()-9&lt;DATE(Start!$E$28+3,1,1),DATE(Start!$E$28,1,1)+ROW()-9,"")</f>
        <v>46802</v>
      </c>
      <c r="B788" s="3" t="str">
        <f t="shared" si="48"/>
        <v>Sa</v>
      </c>
      <c r="C788" s="3">
        <f t="shared" si="49"/>
        <v>219</v>
      </c>
      <c r="D788" s="3">
        <f>IF(A788="","",COUNTIFS(Saisonpreise!$K$9:$K$38,"OK",Saisonpreise!$C$9:$C$38,"Jährlich",Saisonpreise!$J$9:$J$38,0,Saisonpreise!$H$9:$H$38,"&lt;="&amp;C788,Saisonpreise!$I$9:$I$38,"&gt;="&amp;C788)+COUNTIFS(Saisonpreise!$K$9:$K$38,"OK",Saisonpreise!$C$9:$C$38,"Jährlich",Saisonpreise!$J$9:$J$38,1,Saisonpreise!$H$9:$H$38,"&lt;="&amp;C788)+COUNTIFS(Saisonpreise!$K$9:$K$38,"OK",Saisonpreise!$C$9:$C$38,"Jährlich",Saisonpreise!$J$9:$J$38,1,Saisonpreise!$I$9:$I$38,"&gt;="&amp;C788))</f>
        <v>1</v>
      </c>
      <c r="E788" s="3">
        <f>IF(A788="","",COUNTIFS(Saisonpreise!$K$9:$K$38,"OK",Saisonpreise!$C$9:$C$38,"Einmalig",Saisonpreise!$D$9:$D$38,"&lt;="&amp;A788,Saisonpreise!$E$9:$E$38,"&gt;="&amp;A788))</f>
        <v>0</v>
      </c>
      <c r="F788" s="10">
        <f>IF(A788="","",IF(E788&gt;1,"",IF(E788=1,SUMIFS(Saisonpreise!$F$9:$F$38,Saisonpreise!$K$9:$K$38,"OK",Saisonpreise!$C$9:$C$38,"Einmalig",Saisonpreise!$D$9:$D$38,"&lt;="&amp;A788,Saisonpreise!$E$9:$E$38,"&gt;="&amp;A788),IF(D788&gt;1,"",IF(D788=0,Start!$E$26,SUMIFS(Saisonpreise!$F$9:$F$38,Saisonpreise!$K$9:$K$38,"OK",Saisonpreise!$C$9:$C$38,"Jährlich",Saisonpreise!$J$9:$J$38,0,Saisonpreise!$H$9:$H$38,"&lt;="&amp;C788,Saisonpreise!$I$9:$I$38,"&gt;="&amp;C788)+SUMIFS(Saisonpreise!$F$9:$F$38,Saisonpreise!$K$9:$K$38,"OK",Saisonpreise!$C$9:$C$38,"Jährlich",Saisonpreise!$J$9:$J$38,1,Saisonpreise!$H$9:$H$38,"&lt;="&amp;C788)+SUMIFS(Saisonpreise!$F$9:$F$38,Saisonpreise!$K$9:$K$38,"OK",Saisonpreise!$C$9:$C$38,"Jährlich",Saisonpreise!$J$9:$J$38,1,Saisonpreise!$I$9:$I$38,"&gt;="&amp;C788))))))</f>
        <v>85</v>
      </c>
      <c r="G788" s="3" t="str">
        <f t="shared" si="50"/>
        <v>Jährliche Saison</v>
      </c>
      <c r="H788" s="3" t="str">
        <f t="shared" si="51"/>
        <v>OK</v>
      </c>
    </row>
    <row r="789" spans="1:8" ht="31" customHeight="1">
      <c r="A789" s="12">
        <f>IF(DATE(Start!$E$28,1,1)+ROW()-9&lt;DATE(Start!$E$28+3,1,1),DATE(Start!$E$28,1,1)+ROW()-9,"")</f>
        <v>46803</v>
      </c>
      <c r="B789" s="3" t="str">
        <f t="shared" si="48"/>
        <v>So</v>
      </c>
      <c r="C789" s="3">
        <f t="shared" si="49"/>
        <v>220</v>
      </c>
      <c r="D789" s="3">
        <f>IF(A789="","",COUNTIFS(Saisonpreise!$K$9:$K$38,"OK",Saisonpreise!$C$9:$C$38,"Jährlich",Saisonpreise!$J$9:$J$38,0,Saisonpreise!$H$9:$H$38,"&lt;="&amp;C789,Saisonpreise!$I$9:$I$38,"&gt;="&amp;C789)+COUNTIFS(Saisonpreise!$K$9:$K$38,"OK",Saisonpreise!$C$9:$C$38,"Jährlich",Saisonpreise!$J$9:$J$38,1,Saisonpreise!$H$9:$H$38,"&lt;="&amp;C789)+COUNTIFS(Saisonpreise!$K$9:$K$38,"OK",Saisonpreise!$C$9:$C$38,"Jährlich",Saisonpreise!$J$9:$J$38,1,Saisonpreise!$I$9:$I$38,"&gt;="&amp;C789))</f>
        <v>1</v>
      </c>
      <c r="E789" s="3">
        <f>IF(A789="","",COUNTIFS(Saisonpreise!$K$9:$K$38,"OK",Saisonpreise!$C$9:$C$38,"Einmalig",Saisonpreise!$D$9:$D$38,"&lt;="&amp;A789,Saisonpreise!$E$9:$E$38,"&gt;="&amp;A789))</f>
        <v>0</v>
      </c>
      <c r="F789" s="10">
        <f>IF(A789="","",IF(E789&gt;1,"",IF(E789=1,SUMIFS(Saisonpreise!$F$9:$F$38,Saisonpreise!$K$9:$K$38,"OK",Saisonpreise!$C$9:$C$38,"Einmalig",Saisonpreise!$D$9:$D$38,"&lt;="&amp;A789,Saisonpreise!$E$9:$E$38,"&gt;="&amp;A789),IF(D789&gt;1,"",IF(D789=0,Start!$E$26,SUMIFS(Saisonpreise!$F$9:$F$38,Saisonpreise!$K$9:$K$38,"OK",Saisonpreise!$C$9:$C$38,"Jährlich",Saisonpreise!$J$9:$J$38,0,Saisonpreise!$H$9:$H$38,"&lt;="&amp;C789,Saisonpreise!$I$9:$I$38,"&gt;="&amp;C789)+SUMIFS(Saisonpreise!$F$9:$F$38,Saisonpreise!$K$9:$K$38,"OK",Saisonpreise!$C$9:$C$38,"Jährlich",Saisonpreise!$J$9:$J$38,1,Saisonpreise!$H$9:$H$38,"&lt;="&amp;C789)+SUMIFS(Saisonpreise!$F$9:$F$38,Saisonpreise!$K$9:$K$38,"OK",Saisonpreise!$C$9:$C$38,"Jährlich",Saisonpreise!$J$9:$J$38,1,Saisonpreise!$I$9:$I$38,"&gt;="&amp;C789))))))</f>
        <v>85</v>
      </c>
      <c r="G789" s="3" t="str">
        <f t="shared" si="50"/>
        <v>Jährliche Saison</v>
      </c>
      <c r="H789" s="3" t="str">
        <f t="shared" si="51"/>
        <v>OK</v>
      </c>
    </row>
    <row r="790" spans="1:8" ht="31" customHeight="1">
      <c r="A790" s="12">
        <f>IF(DATE(Start!$E$28,1,1)+ROW()-9&lt;DATE(Start!$E$28+3,1,1),DATE(Start!$E$28,1,1)+ROW()-9,"")</f>
        <v>46804</v>
      </c>
      <c r="B790" s="3" t="str">
        <f t="shared" si="48"/>
        <v>Mo</v>
      </c>
      <c r="C790" s="3">
        <f t="shared" si="49"/>
        <v>221</v>
      </c>
      <c r="D790" s="3">
        <f>IF(A790="","",COUNTIFS(Saisonpreise!$K$9:$K$38,"OK",Saisonpreise!$C$9:$C$38,"Jährlich",Saisonpreise!$J$9:$J$38,0,Saisonpreise!$H$9:$H$38,"&lt;="&amp;C790,Saisonpreise!$I$9:$I$38,"&gt;="&amp;C790)+COUNTIFS(Saisonpreise!$K$9:$K$38,"OK",Saisonpreise!$C$9:$C$38,"Jährlich",Saisonpreise!$J$9:$J$38,1,Saisonpreise!$H$9:$H$38,"&lt;="&amp;C790)+COUNTIFS(Saisonpreise!$K$9:$K$38,"OK",Saisonpreise!$C$9:$C$38,"Jährlich",Saisonpreise!$J$9:$J$38,1,Saisonpreise!$I$9:$I$38,"&gt;="&amp;C790))</f>
        <v>1</v>
      </c>
      <c r="E790" s="3">
        <f>IF(A790="","",COUNTIFS(Saisonpreise!$K$9:$K$38,"OK",Saisonpreise!$C$9:$C$38,"Einmalig",Saisonpreise!$D$9:$D$38,"&lt;="&amp;A790,Saisonpreise!$E$9:$E$38,"&gt;="&amp;A790))</f>
        <v>0</v>
      </c>
      <c r="F790" s="10">
        <f>IF(A790="","",IF(E790&gt;1,"",IF(E790=1,SUMIFS(Saisonpreise!$F$9:$F$38,Saisonpreise!$K$9:$K$38,"OK",Saisonpreise!$C$9:$C$38,"Einmalig",Saisonpreise!$D$9:$D$38,"&lt;="&amp;A790,Saisonpreise!$E$9:$E$38,"&gt;="&amp;A790),IF(D790&gt;1,"",IF(D790=0,Start!$E$26,SUMIFS(Saisonpreise!$F$9:$F$38,Saisonpreise!$K$9:$K$38,"OK",Saisonpreise!$C$9:$C$38,"Jährlich",Saisonpreise!$J$9:$J$38,0,Saisonpreise!$H$9:$H$38,"&lt;="&amp;C790,Saisonpreise!$I$9:$I$38,"&gt;="&amp;C790)+SUMIFS(Saisonpreise!$F$9:$F$38,Saisonpreise!$K$9:$K$38,"OK",Saisonpreise!$C$9:$C$38,"Jährlich",Saisonpreise!$J$9:$J$38,1,Saisonpreise!$H$9:$H$38,"&lt;="&amp;C790)+SUMIFS(Saisonpreise!$F$9:$F$38,Saisonpreise!$K$9:$K$38,"OK",Saisonpreise!$C$9:$C$38,"Jährlich",Saisonpreise!$J$9:$J$38,1,Saisonpreise!$I$9:$I$38,"&gt;="&amp;C790))))))</f>
        <v>85</v>
      </c>
      <c r="G790" s="3" t="str">
        <f t="shared" si="50"/>
        <v>Jährliche Saison</v>
      </c>
      <c r="H790" s="3" t="str">
        <f t="shared" si="51"/>
        <v>OK</v>
      </c>
    </row>
    <row r="791" spans="1:8" ht="31" customHeight="1">
      <c r="A791" s="12">
        <f>IF(DATE(Start!$E$28,1,1)+ROW()-9&lt;DATE(Start!$E$28+3,1,1),DATE(Start!$E$28,1,1)+ROW()-9,"")</f>
        <v>46805</v>
      </c>
      <c r="B791" s="3" t="str">
        <f t="shared" si="48"/>
        <v>Di</v>
      </c>
      <c r="C791" s="3">
        <f t="shared" si="49"/>
        <v>222</v>
      </c>
      <c r="D791" s="3">
        <f>IF(A791="","",COUNTIFS(Saisonpreise!$K$9:$K$38,"OK",Saisonpreise!$C$9:$C$38,"Jährlich",Saisonpreise!$J$9:$J$38,0,Saisonpreise!$H$9:$H$38,"&lt;="&amp;C791,Saisonpreise!$I$9:$I$38,"&gt;="&amp;C791)+COUNTIFS(Saisonpreise!$K$9:$K$38,"OK",Saisonpreise!$C$9:$C$38,"Jährlich",Saisonpreise!$J$9:$J$38,1,Saisonpreise!$H$9:$H$38,"&lt;="&amp;C791)+COUNTIFS(Saisonpreise!$K$9:$K$38,"OK",Saisonpreise!$C$9:$C$38,"Jährlich",Saisonpreise!$J$9:$J$38,1,Saisonpreise!$I$9:$I$38,"&gt;="&amp;C791))</f>
        <v>1</v>
      </c>
      <c r="E791" s="3">
        <f>IF(A791="","",COUNTIFS(Saisonpreise!$K$9:$K$38,"OK",Saisonpreise!$C$9:$C$38,"Einmalig",Saisonpreise!$D$9:$D$38,"&lt;="&amp;A791,Saisonpreise!$E$9:$E$38,"&gt;="&amp;A791))</f>
        <v>0</v>
      </c>
      <c r="F791" s="10">
        <f>IF(A791="","",IF(E791&gt;1,"",IF(E791=1,SUMIFS(Saisonpreise!$F$9:$F$38,Saisonpreise!$K$9:$K$38,"OK",Saisonpreise!$C$9:$C$38,"Einmalig",Saisonpreise!$D$9:$D$38,"&lt;="&amp;A791,Saisonpreise!$E$9:$E$38,"&gt;="&amp;A791),IF(D791&gt;1,"",IF(D791=0,Start!$E$26,SUMIFS(Saisonpreise!$F$9:$F$38,Saisonpreise!$K$9:$K$38,"OK",Saisonpreise!$C$9:$C$38,"Jährlich",Saisonpreise!$J$9:$J$38,0,Saisonpreise!$H$9:$H$38,"&lt;="&amp;C791,Saisonpreise!$I$9:$I$38,"&gt;="&amp;C791)+SUMIFS(Saisonpreise!$F$9:$F$38,Saisonpreise!$K$9:$K$38,"OK",Saisonpreise!$C$9:$C$38,"Jährlich",Saisonpreise!$J$9:$J$38,1,Saisonpreise!$H$9:$H$38,"&lt;="&amp;C791)+SUMIFS(Saisonpreise!$F$9:$F$38,Saisonpreise!$K$9:$K$38,"OK",Saisonpreise!$C$9:$C$38,"Jährlich",Saisonpreise!$J$9:$J$38,1,Saisonpreise!$I$9:$I$38,"&gt;="&amp;C791))))))</f>
        <v>85</v>
      </c>
      <c r="G791" s="3" t="str">
        <f t="shared" si="50"/>
        <v>Jährliche Saison</v>
      </c>
      <c r="H791" s="3" t="str">
        <f t="shared" si="51"/>
        <v>OK</v>
      </c>
    </row>
    <row r="792" spans="1:8" ht="31" customHeight="1">
      <c r="A792" s="12">
        <f>IF(DATE(Start!$E$28,1,1)+ROW()-9&lt;DATE(Start!$E$28+3,1,1),DATE(Start!$E$28,1,1)+ROW()-9,"")</f>
        <v>46806</v>
      </c>
      <c r="B792" s="3" t="str">
        <f t="shared" si="48"/>
        <v>Mi</v>
      </c>
      <c r="C792" s="3">
        <f t="shared" si="49"/>
        <v>223</v>
      </c>
      <c r="D792" s="3">
        <f>IF(A792="","",COUNTIFS(Saisonpreise!$K$9:$K$38,"OK",Saisonpreise!$C$9:$C$38,"Jährlich",Saisonpreise!$J$9:$J$38,0,Saisonpreise!$H$9:$H$38,"&lt;="&amp;C792,Saisonpreise!$I$9:$I$38,"&gt;="&amp;C792)+COUNTIFS(Saisonpreise!$K$9:$K$38,"OK",Saisonpreise!$C$9:$C$38,"Jährlich",Saisonpreise!$J$9:$J$38,1,Saisonpreise!$H$9:$H$38,"&lt;="&amp;C792)+COUNTIFS(Saisonpreise!$K$9:$K$38,"OK",Saisonpreise!$C$9:$C$38,"Jährlich",Saisonpreise!$J$9:$J$38,1,Saisonpreise!$I$9:$I$38,"&gt;="&amp;C792))</f>
        <v>1</v>
      </c>
      <c r="E792" s="3">
        <f>IF(A792="","",COUNTIFS(Saisonpreise!$K$9:$K$38,"OK",Saisonpreise!$C$9:$C$38,"Einmalig",Saisonpreise!$D$9:$D$38,"&lt;="&amp;A792,Saisonpreise!$E$9:$E$38,"&gt;="&amp;A792))</f>
        <v>0</v>
      </c>
      <c r="F792" s="10">
        <f>IF(A792="","",IF(E792&gt;1,"",IF(E792=1,SUMIFS(Saisonpreise!$F$9:$F$38,Saisonpreise!$K$9:$K$38,"OK",Saisonpreise!$C$9:$C$38,"Einmalig",Saisonpreise!$D$9:$D$38,"&lt;="&amp;A792,Saisonpreise!$E$9:$E$38,"&gt;="&amp;A792),IF(D792&gt;1,"",IF(D792=0,Start!$E$26,SUMIFS(Saisonpreise!$F$9:$F$38,Saisonpreise!$K$9:$K$38,"OK",Saisonpreise!$C$9:$C$38,"Jährlich",Saisonpreise!$J$9:$J$38,0,Saisonpreise!$H$9:$H$38,"&lt;="&amp;C792,Saisonpreise!$I$9:$I$38,"&gt;="&amp;C792)+SUMIFS(Saisonpreise!$F$9:$F$38,Saisonpreise!$K$9:$K$38,"OK",Saisonpreise!$C$9:$C$38,"Jährlich",Saisonpreise!$J$9:$J$38,1,Saisonpreise!$H$9:$H$38,"&lt;="&amp;C792)+SUMIFS(Saisonpreise!$F$9:$F$38,Saisonpreise!$K$9:$K$38,"OK",Saisonpreise!$C$9:$C$38,"Jährlich",Saisonpreise!$J$9:$J$38,1,Saisonpreise!$I$9:$I$38,"&gt;="&amp;C792))))))</f>
        <v>85</v>
      </c>
      <c r="G792" s="3" t="str">
        <f t="shared" si="50"/>
        <v>Jährliche Saison</v>
      </c>
      <c r="H792" s="3" t="str">
        <f t="shared" si="51"/>
        <v>OK</v>
      </c>
    </row>
    <row r="793" spans="1:8" ht="31" customHeight="1">
      <c r="A793" s="12">
        <f>IF(DATE(Start!$E$28,1,1)+ROW()-9&lt;DATE(Start!$E$28+3,1,1),DATE(Start!$E$28,1,1)+ROW()-9,"")</f>
        <v>46807</v>
      </c>
      <c r="B793" s="3" t="str">
        <f t="shared" si="48"/>
        <v>Do</v>
      </c>
      <c r="C793" s="3">
        <f t="shared" si="49"/>
        <v>224</v>
      </c>
      <c r="D793" s="3">
        <f>IF(A793="","",COUNTIFS(Saisonpreise!$K$9:$K$38,"OK",Saisonpreise!$C$9:$C$38,"Jährlich",Saisonpreise!$J$9:$J$38,0,Saisonpreise!$H$9:$H$38,"&lt;="&amp;C793,Saisonpreise!$I$9:$I$38,"&gt;="&amp;C793)+COUNTIFS(Saisonpreise!$K$9:$K$38,"OK",Saisonpreise!$C$9:$C$38,"Jährlich",Saisonpreise!$J$9:$J$38,1,Saisonpreise!$H$9:$H$38,"&lt;="&amp;C793)+COUNTIFS(Saisonpreise!$K$9:$K$38,"OK",Saisonpreise!$C$9:$C$38,"Jährlich",Saisonpreise!$J$9:$J$38,1,Saisonpreise!$I$9:$I$38,"&gt;="&amp;C793))</f>
        <v>1</v>
      </c>
      <c r="E793" s="3">
        <f>IF(A793="","",COUNTIFS(Saisonpreise!$K$9:$K$38,"OK",Saisonpreise!$C$9:$C$38,"Einmalig",Saisonpreise!$D$9:$D$38,"&lt;="&amp;A793,Saisonpreise!$E$9:$E$38,"&gt;="&amp;A793))</f>
        <v>0</v>
      </c>
      <c r="F793" s="10">
        <f>IF(A793="","",IF(E793&gt;1,"",IF(E793=1,SUMIFS(Saisonpreise!$F$9:$F$38,Saisonpreise!$K$9:$K$38,"OK",Saisonpreise!$C$9:$C$38,"Einmalig",Saisonpreise!$D$9:$D$38,"&lt;="&amp;A793,Saisonpreise!$E$9:$E$38,"&gt;="&amp;A793),IF(D793&gt;1,"",IF(D793=0,Start!$E$26,SUMIFS(Saisonpreise!$F$9:$F$38,Saisonpreise!$K$9:$K$38,"OK",Saisonpreise!$C$9:$C$38,"Jährlich",Saisonpreise!$J$9:$J$38,0,Saisonpreise!$H$9:$H$38,"&lt;="&amp;C793,Saisonpreise!$I$9:$I$38,"&gt;="&amp;C793)+SUMIFS(Saisonpreise!$F$9:$F$38,Saisonpreise!$K$9:$K$38,"OK",Saisonpreise!$C$9:$C$38,"Jährlich",Saisonpreise!$J$9:$J$38,1,Saisonpreise!$H$9:$H$38,"&lt;="&amp;C793)+SUMIFS(Saisonpreise!$F$9:$F$38,Saisonpreise!$K$9:$K$38,"OK",Saisonpreise!$C$9:$C$38,"Jährlich",Saisonpreise!$J$9:$J$38,1,Saisonpreise!$I$9:$I$38,"&gt;="&amp;C793))))))</f>
        <v>85</v>
      </c>
      <c r="G793" s="3" t="str">
        <f t="shared" si="50"/>
        <v>Jährliche Saison</v>
      </c>
      <c r="H793" s="3" t="str">
        <f t="shared" si="51"/>
        <v>OK</v>
      </c>
    </row>
    <row r="794" spans="1:8" ht="31" customHeight="1">
      <c r="A794" s="12">
        <f>IF(DATE(Start!$E$28,1,1)+ROW()-9&lt;DATE(Start!$E$28+3,1,1),DATE(Start!$E$28,1,1)+ROW()-9,"")</f>
        <v>46808</v>
      </c>
      <c r="B794" s="3" t="str">
        <f t="shared" si="48"/>
        <v>Fr</v>
      </c>
      <c r="C794" s="3">
        <f t="shared" si="49"/>
        <v>225</v>
      </c>
      <c r="D794" s="3">
        <f>IF(A794="","",COUNTIFS(Saisonpreise!$K$9:$K$38,"OK",Saisonpreise!$C$9:$C$38,"Jährlich",Saisonpreise!$J$9:$J$38,0,Saisonpreise!$H$9:$H$38,"&lt;="&amp;C794,Saisonpreise!$I$9:$I$38,"&gt;="&amp;C794)+COUNTIFS(Saisonpreise!$K$9:$K$38,"OK",Saisonpreise!$C$9:$C$38,"Jährlich",Saisonpreise!$J$9:$J$38,1,Saisonpreise!$H$9:$H$38,"&lt;="&amp;C794)+COUNTIFS(Saisonpreise!$K$9:$K$38,"OK",Saisonpreise!$C$9:$C$38,"Jährlich",Saisonpreise!$J$9:$J$38,1,Saisonpreise!$I$9:$I$38,"&gt;="&amp;C794))</f>
        <v>1</v>
      </c>
      <c r="E794" s="3">
        <f>IF(A794="","",COUNTIFS(Saisonpreise!$K$9:$K$38,"OK",Saisonpreise!$C$9:$C$38,"Einmalig",Saisonpreise!$D$9:$D$38,"&lt;="&amp;A794,Saisonpreise!$E$9:$E$38,"&gt;="&amp;A794))</f>
        <v>0</v>
      </c>
      <c r="F794" s="10">
        <f>IF(A794="","",IF(E794&gt;1,"",IF(E794=1,SUMIFS(Saisonpreise!$F$9:$F$38,Saisonpreise!$K$9:$K$38,"OK",Saisonpreise!$C$9:$C$38,"Einmalig",Saisonpreise!$D$9:$D$38,"&lt;="&amp;A794,Saisonpreise!$E$9:$E$38,"&gt;="&amp;A794),IF(D794&gt;1,"",IF(D794=0,Start!$E$26,SUMIFS(Saisonpreise!$F$9:$F$38,Saisonpreise!$K$9:$K$38,"OK",Saisonpreise!$C$9:$C$38,"Jährlich",Saisonpreise!$J$9:$J$38,0,Saisonpreise!$H$9:$H$38,"&lt;="&amp;C794,Saisonpreise!$I$9:$I$38,"&gt;="&amp;C794)+SUMIFS(Saisonpreise!$F$9:$F$38,Saisonpreise!$K$9:$K$38,"OK",Saisonpreise!$C$9:$C$38,"Jährlich",Saisonpreise!$J$9:$J$38,1,Saisonpreise!$H$9:$H$38,"&lt;="&amp;C794)+SUMIFS(Saisonpreise!$F$9:$F$38,Saisonpreise!$K$9:$K$38,"OK",Saisonpreise!$C$9:$C$38,"Jährlich",Saisonpreise!$J$9:$J$38,1,Saisonpreise!$I$9:$I$38,"&gt;="&amp;C794))))))</f>
        <v>85</v>
      </c>
      <c r="G794" s="3" t="str">
        <f t="shared" si="50"/>
        <v>Jährliche Saison</v>
      </c>
      <c r="H794" s="3" t="str">
        <f t="shared" si="51"/>
        <v>OK</v>
      </c>
    </row>
    <row r="795" spans="1:8" ht="31" customHeight="1">
      <c r="A795" s="12">
        <f>IF(DATE(Start!$E$28,1,1)+ROW()-9&lt;DATE(Start!$E$28+3,1,1),DATE(Start!$E$28,1,1)+ROW()-9,"")</f>
        <v>46809</v>
      </c>
      <c r="B795" s="3" t="str">
        <f t="shared" si="48"/>
        <v>Sa</v>
      </c>
      <c r="C795" s="3">
        <f t="shared" si="49"/>
        <v>226</v>
      </c>
      <c r="D795" s="3">
        <f>IF(A795="","",COUNTIFS(Saisonpreise!$K$9:$K$38,"OK",Saisonpreise!$C$9:$C$38,"Jährlich",Saisonpreise!$J$9:$J$38,0,Saisonpreise!$H$9:$H$38,"&lt;="&amp;C795,Saisonpreise!$I$9:$I$38,"&gt;="&amp;C795)+COUNTIFS(Saisonpreise!$K$9:$K$38,"OK",Saisonpreise!$C$9:$C$38,"Jährlich",Saisonpreise!$J$9:$J$38,1,Saisonpreise!$H$9:$H$38,"&lt;="&amp;C795)+COUNTIFS(Saisonpreise!$K$9:$K$38,"OK",Saisonpreise!$C$9:$C$38,"Jährlich",Saisonpreise!$J$9:$J$38,1,Saisonpreise!$I$9:$I$38,"&gt;="&amp;C795))</f>
        <v>1</v>
      </c>
      <c r="E795" s="3">
        <f>IF(A795="","",COUNTIFS(Saisonpreise!$K$9:$K$38,"OK",Saisonpreise!$C$9:$C$38,"Einmalig",Saisonpreise!$D$9:$D$38,"&lt;="&amp;A795,Saisonpreise!$E$9:$E$38,"&gt;="&amp;A795))</f>
        <v>0</v>
      </c>
      <c r="F795" s="10">
        <f>IF(A795="","",IF(E795&gt;1,"",IF(E795=1,SUMIFS(Saisonpreise!$F$9:$F$38,Saisonpreise!$K$9:$K$38,"OK",Saisonpreise!$C$9:$C$38,"Einmalig",Saisonpreise!$D$9:$D$38,"&lt;="&amp;A795,Saisonpreise!$E$9:$E$38,"&gt;="&amp;A795),IF(D795&gt;1,"",IF(D795=0,Start!$E$26,SUMIFS(Saisonpreise!$F$9:$F$38,Saisonpreise!$K$9:$K$38,"OK",Saisonpreise!$C$9:$C$38,"Jährlich",Saisonpreise!$J$9:$J$38,0,Saisonpreise!$H$9:$H$38,"&lt;="&amp;C795,Saisonpreise!$I$9:$I$38,"&gt;="&amp;C795)+SUMIFS(Saisonpreise!$F$9:$F$38,Saisonpreise!$K$9:$K$38,"OK",Saisonpreise!$C$9:$C$38,"Jährlich",Saisonpreise!$J$9:$J$38,1,Saisonpreise!$H$9:$H$38,"&lt;="&amp;C795)+SUMIFS(Saisonpreise!$F$9:$F$38,Saisonpreise!$K$9:$K$38,"OK",Saisonpreise!$C$9:$C$38,"Jährlich",Saisonpreise!$J$9:$J$38,1,Saisonpreise!$I$9:$I$38,"&gt;="&amp;C795))))))</f>
        <v>85</v>
      </c>
      <c r="G795" s="3" t="str">
        <f t="shared" si="50"/>
        <v>Jährliche Saison</v>
      </c>
      <c r="H795" s="3" t="str">
        <f t="shared" si="51"/>
        <v>OK</v>
      </c>
    </row>
    <row r="796" spans="1:8" ht="31" customHeight="1">
      <c r="A796" s="12">
        <f>IF(DATE(Start!$E$28,1,1)+ROW()-9&lt;DATE(Start!$E$28+3,1,1),DATE(Start!$E$28,1,1)+ROW()-9,"")</f>
        <v>46810</v>
      </c>
      <c r="B796" s="3" t="str">
        <f t="shared" si="48"/>
        <v>So</v>
      </c>
      <c r="C796" s="3">
        <f t="shared" si="49"/>
        <v>227</v>
      </c>
      <c r="D796" s="3">
        <f>IF(A796="","",COUNTIFS(Saisonpreise!$K$9:$K$38,"OK",Saisonpreise!$C$9:$C$38,"Jährlich",Saisonpreise!$J$9:$J$38,0,Saisonpreise!$H$9:$H$38,"&lt;="&amp;C796,Saisonpreise!$I$9:$I$38,"&gt;="&amp;C796)+COUNTIFS(Saisonpreise!$K$9:$K$38,"OK",Saisonpreise!$C$9:$C$38,"Jährlich",Saisonpreise!$J$9:$J$38,1,Saisonpreise!$H$9:$H$38,"&lt;="&amp;C796)+COUNTIFS(Saisonpreise!$K$9:$K$38,"OK",Saisonpreise!$C$9:$C$38,"Jährlich",Saisonpreise!$J$9:$J$38,1,Saisonpreise!$I$9:$I$38,"&gt;="&amp;C796))</f>
        <v>1</v>
      </c>
      <c r="E796" s="3">
        <f>IF(A796="","",COUNTIFS(Saisonpreise!$K$9:$K$38,"OK",Saisonpreise!$C$9:$C$38,"Einmalig",Saisonpreise!$D$9:$D$38,"&lt;="&amp;A796,Saisonpreise!$E$9:$E$38,"&gt;="&amp;A796))</f>
        <v>0</v>
      </c>
      <c r="F796" s="10">
        <f>IF(A796="","",IF(E796&gt;1,"",IF(E796=1,SUMIFS(Saisonpreise!$F$9:$F$38,Saisonpreise!$K$9:$K$38,"OK",Saisonpreise!$C$9:$C$38,"Einmalig",Saisonpreise!$D$9:$D$38,"&lt;="&amp;A796,Saisonpreise!$E$9:$E$38,"&gt;="&amp;A796),IF(D796&gt;1,"",IF(D796=0,Start!$E$26,SUMIFS(Saisonpreise!$F$9:$F$38,Saisonpreise!$K$9:$K$38,"OK",Saisonpreise!$C$9:$C$38,"Jährlich",Saisonpreise!$J$9:$J$38,0,Saisonpreise!$H$9:$H$38,"&lt;="&amp;C796,Saisonpreise!$I$9:$I$38,"&gt;="&amp;C796)+SUMIFS(Saisonpreise!$F$9:$F$38,Saisonpreise!$K$9:$K$38,"OK",Saisonpreise!$C$9:$C$38,"Jährlich",Saisonpreise!$J$9:$J$38,1,Saisonpreise!$H$9:$H$38,"&lt;="&amp;C796)+SUMIFS(Saisonpreise!$F$9:$F$38,Saisonpreise!$K$9:$K$38,"OK",Saisonpreise!$C$9:$C$38,"Jährlich",Saisonpreise!$J$9:$J$38,1,Saisonpreise!$I$9:$I$38,"&gt;="&amp;C796))))))</f>
        <v>85</v>
      </c>
      <c r="G796" s="3" t="str">
        <f t="shared" si="50"/>
        <v>Jährliche Saison</v>
      </c>
      <c r="H796" s="3" t="str">
        <f t="shared" si="51"/>
        <v>OK</v>
      </c>
    </row>
    <row r="797" spans="1:8" ht="31" customHeight="1">
      <c r="A797" s="12">
        <f>IF(DATE(Start!$E$28,1,1)+ROW()-9&lt;DATE(Start!$E$28+3,1,1),DATE(Start!$E$28,1,1)+ROW()-9,"")</f>
        <v>46811</v>
      </c>
      <c r="B797" s="3" t="str">
        <f t="shared" si="48"/>
        <v>Mo</v>
      </c>
      <c r="C797" s="3">
        <f t="shared" si="49"/>
        <v>228</v>
      </c>
      <c r="D797" s="3">
        <f>IF(A797="","",COUNTIFS(Saisonpreise!$K$9:$K$38,"OK",Saisonpreise!$C$9:$C$38,"Jährlich",Saisonpreise!$J$9:$J$38,0,Saisonpreise!$H$9:$H$38,"&lt;="&amp;C797,Saisonpreise!$I$9:$I$38,"&gt;="&amp;C797)+COUNTIFS(Saisonpreise!$K$9:$K$38,"OK",Saisonpreise!$C$9:$C$38,"Jährlich",Saisonpreise!$J$9:$J$38,1,Saisonpreise!$H$9:$H$38,"&lt;="&amp;C797)+COUNTIFS(Saisonpreise!$K$9:$K$38,"OK",Saisonpreise!$C$9:$C$38,"Jährlich",Saisonpreise!$J$9:$J$38,1,Saisonpreise!$I$9:$I$38,"&gt;="&amp;C797))</f>
        <v>1</v>
      </c>
      <c r="E797" s="3">
        <f>IF(A797="","",COUNTIFS(Saisonpreise!$K$9:$K$38,"OK",Saisonpreise!$C$9:$C$38,"Einmalig",Saisonpreise!$D$9:$D$38,"&lt;="&amp;A797,Saisonpreise!$E$9:$E$38,"&gt;="&amp;A797))</f>
        <v>0</v>
      </c>
      <c r="F797" s="10">
        <f>IF(A797="","",IF(E797&gt;1,"",IF(E797=1,SUMIFS(Saisonpreise!$F$9:$F$38,Saisonpreise!$K$9:$K$38,"OK",Saisonpreise!$C$9:$C$38,"Einmalig",Saisonpreise!$D$9:$D$38,"&lt;="&amp;A797,Saisonpreise!$E$9:$E$38,"&gt;="&amp;A797),IF(D797&gt;1,"",IF(D797=0,Start!$E$26,SUMIFS(Saisonpreise!$F$9:$F$38,Saisonpreise!$K$9:$K$38,"OK",Saisonpreise!$C$9:$C$38,"Jährlich",Saisonpreise!$J$9:$J$38,0,Saisonpreise!$H$9:$H$38,"&lt;="&amp;C797,Saisonpreise!$I$9:$I$38,"&gt;="&amp;C797)+SUMIFS(Saisonpreise!$F$9:$F$38,Saisonpreise!$K$9:$K$38,"OK",Saisonpreise!$C$9:$C$38,"Jährlich",Saisonpreise!$J$9:$J$38,1,Saisonpreise!$H$9:$H$38,"&lt;="&amp;C797)+SUMIFS(Saisonpreise!$F$9:$F$38,Saisonpreise!$K$9:$K$38,"OK",Saisonpreise!$C$9:$C$38,"Jährlich",Saisonpreise!$J$9:$J$38,1,Saisonpreise!$I$9:$I$38,"&gt;="&amp;C797))))))</f>
        <v>85</v>
      </c>
      <c r="G797" s="3" t="str">
        <f t="shared" si="50"/>
        <v>Jährliche Saison</v>
      </c>
      <c r="H797" s="3" t="str">
        <f t="shared" si="51"/>
        <v>OK</v>
      </c>
    </row>
    <row r="798" spans="1:8" ht="31" customHeight="1">
      <c r="A798" s="12">
        <f>IF(DATE(Start!$E$28,1,1)+ROW()-9&lt;DATE(Start!$E$28+3,1,1),DATE(Start!$E$28,1,1)+ROW()-9,"")</f>
        <v>46812</v>
      </c>
      <c r="B798" s="3" t="str">
        <f t="shared" si="48"/>
        <v>Di</v>
      </c>
      <c r="C798" s="3">
        <f t="shared" si="49"/>
        <v>229</v>
      </c>
      <c r="D798" s="3">
        <f>IF(A798="","",COUNTIFS(Saisonpreise!$K$9:$K$38,"OK",Saisonpreise!$C$9:$C$38,"Jährlich",Saisonpreise!$J$9:$J$38,0,Saisonpreise!$H$9:$H$38,"&lt;="&amp;C798,Saisonpreise!$I$9:$I$38,"&gt;="&amp;C798)+COUNTIFS(Saisonpreise!$K$9:$K$38,"OK",Saisonpreise!$C$9:$C$38,"Jährlich",Saisonpreise!$J$9:$J$38,1,Saisonpreise!$H$9:$H$38,"&lt;="&amp;C798)+COUNTIFS(Saisonpreise!$K$9:$K$38,"OK",Saisonpreise!$C$9:$C$38,"Jährlich",Saisonpreise!$J$9:$J$38,1,Saisonpreise!$I$9:$I$38,"&gt;="&amp;C798))</f>
        <v>1</v>
      </c>
      <c r="E798" s="3">
        <f>IF(A798="","",COUNTIFS(Saisonpreise!$K$9:$K$38,"OK",Saisonpreise!$C$9:$C$38,"Einmalig",Saisonpreise!$D$9:$D$38,"&lt;="&amp;A798,Saisonpreise!$E$9:$E$38,"&gt;="&amp;A798))</f>
        <v>0</v>
      </c>
      <c r="F798" s="10">
        <f>IF(A798="","",IF(E798&gt;1,"",IF(E798=1,SUMIFS(Saisonpreise!$F$9:$F$38,Saisonpreise!$K$9:$K$38,"OK",Saisonpreise!$C$9:$C$38,"Einmalig",Saisonpreise!$D$9:$D$38,"&lt;="&amp;A798,Saisonpreise!$E$9:$E$38,"&gt;="&amp;A798),IF(D798&gt;1,"",IF(D798=0,Start!$E$26,SUMIFS(Saisonpreise!$F$9:$F$38,Saisonpreise!$K$9:$K$38,"OK",Saisonpreise!$C$9:$C$38,"Jährlich",Saisonpreise!$J$9:$J$38,0,Saisonpreise!$H$9:$H$38,"&lt;="&amp;C798,Saisonpreise!$I$9:$I$38,"&gt;="&amp;C798)+SUMIFS(Saisonpreise!$F$9:$F$38,Saisonpreise!$K$9:$K$38,"OK",Saisonpreise!$C$9:$C$38,"Jährlich",Saisonpreise!$J$9:$J$38,1,Saisonpreise!$H$9:$H$38,"&lt;="&amp;C798)+SUMIFS(Saisonpreise!$F$9:$F$38,Saisonpreise!$K$9:$K$38,"OK",Saisonpreise!$C$9:$C$38,"Jährlich",Saisonpreise!$J$9:$J$38,1,Saisonpreise!$I$9:$I$38,"&gt;="&amp;C798))))))</f>
        <v>85</v>
      </c>
      <c r="G798" s="3" t="str">
        <f t="shared" si="50"/>
        <v>Jährliche Saison</v>
      </c>
      <c r="H798" s="3" t="str">
        <f t="shared" si="51"/>
        <v>OK</v>
      </c>
    </row>
    <row r="799" spans="1:8" ht="31" customHeight="1">
      <c r="A799" s="12">
        <f>IF(DATE(Start!$E$28,1,1)+ROW()-9&lt;DATE(Start!$E$28+3,1,1),DATE(Start!$E$28,1,1)+ROW()-9,"")</f>
        <v>46813</v>
      </c>
      <c r="B799" s="3" t="str">
        <f t="shared" si="48"/>
        <v>Mi</v>
      </c>
      <c r="C799" s="3">
        <f t="shared" si="49"/>
        <v>301</v>
      </c>
      <c r="D799" s="3">
        <f>IF(A799="","",COUNTIFS(Saisonpreise!$K$9:$K$38,"OK",Saisonpreise!$C$9:$C$38,"Jährlich",Saisonpreise!$J$9:$J$38,0,Saisonpreise!$H$9:$H$38,"&lt;="&amp;C799,Saisonpreise!$I$9:$I$38,"&gt;="&amp;C799)+COUNTIFS(Saisonpreise!$K$9:$K$38,"OK",Saisonpreise!$C$9:$C$38,"Jährlich",Saisonpreise!$J$9:$J$38,1,Saisonpreise!$H$9:$H$38,"&lt;="&amp;C799)+COUNTIFS(Saisonpreise!$K$9:$K$38,"OK",Saisonpreise!$C$9:$C$38,"Jährlich",Saisonpreise!$J$9:$J$38,1,Saisonpreise!$I$9:$I$38,"&gt;="&amp;C799))</f>
        <v>1</v>
      </c>
      <c r="E799" s="3">
        <f>IF(A799="","",COUNTIFS(Saisonpreise!$K$9:$K$38,"OK",Saisonpreise!$C$9:$C$38,"Einmalig",Saisonpreise!$D$9:$D$38,"&lt;="&amp;A799,Saisonpreise!$E$9:$E$38,"&gt;="&amp;A799))</f>
        <v>0</v>
      </c>
      <c r="F799" s="10">
        <f>IF(A799="","",IF(E799&gt;1,"",IF(E799=1,SUMIFS(Saisonpreise!$F$9:$F$38,Saisonpreise!$K$9:$K$38,"OK",Saisonpreise!$C$9:$C$38,"Einmalig",Saisonpreise!$D$9:$D$38,"&lt;="&amp;A799,Saisonpreise!$E$9:$E$38,"&gt;="&amp;A799),IF(D799&gt;1,"",IF(D799=0,Start!$E$26,SUMIFS(Saisonpreise!$F$9:$F$38,Saisonpreise!$K$9:$K$38,"OK",Saisonpreise!$C$9:$C$38,"Jährlich",Saisonpreise!$J$9:$J$38,0,Saisonpreise!$H$9:$H$38,"&lt;="&amp;C799,Saisonpreise!$I$9:$I$38,"&gt;="&amp;C799)+SUMIFS(Saisonpreise!$F$9:$F$38,Saisonpreise!$K$9:$K$38,"OK",Saisonpreise!$C$9:$C$38,"Jährlich",Saisonpreise!$J$9:$J$38,1,Saisonpreise!$H$9:$H$38,"&lt;="&amp;C799)+SUMIFS(Saisonpreise!$F$9:$F$38,Saisonpreise!$K$9:$K$38,"OK",Saisonpreise!$C$9:$C$38,"Jährlich",Saisonpreise!$J$9:$J$38,1,Saisonpreise!$I$9:$I$38,"&gt;="&amp;C799))))))</f>
        <v>85</v>
      </c>
      <c r="G799" s="3" t="str">
        <f t="shared" si="50"/>
        <v>Jährliche Saison</v>
      </c>
      <c r="H799" s="3" t="str">
        <f t="shared" si="51"/>
        <v>OK</v>
      </c>
    </row>
    <row r="800" spans="1:8" ht="31" customHeight="1">
      <c r="A800" s="12">
        <f>IF(DATE(Start!$E$28,1,1)+ROW()-9&lt;DATE(Start!$E$28+3,1,1),DATE(Start!$E$28,1,1)+ROW()-9,"")</f>
        <v>46814</v>
      </c>
      <c r="B800" s="3" t="str">
        <f t="shared" si="48"/>
        <v>Do</v>
      </c>
      <c r="C800" s="3">
        <f t="shared" si="49"/>
        <v>302</v>
      </c>
      <c r="D800" s="3">
        <f>IF(A800="","",COUNTIFS(Saisonpreise!$K$9:$K$38,"OK",Saisonpreise!$C$9:$C$38,"Jährlich",Saisonpreise!$J$9:$J$38,0,Saisonpreise!$H$9:$H$38,"&lt;="&amp;C800,Saisonpreise!$I$9:$I$38,"&gt;="&amp;C800)+COUNTIFS(Saisonpreise!$K$9:$K$38,"OK",Saisonpreise!$C$9:$C$38,"Jährlich",Saisonpreise!$J$9:$J$38,1,Saisonpreise!$H$9:$H$38,"&lt;="&amp;C800)+COUNTIFS(Saisonpreise!$K$9:$K$38,"OK",Saisonpreise!$C$9:$C$38,"Jährlich",Saisonpreise!$J$9:$J$38,1,Saisonpreise!$I$9:$I$38,"&gt;="&amp;C800))</f>
        <v>1</v>
      </c>
      <c r="E800" s="3">
        <f>IF(A800="","",COUNTIFS(Saisonpreise!$K$9:$K$38,"OK",Saisonpreise!$C$9:$C$38,"Einmalig",Saisonpreise!$D$9:$D$38,"&lt;="&amp;A800,Saisonpreise!$E$9:$E$38,"&gt;="&amp;A800))</f>
        <v>0</v>
      </c>
      <c r="F800" s="10">
        <f>IF(A800="","",IF(E800&gt;1,"",IF(E800=1,SUMIFS(Saisonpreise!$F$9:$F$38,Saisonpreise!$K$9:$K$38,"OK",Saisonpreise!$C$9:$C$38,"Einmalig",Saisonpreise!$D$9:$D$38,"&lt;="&amp;A800,Saisonpreise!$E$9:$E$38,"&gt;="&amp;A800),IF(D800&gt;1,"",IF(D800=0,Start!$E$26,SUMIFS(Saisonpreise!$F$9:$F$38,Saisonpreise!$K$9:$K$38,"OK",Saisonpreise!$C$9:$C$38,"Jährlich",Saisonpreise!$J$9:$J$38,0,Saisonpreise!$H$9:$H$38,"&lt;="&amp;C800,Saisonpreise!$I$9:$I$38,"&gt;="&amp;C800)+SUMIFS(Saisonpreise!$F$9:$F$38,Saisonpreise!$K$9:$K$38,"OK",Saisonpreise!$C$9:$C$38,"Jährlich",Saisonpreise!$J$9:$J$38,1,Saisonpreise!$H$9:$H$38,"&lt;="&amp;C800)+SUMIFS(Saisonpreise!$F$9:$F$38,Saisonpreise!$K$9:$K$38,"OK",Saisonpreise!$C$9:$C$38,"Jährlich",Saisonpreise!$J$9:$J$38,1,Saisonpreise!$I$9:$I$38,"&gt;="&amp;C800))))))</f>
        <v>85</v>
      </c>
      <c r="G800" s="3" t="str">
        <f t="shared" si="50"/>
        <v>Jährliche Saison</v>
      </c>
      <c r="H800" s="3" t="str">
        <f t="shared" si="51"/>
        <v>OK</v>
      </c>
    </row>
    <row r="801" spans="1:8" ht="31" customHeight="1">
      <c r="A801" s="12">
        <f>IF(DATE(Start!$E$28,1,1)+ROW()-9&lt;DATE(Start!$E$28+3,1,1),DATE(Start!$E$28,1,1)+ROW()-9,"")</f>
        <v>46815</v>
      </c>
      <c r="B801" s="3" t="str">
        <f t="shared" si="48"/>
        <v>Fr</v>
      </c>
      <c r="C801" s="3">
        <f t="shared" si="49"/>
        <v>303</v>
      </c>
      <c r="D801" s="3">
        <f>IF(A801="","",COUNTIFS(Saisonpreise!$K$9:$K$38,"OK",Saisonpreise!$C$9:$C$38,"Jährlich",Saisonpreise!$J$9:$J$38,0,Saisonpreise!$H$9:$H$38,"&lt;="&amp;C801,Saisonpreise!$I$9:$I$38,"&gt;="&amp;C801)+COUNTIFS(Saisonpreise!$K$9:$K$38,"OK",Saisonpreise!$C$9:$C$38,"Jährlich",Saisonpreise!$J$9:$J$38,1,Saisonpreise!$H$9:$H$38,"&lt;="&amp;C801)+COUNTIFS(Saisonpreise!$K$9:$K$38,"OK",Saisonpreise!$C$9:$C$38,"Jährlich",Saisonpreise!$J$9:$J$38,1,Saisonpreise!$I$9:$I$38,"&gt;="&amp;C801))</f>
        <v>1</v>
      </c>
      <c r="E801" s="3">
        <f>IF(A801="","",COUNTIFS(Saisonpreise!$K$9:$K$38,"OK",Saisonpreise!$C$9:$C$38,"Einmalig",Saisonpreise!$D$9:$D$38,"&lt;="&amp;A801,Saisonpreise!$E$9:$E$38,"&gt;="&amp;A801))</f>
        <v>0</v>
      </c>
      <c r="F801" s="10">
        <f>IF(A801="","",IF(E801&gt;1,"",IF(E801=1,SUMIFS(Saisonpreise!$F$9:$F$38,Saisonpreise!$K$9:$K$38,"OK",Saisonpreise!$C$9:$C$38,"Einmalig",Saisonpreise!$D$9:$D$38,"&lt;="&amp;A801,Saisonpreise!$E$9:$E$38,"&gt;="&amp;A801),IF(D801&gt;1,"",IF(D801=0,Start!$E$26,SUMIFS(Saisonpreise!$F$9:$F$38,Saisonpreise!$K$9:$K$38,"OK",Saisonpreise!$C$9:$C$38,"Jährlich",Saisonpreise!$J$9:$J$38,0,Saisonpreise!$H$9:$H$38,"&lt;="&amp;C801,Saisonpreise!$I$9:$I$38,"&gt;="&amp;C801)+SUMIFS(Saisonpreise!$F$9:$F$38,Saisonpreise!$K$9:$K$38,"OK",Saisonpreise!$C$9:$C$38,"Jährlich",Saisonpreise!$J$9:$J$38,1,Saisonpreise!$H$9:$H$38,"&lt;="&amp;C801)+SUMIFS(Saisonpreise!$F$9:$F$38,Saisonpreise!$K$9:$K$38,"OK",Saisonpreise!$C$9:$C$38,"Jährlich",Saisonpreise!$J$9:$J$38,1,Saisonpreise!$I$9:$I$38,"&gt;="&amp;C801))))))</f>
        <v>85</v>
      </c>
      <c r="G801" s="3" t="str">
        <f t="shared" si="50"/>
        <v>Jährliche Saison</v>
      </c>
      <c r="H801" s="3" t="str">
        <f t="shared" si="51"/>
        <v>OK</v>
      </c>
    </row>
    <row r="802" spans="1:8" ht="31" customHeight="1">
      <c r="A802" s="12">
        <f>IF(DATE(Start!$E$28,1,1)+ROW()-9&lt;DATE(Start!$E$28+3,1,1),DATE(Start!$E$28,1,1)+ROW()-9,"")</f>
        <v>46816</v>
      </c>
      <c r="B802" s="3" t="str">
        <f t="shared" si="48"/>
        <v>Sa</v>
      </c>
      <c r="C802" s="3">
        <f t="shared" si="49"/>
        <v>304</v>
      </c>
      <c r="D802" s="3">
        <f>IF(A802="","",COUNTIFS(Saisonpreise!$K$9:$K$38,"OK",Saisonpreise!$C$9:$C$38,"Jährlich",Saisonpreise!$J$9:$J$38,0,Saisonpreise!$H$9:$H$38,"&lt;="&amp;C802,Saisonpreise!$I$9:$I$38,"&gt;="&amp;C802)+COUNTIFS(Saisonpreise!$K$9:$K$38,"OK",Saisonpreise!$C$9:$C$38,"Jährlich",Saisonpreise!$J$9:$J$38,1,Saisonpreise!$H$9:$H$38,"&lt;="&amp;C802)+COUNTIFS(Saisonpreise!$K$9:$K$38,"OK",Saisonpreise!$C$9:$C$38,"Jährlich",Saisonpreise!$J$9:$J$38,1,Saisonpreise!$I$9:$I$38,"&gt;="&amp;C802))</f>
        <v>1</v>
      </c>
      <c r="E802" s="3">
        <f>IF(A802="","",COUNTIFS(Saisonpreise!$K$9:$K$38,"OK",Saisonpreise!$C$9:$C$38,"Einmalig",Saisonpreise!$D$9:$D$38,"&lt;="&amp;A802,Saisonpreise!$E$9:$E$38,"&gt;="&amp;A802))</f>
        <v>0</v>
      </c>
      <c r="F802" s="10">
        <f>IF(A802="","",IF(E802&gt;1,"",IF(E802=1,SUMIFS(Saisonpreise!$F$9:$F$38,Saisonpreise!$K$9:$K$38,"OK",Saisonpreise!$C$9:$C$38,"Einmalig",Saisonpreise!$D$9:$D$38,"&lt;="&amp;A802,Saisonpreise!$E$9:$E$38,"&gt;="&amp;A802),IF(D802&gt;1,"",IF(D802=0,Start!$E$26,SUMIFS(Saisonpreise!$F$9:$F$38,Saisonpreise!$K$9:$K$38,"OK",Saisonpreise!$C$9:$C$38,"Jährlich",Saisonpreise!$J$9:$J$38,0,Saisonpreise!$H$9:$H$38,"&lt;="&amp;C802,Saisonpreise!$I$9:$I$38,"&gt;="&amp;C802)+SUMIFS(Saisonpreise!$F$9:$F$38,Saisonpreise!$K$9:$K$38,"OK",Saisonpreise!$C$9:$C$38,"Jährlich",Saisonpreise!$J$9:$J$38,1,Saisonpreise!$H$9:$H$38,"&lt;="&amp;C802)+SUMIFS(Saisonpreise!$F$9:$F$38,Saisonpreise!$K$9:$K$38,"OK",Saisonpreise!$C$9:$C$38,"Jährlich",Saisonpreise!$J$9:$J$38,1,Saisonpreise!$I$9:$I$38,"&gt;="&amp;C802))))))</f>
        <v>85</v>
      </c>
      <c r="G802" s="3" t="str">
        <f t="shared" si="50"/>
        <v>Jährliche Saison</v>
      </c>
      <c r="H802" s="3" t="str">
        <f t="shared" si="51"/>
        <v>OK</v>
      </c>
    </row>
    <row r="803" spans="1:8" ht="31" customHeight="1">
      <c r="A803" s="12">
        <f>IF(DATE(Start!$E$28,1,1)+ROW()-9&lt;DATE(Start!$E$28+3,1,1),DATE(Start!$E$28,1,1)+ROW()-9,"")</f>
        <v>46817</v>
      </c>
      <c r="B803" s="3" t="str">
        <f t="shared" si="48"/>
        <v>So</v>
      </c>
      <c r="C803" s="3">
        <f t="shared" si="49"/>
        <v>305</v>
      </c>
      <c r="D803" s="3">
        <f>IF(A803="","",COUNTIFS(Saisonpreise!$K$9:$K$38,"OK",Saisonpreise!$C$9:$C$38,"Jährlich",Saisonpreise!$J$9:$J$38,0,Saisonpreise!$H$9:$H$38,"&lt;="&amp;C803,Saisonpreise!$I$9:$I$38,"&gt;="&amp;C803)+COUNTIFS(Saisonpreise!$K$9:$K$38,"OK",Saisonpreise!$C$9:$C$38,"Jährlich",Saisonpreise!$J$9:$J$38,1,Saisonpreise!$H$9:$H$38,"&lt;="&amp;C803)+COUNTIFS(Saisonpreise!$K$9:$K$38,"OK",Saisonpreise!$C$9:$C$38,"Jährlich",Saisonpreise!$J$9:$J$38,1,Saisonpreise!$I$9:$I$38,"&gt;="&amp;C803))</f>
        <v>1</v>
      </c>
      <c r="E803" s="3">
        <f>IF(A803="","",COUNTIFS(Saisonpreise!$K$9:$K$38,"OK",Saisonpreise!$C$9:$C$38,"Einmalig",Saisonpreise!$D$9:$D$38,"&lt;="&amp;A803,Saisonpreise!$E$9:$E$38,"&gt;="&amp;A803))</f>
        <v>0</v>
      </c>
      <c r="F803" s="10">
        <f>IF(A803="","",IF(E803&gt;1,"",IF(E803=1,SUMIFS(Saisonpreise!$F$9:$F$38,Saisonpreise!$K$9:$K$38,"OK",Saisonpreise!$C$9:$C$38,"Einmalig",Saisonpreise!$D$9:$D$38,"&lt;="&amp;A803,Saisonpreise!$E$9:$E$38,"&gt;="&amp;A803),IF(D803&gt;1,"",IF(D803=0,Start!$E$26,SUMIFS(Saisonpreise!$F$9:$F$38,Saisonpreise!$K$9:$K$38,"OK",Saisonpreise!$C$9:$C$38,"Jährlich",Saisonpreise!$J$9:$J$38,0,Saisonpreise!$H$9:$H$38,"&lt;="&amp;C803,Saisonpreise!$I$9:$I$38,"&gt;="&amp;C803)+SUMIFS(Saisonpreise!$F$9:$F$38,Saisonpreise!$K$9:$K$38,"OK",Saisonpreise!$C$9:$C$38,"Jährlich",Saisonpreise!$J$9:$J$38,1,Saisonpreise!$H$9:$H$38,"&lt;="&amp;C803)+SUMIFS(Saisonpreise!$F$9:$F$38,Saisonpreise!$K$9:$K$38,"OK",Saisonpreise!$C$9:$C$38,"Jährlich",Saisonpreise!$J$9:$J$38,1,Saisonpreise!$I$9:$I$38,"&gt;="&amp;C803))))))</f>
        <v>85</v>
      </c>
      <c r="G803" s="3" t="str">
        <f t="shared" si="50"/>
        <v>Jährliche Saison</v>
      </c>
      <c r="H803" s="3" t="str">
        <f t="shared" si="51"/>
        <v>OK</v>
      </c>
    </row>
    <row r="804" spans="1:8" ht="31" customHeight="1">
      <c r="A804" s="12">
        <f>IF(DATE(Start!$E$28,1,1)+ROW()-9&lt;DATE(Start!$E$28+3,1,1),DATE(Start!$E$28,1,1)+ROW()-9,"")</f>
        <v>46818</v>
      </c>
      <c r="B804" s="3" t="str">
        <f t="shared" si="48"/>
        <v>Mo</v>
      </c>
      <c r="C804" s="3">
        <f t="shared" si="49"/>
        <v>306</v>
      </c>
      <c r="D804" s="3">
        <f>IF(A804="","",COUNTIFS(Saisonpreise!$K$9:$K$38,"OK",Saisonpreise!$C$9:$C$38,"Jährlich",Saisonpreise!$J$9:$J$38,0,Saisonpreise!$H$9:$H$38,"&lt;="&amp;C804,Saisonpreise!$I$9:$I$38,"&gt;="&amp;C804)+COUNTIFS(Saisonpreise!$K$9:$K$38,"OK",Saisonpreise!$C$9:$C$38,"Jährlich",Saisonpreise!$J$9:$J$38,1,Saisonpreise!$H$9:$H$38,"&lt;="&amp;C804)+COUNTIFS(Saisonpreise!$K$9:$K$38,"OK",Saisonpreise!$C$9:$C$38,"Jährlich",Saisonpreise!$J$9:$J$38,1,Saisonpreise!$I$9:$I$38,"&gt;="&amp;C804))</f>
        <v>1</v>
      </c>
      <c r="E804" s="3">
        <f>IF(A804="","",COUNTIFS(Saisonpreise!$K$9:$K$38,"OK",Saisonpreise!$C$9:$C$38,"Einmalig",Saisonpreise!$D$9:$D$38,"&lt;="&amp;A804,Saisonpreise!$E$9:$E$38,"&gt;="&amp;A804))</f>
        <v>0</v>
      </c>
      <c r="F804" s="10">
        <f>IF(A804="","",IF(E804&gt;1,"",IF(E804=1,SUMIFS(Saisonpreise!$F$9:$F$38,Saisonpreise!$K$9:$K$38,"OK",Saisonpreise!$C$9:$C$38,"Einmalig",Saisonpreise!$D$9:$D$38,"&lt;="&amp;A804,Saisonpreise!$E$9:$E$38,"&gt;="&amp;A804),IF(D804&gt;1,"",IF(D804=0,Start!$E$26,SUMIFS(Saisonpreise!$F$9:$F$38,Saisonpreise!$K$9:$K$38,"OK",Saisonpreise!$C$9:$C$38,"Jährlich",Saisonpreise!$J$9:$J$38,0,Saisonpreise!$H$9:$H$38,"&lt;="&amp;C804,Saisonpreise!$I$9:$I$38,"&gt;="&amp;C804)+SUMIFS(Saisonpreise!$F$9:$F$38,Saisonpreise!$K$9:$K$38,"OK",Saisonpreise!$C$9:$C$38,"Jährlich",Saisonpreise!$J$9:$J$38,1,Saisonpreise!$H$9:$H$38,"&lt;="&amp;C804)+SUMIFS(Saisonpreise!$F$9:$F$38,Saisonpreise!$K$9:$K$38,"OK",Saisonpreise!$C$9:$C$38,"Jährlich",Saisonpreise!$J$9:$J$38,1,Saisonpreise!$I$9:$I$38,"&gt;="&amp;C804))))))</f>
        <v>85</v>
      </c>
      <c r="G804" s="3" t="str">
        <f t="shared" si="50"/>
        <v>Jährliche Saison</v>
      </c>
      <c r="H804" s="3" t="str">
        <f t="shared" si="51"/>
        <v>OK</v>
      </c>
    </row>
    <row r="805" spans="1:8" ht="31" customHeight="1">
      <c r="A805" s="12">
        <f>IF(DATE(Start!$E$28,1,1)+ROW()-9&lt;DATE(Start!$E$28+3,1,1),DATE(Start!$E$28,1,1)+ROW()-9,"")</f>
        <v>46819</v>
      </c>
      <c r="B805" s="3" t="str">
        <f t="shared" si="48"/>
        <v>Di</v>
      </c>
      <c r="C805" s="3">
        <f t="shared" si="49"/>
        <v>307</v>
      </c>
      <c r="D805" s="3">
        <f>IF(A805="","",COUNTIFS(Saisonpreise!$K$9:$K$38,"OK",Saisonpreise!$C$9:$C$38,"Jährlich",Saisonpreise!$J$9:$J$38,0,Saisonpreise!$H$9:$H$38,"&lt;="&amp;C805,Saisonpreise!$I$9:$I$38,"&gt;="&amp;C805)+COUNTIFS(Saisonpreise!$K$9:$K$38,"OK",Saisonpreise!$C$9:$C$38,"Jährlich",Saisonpreise!$J$9:$J$38,1,Saisonpreise!$H$9:$H$38,"&lt;="&amp;C805)+COUNTIFS(Saisonpreise!$K$9:$K$38,"OK",Saisonpreise!$C$9:$C$38,"Jährlich",Saisonpreise!$J$9:$J$38,1,Saisonpreise!$I$9:$I$38,"&gt;="&amp;C805))</f>
        <v>1</v>
      </c>
      <c r="E805" s="3">
        <f>IF(A805="","",COUNTIFS(Saisonpreise!$K$9:$K$38,"OK",Saisonpreise!$C$9:$C$38,"Einmalig",Saisonpreise!$D$9:$D$38,"&lt;="&amp;A805,Saisonpreise!$E$9:$E$38,"&gt;="&amp;A805))</f>
        <v>0</v>
      </c>
      <c r="F805" s="10">
        <f>IF(A805="","",IF(E805&gt;1,"",IF(E805=1,SUMIFS(Saisonpreise!$F$9:$F$38,Saisonpreise!$K$9:$K$38,"OK",Saisonpreise!$C$9:$C$38,"Einmalig",Saisonpreise!$D$9:$D$38,"&lt;="&amp;A805,Saisonpreise!$E$9:$E$38,"&gt;="&amp;A805),IF(D805&gt;1,"",IF(D805=0,Start!$E$26,SUMIFS(Saisonpreise!$F$9:$F$38,Saisonpreise!$K$9:$K$38,"OK",Saisonpreise!$C$9:$C$38,"Jährlich",Saisonpreise!$J$9:$J$38,0,Saisonpreise!$H$9:$H$38,"&lt;="&amp;C805,Saisonpreise!$I$9:$I$38,"&gt;="&amp;C805)+SUMIFS(Saisonpreise!$F$9:$F$38,Saisonpreise!$K$9:$K$38,"OK",Saisonpreise!$C$9:$C$38,"Jährlich",Saisonpreise!$J$9:$J$38,1,Saisonpreise!$H$9:$H$38,"&lt;="&amp;C805)+SUMIFS(Saisonpreise!$F$9:$F$38,Saisonpreise!$K$9:$K$38,"OK",Saisonpreise!$C$9:$C$38,"Jährlich",Saisonpreise!$J$9:$J$38,1,Saisonpreise!$I$9:$I$38,"&gt;="&amp;C805))))))</f>
        <v>85</v>
      </c>
      <c r="G805" s="3" t="str">
        <f t="shared" si="50"/>
        <v>Jährliche Saison</v>
      </c>
      <c r="H805" s="3" t="str">
        <f t="shared" si="51"/>
        <v>OK</v>
      </c>
    </row>
    <row r="806" spans="1:8" ht="31" customHeight="1">
      <c r="A806" s="12">
        <f>IF(DATE(Start!$E$28,1,1)+ROW()-9&lt;DATE(Start!$E$28+3,1,1),DATE(Start!$E$28,1,1)+ROW()-9,"")</f>
        <v>46820</v>
      </c>
      <c r="B806" s="3" t="str">
        <f t="shared" si="48"/>
        <v>Mi</v>
      </c>
      <c r="C806" s="3">
        <f t="shared" si="49"/>
        <v>308</v>
      </c>
      <c r="D806" s="3">
        <f>IF(A806="","",COUNTIFS(Saisonpreise!$K$9:$K$38,"OK",Saisonpreise!$C$9:$C$38,"Jährlich",Saisonpreise!$J$9:$J$38,0,Saisonpreise!$H$9:$H$38,"&lt;="&amp;C806,Saisonpreise!$I$9:$I$38,"&gt;="&amp;C806)+COUNTIFS(Saisonpreise!$K$9:$K$38,"OK",Saisonpreise!$C$9:$C$38,"Jährlich",Saisonpreise!$J$9:$J$38,1,Saisonpreise!$H$9:$H$38,"&lt;="&amp;C806)+COUNTIFS(Saisonpreise!$K$9:$K$38,"OK",Saisonpreise!$C$9:$C$38,"Jährlich",Saisonpreise!$J$9:$J$38,1,Saisonpreise!$I$9:$I$38,"&gt;="&amp;C806))</f>
        <v>1</v>
      </c>
      <c r="E806" s="3">
        <f>IF(A806="","",COUNTIFS(Saisonpreise!$K$9:$K$38,"OK",Saisonpreise!$C$9:$C$38,"Einmalig",Saisonpreise!$D$9:$D$38,"&lt;="&amp;A806,Saisonpreise!$E$9:$E$38,"&gt;="&amp;A806))</f>
        <v>0</v>
      </c>
      <c r="F806" s="10">
        <f>IF(A806="","",IF(E806&gt;1,"",IF(E806=1,SUMIFS(Saisonpreise!$F$9:$F$38,Saisonpreise!$K$9:$K$38,"OK",Saisonpreise!$C$9:$C$38,"Einmalig",Saisonpreise!$D$9:$D$38,"&lt;="&amp;A806,Saisonpreise!$E$9:$E$38,"&gt;="&amp;A806),IF(D806&gt;1,"",IF(D806=0,Start!$E$26,SUMIFS(Saisonpreise!$F$9:$F$38,Saisonpreise!$K$9:$K$38,"OK",Saisonpreise!$C$9:$C$38,"Jährlich",Saisonpreise!$J$9:$J$38,0,Saisonpreise!$H$9:$H$38,"&lt;="&amp;C806,Saisonpreise!$I$9:$I$38,"&gt;="&amp;C806)+SUMIFS(Saisonpreise!$F$9:$F$38,Saisonpreise!$K$9:$K$38,"OK",Saisonpreise!$C$9:$C$38,"Jährlich",Saisonpreise!$J$9:$J$38,1,Saisonpreise!$H$9:$H$38,"&lt;="&amp;C806)+SUMIFS(Saisonpreise!$F$9:$F$38,Saisonpreise!$K$9:$K$38,"OK",Saisonpreise!$C$9:$C$38,"Jährlich",Saisonpreise!$J$9:$J$38,1,Saisonpreise!$I$9:$I$38,"&gt;="&amp;C806))))))</f>
        <v>85</v>
      </c>
      <c r="G806" s="3" t="str">
        <f t="shared" si="50"/>
        <v>Jährliche Saison</v>
      </c>
      <c r="H806" s="3" t="str">
        <f t="shared" si="51"/>
        <v>OK</v>
      </c>
    </row>
    <row r="807" spans="1:8" ht="31" customHeight="1">
      <c r="A807" s="12">
        <f>IF(DATE(Start!$E$28,1,1)+ROW()-9&lt;DATE(Start!$E$28+3,1,1),DATE(Start!$E$28,1,1)+ROW()-9,"")</f>
        <v>46821</v>
      </c>
      <c r="B807" s="3" t="str">
        <f t="shared" si="48"/>
        <v>Do</v>
      </c>
      <c r="C807" s="3">
        <f t="shared" si="49"/>
        <v>309</v>
      </c>
      <c r="D807" s="3">
        <f>IF(A807="","",COUNTIFS(Saisonpreise!$K$9:$K$38,"OK",Saisonpreise!$C$9:$C$38,"Jährlich",Saisonpreise!$J$9:$J$38,0,Saisonpreise!$H$9:$H$38,"&lt;="&amp;C807,Saisonpreise!$I$9:$I$38,"&gt;="&amp;C807)+COUNTIFS(Saisonpreise!$K$9:$K$38,"OK",Saisonpreise!$C$9:$C$38,"Jährlich",Saisonpreise!$J$9:$J$38,1,Saisonpreise!$H$9:$H$38,"&lt;="&amp;C807)+COUNTIFS(Saisonpreise!$K$9:$K$38,"OK",Saisonpreise!$C$9:$C$38,"Jährlich",Saisonpreise!$J$9:$J$38,1,Saisonpreise!$I$9:$I$38,"&gt;="&amp;C807))</f>
        <v>1</v>
      </c>
      <c r="E807" s="3">
        <f>IF(A807="","",COUNTIFS(Saisonpreise!$K$9:$K$38,"OK",Saisonpreise!$C$9:$C$38,"Einmalig",Saisonpreise!$D$9:$D$38,"&lt;="&amp;A807,Saisonpreise!$E$9:$E$38,"&gt;="&amp;A807))</f>
        <v>0</v>
      </c>
      <c r="F807" s="10">
        <f>IF(A807="","",IF(E807&gt;1,"",IF(E807=1,SUMIFS(Saisonpreise!$F$9:$F$38,Saisonpreise!$K$9:$K$38,"OK",Saisonpreise!$C$9:$C$38,"Einmalig",Saisonpreise!$D$9:$D$38,"&lt;="&amp;A807,Saisonpreise!$E$9:$E$38,"&gt;="&amp;A807),IF(D807&gt;1,"",IF(D807=0,Start!$E$26,SUMIFS(Saisonpreise!$F$9:$F$38,Saisonpreise!$K$9:$K$38,"OK",Saisonpreise!$C$9:$C$38,"Jährlich",Saisonpreise!$J$9:$J$38,0,Saisonpreise!$H$9:$H$38,"&lt;="&amp;C807,Saisonpreise!$I$9:$I$38,"&gt;="&amp;C807)+SUMIFS(Saisonpreise!$F$9:$F$38,Saisonpreise!$K$9:$K$38,"OK",Saisonpreise!$C$9:$C$38,"Jährlich",Saisonpreise!$J$9:$J$38,1,Saisonpreise!$H$9:$H$38,"&lt;="&amp;C807)+SUMIFS(Saisonpreise!$F$9:$F$38,Saisonpreise!$K$9:$K$38,"OK",Saisonpreise!$C$9:$C$38,"Jährlich",Saisonpreise!$J$9:$J$38,1,Saisonpreise!$I$9:$I$38,"&gt;="&amp;C807))))))</f>
        <v>85</v>
      </c>
      <c r="G807" s="3" t="str">
        <f t="shared" si="50"/>
        <v>Jährliche Saison</v>
      </c>
      <c r="H807" s="3" t="str">
        <f t="shared" si="51"/>
        <v>OK</v>
      </c>
    </row>
    <row r="808" spans="1:8" ht="31" customHeight="1">
      <c r="A808" s="12">
        <f>IF(DATE(Start!$E$28,1,1)+ROW()-9&lt;DATE(Start!$E$28+3,1,1),DATE(Start!$E$28,1,1)+ROW()-9,"")</f>
        <v>46822</v>
      </c>
      <c r="B808" s="3" t="str">
        <f t="shared" si="48"/>
        <v>Fr</v>
      </c>
      <c r="C808" s="3">
        <f t="shared" si="49"/>
        <v>310</v>
      </c>
      <c r="D808" s="3">
        <f>IF(A808="","",COUNTIFS(Saisonpreise!$K$9:$K$38,"OK",Saisonpreise!$C$9:$C$38,"Jährlich",Saisonpreise!$J$9:$J$38,0,Saisonpreise!$H$9:$H$38,"&lt;="&amp;C808,Saisonpreise!$I$9:$I$38,"&gt;="&amp;C808)+COUNTIFS(Saisonpreise!$K$9:$K$38,"OK",Saisonpreise!$C$9:$C$38,"Jährlich",Saisonpreise!$J$9:$J$38,1,Saisonpreise!$H$9:$H$38,"&lt;="&amp;C808)+COUNTIFS(Saisonpreise!$K$9:$K$38,"OK",Saisonpreise!$C$9:$C$38,"Jährlich",Saisonpreise!$J$9:$J$38,1,Saisonpreise!$I$9:$I$38,"&gt;="&amp;C808))</f>
        <v>1</v>
      </c>
      <c r="E808" s="3">
        <f>IF(A808="","",COUNTIFS(Saisonpreise!$K$9:$K$38,"OK",Saisonpreise!$C$9:$C$38,"Einmalig",Saisonpreise!$D$9:$D$38,"&lt;="&amp;A808,Saisonpreise!$E$9:$E$38,"&gt;="&amp;A808))</f>
        <v>0</v>
      </c>
      <c r="F808" s="10">
        <f>IF(A808="","",IF(E808&gt;1,"",IF(E808=1,SUMIFS(Saisonpreise!$F$9:$F$38,Saisonpreise!$K$9:$K$38,"OK",Saisonpreise!$C$9:$C$38,"Einmalig",Saisonpreise!$D$9:$D$38,"&lt;="&amp;A808,Saisonpreise!$E$9:$E$38,"&gt;="&amp;A808),IF(D808&gt;1,"",IF(D808=0,Start!$E$26,SUMIFS(Saisonpreise!$F$9:$F$38,Saisonpreise!$K$9:$K$38,"OK",Saisonpreise!$C$9:$C$38,"Jährlich",Saisonpreise!$J$9:$J$38,0,Saisonpreise!$H$9:$H$38,"&lt;="&amp;C808,Saisonpreise!$I$9:$I$38,"&gt;="&amp;C808)+SUMIFS(Saisonpreise!$F$9:$F$38,Saisonpreise!$K$9:$K$38,"OK",Saisonpreise!$C$9:$C$38,"Jährlich",Saisonpreise!$J$9:$J$38,1,Saisonpreise!$H$9:$H$38,"&lt;="&amp;C808)+SUMIFS(Saisonpreise!$F$9:$F$38,Saisonpreise!$K$9:$K$38,"OK",Saisonpreise!$C$9:$C$38,"Jährlich",Saisonpreise!$J$9:$J$38,1,Saisonpreise!$I$9:$I$38,"&gt;="&amp;C808))))))</f>
        <v>85</v>
      </c>
      <c r="G808" s="3" t="str">
        <f t="shared" si="50"/>
        <v>Jährliche Saison</v>
      </c>
      <c r="H808" s="3" t="str">
        <f t="shared" si="51"/>
        <v>OK</v>
      </c>
    </row>
    <row r="809" spans="1:8" ht="31" customHeight="1">
      <c r="A809" s="12">
        <f>IF(DATE(Start!$E$28,1,1)+ROW()-9&lt;DATE(Start!$E$28+3,1,1),DATE(Start!$E$28,1,1)+ROW()-9,"")</f>
        <v>46823</v>
      </c>
      <c r="B809" s="3" t="str">
        <f t="shared" si="48"/>
        <v>Sa</v>
      </c>
      <c r="C809" s="3">
        <f t="shared" si="49"/>
        <v>311</v>
      </c>
      <c r="D809" s="3">
        <f>IF(A809="","",COUNTIFS(Saisonpreise!$K$9:$K$38,"OK",Saisonpreise!$C$9:$C$38,"Jährlich",Saisonpreise!$J$9:$J$38,0,Saisonpreise!$H$9:$H$38,"&lt;="&amp;C809,Saisonpreise!$I$9:$I$38,"&gt;="&amp;C809)+COUNTIFS(Saisonpreise!$K$9:$K$38,"OK",Saisonpreise!$C$9:$C$38,"Jährlich",Saisonpreise!$J$9:$J$38,1,Saisonpreise!$H$9:$H$38,"&lt;="&amp;C809)+COUNTIFS(Saisonpreise!$K$9:$K$38,"OK",Saisonpreise!$C$9:$C$38,"Jährlich",Saisonpreise!$J$9:$J$38,1,Saisonpreise!$I$9:$I$38,"&gt;="&amp;C809))</f>
        <v>1</v>
      </c>
      <c r="E809" s="3">
        <f>IF(A809="","",COUNTIFS(Saisonpreise!$K$9:$K$38,"OK",Saisonpreise!$C$9:$C$38,"Einmalig",Saisonpreise!$D$9:$D$38,"&lt;="&amp;A809,Saisonpreise!$E$9:$E$38,"&gt;="&amp;A809))</f>
        <v>0</v>
      </c>
      <c r="F809" s="10">
        <f>IF(A809="","",IF(E809&gt;1,"",IF(E809=1,SUMIFS(Saisonpreise!$F$9:$F$38,Saisonpreise!$K$9:$K$38,"OK",Saisonpreise!$C$9:$C$38,"Einmalig",Saisonpreise!$D$9:$D$38,"&lt;="&amp;A809,Saisonpreise!$E$9:$E$38,"&gt;="&amp;A809),IF(D809&gt;1,"",IF(D809=0,Start!$E$26,SUMIFS(Saisonpreise!$F$9:$F$38,Saisonpreise!$K$9:$K$38,"OK",Saisonpreise!$C$9:$C$38,"Jährlich",Saisonpreise!$J$9:$J$38,0,Saisonpreise!$H$9:$H$38,"&lt;="&amp;C809,Saisonpreise!$I$9:$I$38,"&gt;="&amp;C809)+SUMIFS(Saisonpreise!$F$9:$F$38,Saisonpreise!$K$9:$K$38,"OK",Saisonpreise!$C$9:$C$38,"Jährlich",Saisonpreise!$J$9:$J$38,1,Saisonpreise!$H$9:$H$38,"&lt;="&amp;C809)+SUMIFS(Saisonpreise!$F$9:$F$38,Saisonpreise!$K$9:$K$38,"OK",Saisonpreise!$C$9:$C$38,"Jährlich",Saisonpreise!$J$9:$J$38,1,Saisonpreise!$I$9:$I$38,"&gt;="&amp;C809))))))</f>
        <v>85</v>
      </c>
      <c r="G809" s="3" t="str">
        <f t="shared" si="50"/>
        <v>Jährliche Saison</v>
      </c>
      <c r="H809" s="3" t="str">
        <f t="shared" si="51"/>
        <v>OK</v>
      </c>
    </row>
    <row r="810" spans="1:8" ht="31" customHeight="1">
      <c r="A810" s="12">
        <f>IF(DATE(Start!$E$28,1,1)+ROW()-9&lt;DATE(Start!$E$28+3,1,1),DATE(Start!$E$28,1,1)+ROW()-9,"")</f>
        <v>46824</v>
      </c>
      <c r="B810" s="3" t="str">
        <f t="shared" si="48"/>
        <v>So</v>
      </c>
      <c r="C810" s="3">
        <f t="shared" si="49"/>
        <v>312</v>
      </c>
      <c r="D810" s="3">
        <f>IF(A810="","",COUNTIFS(Saisonpreise!$K$9:$K$38,"OK",Saisonpreise!$C$9:$C$38,"Jährlich",Saisonpreise!$J$9:$J$38,0,Saisonpreise!$H$9:$H$38,"&lt;="&amp;C810,Saisonpreise!$I$9:$I$38,"&gt;="&amp;C810)+COUNTIFS(Saisonpreise!$K$9:$K$38,"OK",Saisonpreise!$C$9:$C$38,"Jährlich",Saisonpreise!$J$9:$J$38,1,Saisonpreise!$H$9:$H$38,"&lt;="&amp;C810)+COUNTIFS(Saisonpreise!$K$9:$K$38,"OK",Saisonpreise!$C$9:$C$38,"Jährlich",Saisonpreise!$J$9:$J$38,1,Saisonpreise!$I$9:$I$38,"&gt;="&amp;C810))</f>
        <v>1</v>
      </c>
      <c r="E810" s="3">
        <f>IF(A810="","",COUNTIFS(Saisonpreise!$K$9:$K$38,"OK",Saisonpreise!$C$9:$C$38,"Einmalig",Saisonpreise!$D$9:$D$38,"&lt;="&amp;A810,Saisonpreise!$E$9:$E$38,"&gt;="&amp;A810))</f>
        <v>0</v>
      </c>
      <c r="F810" s="10">
        <f>IF(A810="","",IF(E810&gt;1,"",IF(E810=1,SUMIFS(Saisonpreise!$F$9:$F$38,Saisonpreise!$K$9:$K$38,"OK",Saisonpreise!$C$9:$C$38,"Einmalig",Saisonpreise!$D$9:$D$38,"&lt;="&amp;A810,Saisonpreise!$E$9:$E$38,"&gt;="&amp;A810),IF(D810&gt;1,"",IF(D810=0,Start!$E$26,SUMIFS(Saisonpreise!$F$9:$F$38,Saisonpreise!$K$9:$K$38,"OK",Saisonpreise!$C$9:$C$38,"Jährlich",Saisonpreise!$J$9:$J$38,0,Saisonpreise!$H$9:$H$38,"&lt;="&amp;C810,Saisonpreise!$I$9:$I$38,"&gt;="&amp;C810)+SUMIFS(Saisonpreise!$F$9:$F$38,Saisonpreise!$K$9:$K$38,"OK",Saisonpreise!$C$9:$C$38,"Jährlich",Saisonpreise!$J$9:$J$38,1,Saisonpreise!$H$9:$H$38,"&lt;="&amp;C810)+SUMIFS(Saisonpreise!$F$9:$F$38,Saisonpreise!$K$9:$K$38,"OK",Saisonpreise!$C$9:$C$38,"Jährlich",Saisonpreise!$J$9:$J$38,1,Saisonpreise!$I$9:$I$38,"&gt;="&amp;C810))))))</f>
        <v>85</v>
      </c>
      <c r="G810" s="3" t="str">
        <f t="shared" si="50"/>
        <v>Jährliche Saison</v>
      </c>
      <c r="H810" s="3" t="str">
        <f t="shared" si="51"/>
        <v>OK</v>
      </c>
    </row>
    <row r="811" spans="1:8" ht="31" customHeight="1">
      <c r="A811" s="12">
        <f>IF(DATE(Start!$E$28,1,1)+ROW()-9&lt;DATE(Start!$E$28+3,1,1),DATE(Start!$E$28,1,1)+ROW()-9,"")</f>
        <v>46825</v>
      </c>
      <c r="B811" s="3" t="str">
        <f t="shared" si="48"/>
        <v>Mo</v>
      </c>
      <c r="C811" s="3">
        <f t="shared" si="49"/>
        <v>313</v>
      </c>
      <c r="D811" s="3">
        <f>IF(A811="","",COUNTIFS(Saisonpreise!$K$9:$K$38,"OK",Saisonpreise!$C$9:$C$38,"Jährlich",Saisonpreise!$J$9:$J$38,0,Saisonpreise!$H$9:$H$38,"&lt;="&amp;C811,Saisonpreise!$I$9:$I$38,"&gt;="&amp;C811)+COUNTIFS(Saisonpreise!$K$9:$K$38,"OK",Saisonpreise!$C$9:$C$38,"Jährlich",Saisonpreise!$J$9:$J$38,1,Saisonpreise!$H$9:$H$38,"&lt;="&amp;C811)+COUNTIFS(Saisonpreise!$K$9:$K$38,"OK",Saisonpreise!$C$9:$C$38,"Jährlich",Saisonpreise!$J$9:$J$38,1,Saisonpreise!$I$9:$I$38,"&gt;="&amp;C811))</f>
        <v>1</v>
      </c>
      <c r="E811" s="3">
        <f>IF(A811="","",COUNTIFS(Saisonpreise!$K$9:$K$38,"OK",Saisonpreise!$C$9:$C$38,"Einmalig",Saisonpreise!$D$9:$D$38,"&lt;="&amp;A811,Saisonpreise!$E$9:$E$38,"&gt;="&amp;A811))</f>
        <v>0</v>
      </c>
      <c r="F811" s="10">
        <f>IF(A811="","",IF(E811&gt;1,"",IF(E811=1,SUMIFS(Saisonpreise!$F$9:$F$38,Saisonpreise!$K$9:$K$38,"OK",Saisonpreise!$C$9:$C$38,"Einmalig",Saisonpreise!$D$9:$D$38,"&lt;="&amp;A811,Saisonpreise!$E$9:$E$38,"&gt;="&amp;A811),IF(D811&gt;1,"",IF(D811=0,Start!$E$26,SUMIFS(Saisonpreise!$F$9:$F$38,Saisonpreise!$K$9:$K$38,"OK",Saisonpreise!$C$9:$C$38,"Jährlich",Saisonpreise!$J$9:$J$38,0,Saisonpreise!$H$9:$H$38,"&lt;="&amp;C811,Saisonpreise!$I$9:$I$38,"&gt;="&amp;C811)+SUMIFS(Saisonpreise!$F$9:$F$38,Saisonpreise!$K$9:$K$38,"OK",Saisonpreise!$C$9:$C$38,"Jährlich",Saisonpreise!$J$9:$J$38,1,Saisonpreise!$H$9:$H$38,"&lt;="&amp;C811)+SUMIFS(Saisonpreise!$F$9:$F$38,Saisonpreise!$K$9:$K$38,"OK",Saisonpreise!$C$9:$C$38,"Jährlich",Saisonpreise!$J$9:$J$38,1,Saisonpreise!$I$9:$I$38,"&gt;="&amp;C811))))))</f>
        <v>85</v>
      </c>
      <c r="G811" s="3" t="str">
        <f t="shared" si="50"/>
        <v>Jährliche Saison</v>
      </c>
      <c r="H811" s="3" t="str">
        <f t="shared" si="51"/>
        <v>OK</v>
      </c>
    </row>
    <row r="812" spans="1:8" ht="31" customHeight="1">
      <c r="A812" s="12">
        <f>IF(DATE(Start!$E$28,1,1)+ROW()-9&lt;DATE(Start!$E$28+3,1,1),DATE(Start!$E$28,1,1)+ROW()-9,"")</f>
        <v>46826</v>
      </c>
      <c r="B812" s="3" t="str">
        <f t="shared" si="48"/>
        <v>Di</v>
      </c>
      <c r="C812" s="3">
        <f t="shared" si="49"/>
        <v>314</v>
      </c>
      <c r="D812" s="3">
        <f>IF(A812="","",COUNTIFS(Saisonpreise!$K$9:$K$38,"OK",Saisonpreise!$C$9:$C$38,"Jährlich",Saisonpreise!$J$9:$J$38,0,Saisonpreise!$H$9:$H$38,"&lt;="&amp;C812,Saisonpreise!$I$9:$I$38,"&gt;="&amp;C812)+COUNTIFS(Saisonpreise!$K$9:$K$38,"OK",Saisonpreise!$C$9:$C$38,"Jährlich",Saisonpreise!$J$9:$J$38,1,Saisonpreise!$H$9:$H$38,"&lt;="&amp;C812)+COUNTIFS(Saisonpreise!$K$9:$K$38,"OK",Saisonpreise!$C$9:$C$38,"Jährlich",Saisonpreise!$J$9:$J$38,1,Saisonpreise!$I$9:$I$38,"&gt;="&amp;C812))</f>
        <v>1</v>
      </c>
      <c r="E812" s="3">
        <f>IF(A812="","",COUNTIFS(Saisonpreise!$K$9:$K$38,"OK",Saisonpreise!$C$9:$C$38,"Einmalig",Saisonpreise!$D$9:$D$38,"&lt;="&amp;A812,Saisonpreise!$E$9:$E$38,"&gt;="&amp;A812))</f>
        <v>0</v>
      </c>
      <c r="F812" s="10">
        <f>IF(A812="","",IF(E812&gt;1,"",IF(E812=1,SUMIFS(Saisonpreise!$F$9:$F$38,Saisonpreise!$K$9:$K$38,"OK",Saisonpreise!$C$9:$C$38,"Einmalig",Saisonpreise!$D$9:$D$38,"&lt;="&amp;A812,Saisonpreise!$E$9:$E$38,"&gt;="&amp;A812),IF(D812&gt;1,"",IF(D812=0,Start!$E$26,SUMIFS(Saisonpreise!$F$9:$F$38,Saisonpreise!$K$9:$K$38,"OK",Saisonpreise!$C$9:$C$38,"Jährlich",Saisonpreise!$J$9:$J$38,0,Saisonpreise!$H$9:$H$38,"&lt;="&amp;C812,Saisonpreise!$I$9:$I$38,"&gt;="&amp;C812)+SUMIFS(Saisonpreise!$F$9:$F$38,Saisonpreise!$K$9:$K$38,"OK",Saisonpreise!$C$9:$C$38,"Jährlich",Saisonpreise!$J$9:$J$38,1,Saisonpreise!$H$9:$H$38,"&lt;="&amp;C812)+SUMIFS(Saisonpreise!$F$9:$F$38,Saisonpreise!$K$9:$K$38,"OK",Saisonpreise!$C$9:$C$38,"Jährlich",Saisonpreise!$J$9:$J$38,1,Saisonpreise!$I$9:$I$38,"&gt;="&amp;C812))))))</f>
        <v>85</v>
      </c>
      <c r="G812" s="3" t="str">
        <f t="shared" si="50"/>
        <v>Jährliche Saison</v>
      </c>
      <c r="H812" s="3" t="str">
        <f t="shared" si="51"/>
        <v>OK</v>
      </c>
    </row>
    <row r="813" spans="1:8" ht="31" customHeight="1">
      <c r="A813" s="12">
        <f>IF(DATE(Start!$E$28,1,1)+ROW()-9&lt;DATE(Start!$E$28+3,1,1),DATE(Start!$E$28,1,1)+ROW()-9,"")</f>
        <v>46827</v>
      </c>
      <c r="B813" s="3" t="str">
        <f t="shared" si="48"/>
        <v>Mi</v>
      </c>
      <c r="C813" s="3">
        <f t="shared" si="49"/>
        <v>315</v>
      </c>
      <c r="D813" s="3">
        <f>IF(A813="","",COUNTIFS(Saisonpreise!$K$9:$K$38,"OK",Saisonpreise!$C$9:$C$38,"Jährlich",Saisonpreise!$J$9:$J$38,0,Saisonpreise!$H$9:$H$38,"&lt;="&amp;C813,Saisonpreise!$I$9:$I$38,"&gt;="&amp;C813)+COUNTIFS(Saisonpreise!$K$9:$K$38,"OK",Saisonpreise!$C$9:$C$38,"Jährlich",Saisonpreise!$J$9:$J$38,1,Saisonpreise!$H$9:$H$38,"&lt;="&amp;C813)+COUNTIFS(Saisonpreise!$K$9:$K$38,"OK",Saisonpreise!$C$9:$C$38,"Jährlich",Saisonpreise!$J$9:$J$38,1,Saisonpreise!$I$9:$I$38,"&gt;="&amp;C813))</f>
        <v>1</v>
      </c>
      <c r="E813" s="3">
        <f>IF(A813="","",COUNTIFS(Saisonpreise!$K$9:$K$38,"OK",Saisonpreise!$C$9:$C$38,"Einmalig",Saisonpreise!$D$9:$D$38,"&lt;="&amp;A813,Saisonpreise!$E$9:$E$38,"&gt;="&amp;A813))</f>
        <v>0</v>
      </c>
      <c r="F813" s="10">
        <f>IF(A813="","",IF(E813&gt;1,"",IF(E813=1,SUMIFS(Saisonpreise!$F$9:$F$38,Saisonpreise!$K$9:$K$38,"OK",Saisonpreise!$C$9:$C$38,"Einmalig",Saisonpreise!$D$9:$D$38,"&lt;="&amp;A813,Saisonpreise!$E$9:$E$38,"&gt;="&amp;A813),IF(D813&gt;1,"",IF(D813=0,Start!$E$26,SUMIFS(Saisonpreise!$F$9:$F$38,Saisonpreise!$K$9:$K$38,"OK",Saisonpreise!$C$9:$C$38,"Jährlich",Saisonpreise!$J$9:$J$38,0,Saisonpreise!$H$9:$H$38,"&lt;="&amp;C813,Saisonpreise!$I$9:$I$38,"&gt;="&amp;C813)+SUMIFS(Saisonpreise!$F$9:$F$38,Saisonpreise!$K$9:$K$38,"OK",Saisonpreise!$C$9:$C$38,"Jährlich",Saisonpreise!$J$9:$J$38,1,Saisonpreise!$H$9:$H$38,"&lt;="&amp;C813)+SUMIFS(Saisonpreise!$F$9:$F$38,Saisonpreise!$K$9:$K$38,"OK",Saisonpreise!$C$9:$C$38,"Jährlich",Saisonpreise!$J$9:$J$38,1,Saisonpreise!$I$9:$I$38,"&gt;="&amp;C813))))))</f>
        <v>85</v>
      </c>
      <c r="G813" s="3" t="str">
        <f t="shared" si="50"/>
        <v>Jährliche Saison</v>
      </c>
      <c r="H813" s="3" t="str">
        <f t="shared" si="51"/>
        <v>OK</v>
      </c>
    </row>
    <row r="814" spans="1:8" ht="31" customHeight="1">
      <c r="A814" s="12">
        <f>IF(DATE(Start!$E$28,1,1)+ROW()-9&lt;DATE(Start!$E$28+3,1,1),DATE(Start!$E$28,1,1)+ROW()-9,"")</f>
        <v>46828</v>
      </c>
      <c r="B814" s="3" t="str">
        <f t="shared" si="48"/>
        <v>Do</v>
      </c>
      <c r="C814" s="3">
        <f t="shared" si="49"/>
        <v>316</v>
      </c>
      <c r="D814" s="3">
        <f>IF(A814="","",COUNTIFS(Saisonpreise!$K$9:$K$38,"OK",Saisonpreise!$C$9:$C$38,"Jährlich",Saisonpreise!$J$9:$J$38,0,Saisonpreise!$H$9:$H$38,"&lt;="&amp;C814,Saisonpreise!$I$9:$I$38,"&gt;="&amp;C814)+COUNTIFS(Saisonpreise!$K$9:$K$38,"OK",Saisonpreise!$C$9:$C$38,"Jährlich",Saisonpreise!$J$9:$J$38,1,Saisonpreise!$H$9:$H$38,"&lt;="&amp;C814)+COUNTIFS(Saisonpreise!$K$9:$K$38,"OK",Saisonpreise!$C$9:$C$38,"Jährlich",Saisonpreise!$J$9:$J$38,1,Saisonpreise!$I$9:$I$38,"&gt;="&amp;C814))</f>
        <v>1</v>
      </c>
      <c r="E814" s="3">
        <f>IF(A814="","",COUNTIFS(Saisonpreise!$K$9:$K$38,"OK",Saisonpreise!$C$9:$C$38,"Einmalig",Saisonpreise!$D$9:$D$38,"&lt;="&amp;A814,Saisonpreise!$E$9:$E$38,"&gt;="&amp;A814))</f>
        <v>0</v>
      </c>
      <c r="F814" s="10">
        <f>IF(A814="","",IF(E814&gt;1,"",IF(E814=1,SUMIFS(Saisonpreise!$F$9:$F$38,Saisonpreise!$K$9:$K$38,"OK",Saisonpreise!$C$9:$C$38,"Einmalig",Saisonpreise!$D$9:$D$38,"&lt;="&amp;A814,Saisonpreise!$E$9:$E$38,"&gt;="&amp;A814),IF(D814&gt;1,"",IF(D814=0,Start!$E$26,SUMIFS(Saisonpreise!$F$9:$F$38,Saisonpreise!$K$9:$K$38,"OK",Saisonpreise!$C$9:$C$38,"Jährlich",Saisonpreise!$J$9:$J$38,0,Saisonpreise!$H$9:$H$38,"&lt;="&amp;C814,Saisonpreise!$I$9:$I$38,"&gt;="&amp;C814)+SUMIFS(Saisonpreise!$F$9:$F$38,Saisonpreise!$K$9:$K$38,"OK",Saisonpreise!$C$9:$C$38,"Jährlich",Saisonpreise!$J$9:$J$38,1,Saisonpreise!$H$9:$H$38,"&lt;="&amp;C814)+SUMIFS(Saisonpreise!$F$9:$F$38,Saisonpreise!$K$9:$K$38,"OK",Saisonpreise!$C$9:$C$38,"Jährlich",Saisonpreise!$J$9:$J$38,1,Saisonpreise!$I$9:$I$38,"&gt;="&amp;C814))))))</f>
        <v>85</v>
      </c>
      <c r="G814" s="3" t="str">
        <f t="shared" si="50"/>
        <v>Jährliche Saison</v>
      </c>
      <c r="H814" s="3" t="str">
        <f t="shared" si="51"/>
        <v>OK</v>
      </c>
    </row>
    <row r="815" spans="1:8" ht="31" customHeight="1">
      <c r="A815" s="12">
        <f>IF(DATE(Start!$E$28,1,1)+ROW()-9&lt;DATE(Start!$E$28+3,1,1),DATE(Start!$E$28,1,1)+ROW()-9,"")</f>
        <v>46829</v>
      </c>
      <c r="B815" s="3" t="str">
        <f t="shared" si="48"/>
        <v>Fr</v>
      </c>
      <c r="C815" s="3">
        <f t="shared" si="49"/>
        <v>317</v>
      </c>
      <c r="D815" s="3">
        <f>IF(A815="","",COUNTIFS(Saisonpreise!$K$9:$K$38,"OK",Saisonpreise!$C$9:$C$38,"Jährlich",Saisonpreise!$J$9:$J$38,0,Saisonpreise!$H$9:$H$38,"&lt;="&amp;C815,Saisonpreise!$I$9:$I$38,"&gt;="&amp;C815)+COUNTIFS(Saisonpreise!$K$9:$K$38,"OK",Saisonpreise!$C$9:$C$38,"Jährlich",Saisonpreise!$J$9:$J$38,1,Saisonpreise!$H$9:$H$38,"&lt;="&amp;C815)+COUNTIFS(Saisonpreise!$K$9:$K$38,"OK",Saisonpreise!$C$9:$C$38,"Jährlich",Saisonpreise!$J$9:$J$38,1,Saisonpreise!$I$9:$I$38,"&gt;="&amp;C815))</f>
        <v>1</v>
      </c>
      <c r="E815" s="3">
        <f>IF(A815="","",COUNTIFS(Saisonpreise!$K$9:$K$38,"OK",Saisonpreise!$C$9:$C$38,"Einmalig",Saisonpreise!$D$9:$D$38,"&lt;="&amp;A815,Saisonpreise!$E$9:$E$38,"&gt;="&amp;A815))</f>
        <v>0</v>
      </c>
      <c r="F815" s="10">
        <f>IF(A815="","",IF(E815&gt;1,"",IF(E815=1,SUMIFS(Saisonpreise!$F$9:$F$38,Saisonpreise!$K$9:$K$38,"OK",Saisonpreise!$C$9:$C$38,"Einmalig",Saisonpreise!$D$9:$D$38,"&lt;="&amp;A815,Saisonpreise!$E$9:$E$38,"&gt;="&amp;A815),IF(D815&gt;1,"",IF(D815=0,Start!$E$26,SUMIFS(Saisonpreise!$F$9:$F$38,Saisonpreise!$K$9:$K$38,"OK",Saisonpreise!$C$9:$C$38,"Jährlich",Saisonpreise!$J$9:$J$38,0,Saisonpreise!$H$9:$H$38,"&lt;="&amp;C815,Saisonpreise!$I$9:$I$38,"&gt;="&amp;C815)+SUMIFS(Saisonpreise!$F$9:$F$38,Saisonpreise!$K$9:$K$38,"OK",Saisonpreise!$C$9:$C$38,"Jährlich",Saisonpreise!$J$9:$J$38,1,Saisonpreise!$H$9:$H$38,"&lt;="&amp;C815)+SUMIFS(Saisonpreise!$F$9:$F$38,Saisonpreise!$K$9:$K$38,"OK",Saisonpreise!$C$9:$C$38,"Jährlich",Saisonpreise!$J$9:$J$38,1,Saisonpreise!$I$9:$I$38,"&gt;="&amp;C815))))))</f>
        <v>85</v>
      </c>
      <c r="G815" s="3" t="str">
        <f t="shared" si="50"/>
        <v>Jährliche Saison</v>
      </c>
      <c r="H815" s="3" t="str">
        <f t="shared" si="51"/>
        <v>OK</v>
      </c>
    </row>
    <row r="816" spans="1:8" ht="31" customHeight="1">
      <c r="A816" s="12">
        <f>IF(DATE(Start!$E$28,1,1)+ROW()-9&lt;DATE(Start!$E$28+3,1,1),DATE(Start!$E$28,1,1)+ROW()-9,"")</f>
        <v>46830</v>
      </c>
      <c r="B816" s="3" t="str">
        <f t="shared" si="48"/>
        <v>Sa</v>
      </c>
      <c r="C816" s="3">
        <f t="shared" si="49"/>
        <v>318</v>
      </c>
      <c r="D816" s="3">
        <f>IF(A816="","",COUNTIFS(Saisonpreise!$K$9:$K$38,"OK",Saisonpreise!$C$9:$C$38,"Jährlich",Saisonpreise!$J$9:$J$38,0,Saisonpreise!$H$9:$H$38,"&lt;="&amp;C816,Saisonpreise!$I$9:$I$38,"&gt;="&amp;C816)+COUNTIFS(Saisonpreise!$K$9:$K$38,"OK",Saisonpreise!$C$9:$C$38,"Jährlich",Saisonpreise!$J$9:$J$38,1,Saisonpreise!$H$9:$H$38,"&lt;="&amp;C816)+COUNTIFS(Saisonpreise!$K$9:$K$38,"OK",Saisonpreise!$C$9:$C$38,"Jährlich",Saisonpreise!$J$9:$J$38,1,Saisonpreise!$I$9:$I$38,"&gt;="&amp;C816))</f>
        <v>1</v>
      </c>
      <c r="E816" s="3">
        <f>IF(A816="","",COUNTIFS(Saisonpreise!$K$9:$K$38,"OK",Saisonpreise!$C$9:$C$38,"Einmalig",Saisonpreise!$D$9:$D$38,"&lt;="&amp;A816,Saisonpreise!$E$9:$E$38,"&gt;="&amp;A816))</f>
        <v>0</v>
      </c>
      <c r="F816" s="10">
        <f>IF(A816="","",IF(E816&gt;1,"",IF(E816=1,SUMIFS(Saisonpreise!$F$9:$F$38,Saisonpreise!$K$9:$K$38,"OK",Saisonpreise!$C$9:$C$38,"Einmalig",Saisonpreise!$D$9:$D$38,"&lt;="&amp;A816,Saisonpreise!$E$9:$E$38,"&gt;="&amp;A816),IF(D816&gt;1,"",IF(D816=0,Start!$E$26,SUMIFS(Saisonpreise!$F$9:$F$38,Saisonpreise!$K$9:$K$38,"OK",Saisonpreise!$C$9:$C$38,"Jährlich",Saisonpreise!$J$9:$J$38,0,Saisonpreise!$H$9:$H$38,"&lt;="&amp;C816,Saisonpreise!$I$9:$I$38,"&gt;="&amp;C816)+SUMIFS(Saisonpreise!$F$9:$F$38,Saisonpreise!$K$9:$K$38,"OK",Saisonpreise!$C$9:$C$38,"Jährlich",Saisonpreise!$J$9:$J$38,1,Saisonpreise!$H$9:$H$38,"&lt;="&amp;C816)+SUMIFS(Saisonpreise!$F$9:$F$38,Saisonpreise!$K$9:$K$38,"OK",Saisonpreise!$C$9:$C$38,"Jährlich",Saisonpreise!$J$9:$J$38,1,Saisonpreise!$I$9:$I$38,"&gt;="&amp;C816))))))</f>
        <v>85</v>
      </c>
      <c r="G816" s="3" t="str">
        <f t="shared" si="50"/>
        <v>Jährliche Saison</v>
      </c>
      <c r="H816" s="3" t="str">
        <f t="shared" si="51"/>
        <v>OK</v>
      </c>
    </row>
    <row r="817" spans="1:8" ht="31" customHeight="1">
      <c r="A817" s="12">
        <f>IF(DATE(Start!$E$28,1,1)+ROW()-9&lt;DATE(Start!$E$28+3,1,1),DATE(Start!$E$28,1,1)+ROW()-9,"")</f>
        <v>46831</v>
      </c>
      <c r="B817" s="3" t="str">
        <f t="shared" si="48"/>
        <v>So</v>
      </c>
      <c r="C817" s="3">
        <f t="shared" si="49"/>
        <v>319</v>
      </c>
      <c r="D817" s="3">
        <f>IF(A817="","",COUNTIFS(Saisonpreise!$K$9:$K$38,"OK",Saisonpreise!$C$9:$C$38,"Jährlich",Saisonpreise!$J$9:$J$38,0,Saisonpreise!$H$9:$H$38,"&lt;="&amp;C817,Saisonpreise!$I$9:$I$38,"&gt;="&amp;C817)+COUNTIFS(Saisonpreise!$K$9:$K$38,"OK",Saisonpreise!$C$9:$C$38,"Jährlich",Saisonpreise!$J$9:$J$38,1,Saisonpreise!$H$9:$H$38,"&lt;="&amp;C817)+COUNTIFS(Saisonpreise!$K$9:$K$38,"OK",Saisonpreise!$C$9:$C$38,"Jährlich",Saisonpreise!$J$9:$J$38,1,Saisonpreise!$I$9:$I$38,"&gt;="&amp;C817))</f>
        <v>1</v>
      </c>
      <c r="E817" s="3">
        <f>IF(A817="","",COUNTIFS(Saisonpreise!$K$9:$K$38,"OK",Saisonpreise!$C$9:$C$38,"Einmalig",Saisonpreise!$D$9:$D$38,"&lt;="&amp;A817,Saisonpreise!$E$9:$E$38,"&gt;="&amp;A817))</f>
        <v>0</v>
      </c>
      <c r="F817" s="10">
        <f>IF(A817="","",IF(E817&gt;1,"",IF(E817=1,SUMIFS(Saisonpreise!$F$9:$F$38,Saisonpreise!$K$9:$K$38,"OK",Saisonpreise!$C$9:$C$38,"Einmalig",Saisonpreise!$D$9:$D$38,"&lt;="&amp;A817,Saisonpreise!$E$9:$E$38,"&gt;="&amp;A817),IF(D817&gt;1,"",IF(D817=0,Start!$E$26,SUMIFS(Saisonpreise!$F$9:$F$38,Saisonpreise!$K$9:$K$38,"OK",Saisonpreise!$C$9:$C$38,"Jährlich",Saisonpreise!$J$9:$J$38,0,Saisonpreise!$H$9:$H$38,"&lt;="&amp;C817,Saisonpreise!$I$9:$I$38,"&gt;="&amp;C817)+SUMIFS(Saisonpreise!$F$9:$F$38,Saisonpreise!$K$9:$K$38,"OK",Saisonpreise!$C$9:$C$38,"Jährlich",Saisonpreise!$J$9:$J$38,1,Saisonpreise!$H$9:$H$38,"&lt;="&amp;C817)+SUMIFS(Saisonpreise!$F$9:$F$38,Saisonpreise!$K$9:$K$38,"OK",Saisonpreise!$C$9:$C$38,"Jährlich",Saisonpreise!$J$9:$J$38,1,Saisonpreise!$I$9:$I$38,"&gt;="&amp;C817))))))</f>
        <v>85</v>
      </c>
      <c r="G817" s="3" t="str">
        <f t="shared" si="50"/>
        <v>Jährliche Saison</v>
      </c>
      <c r="H817" s="3" t="str">
        <f t="shared" si="51"/>
        <v>OK</v>
      </c>
    </row>
    <row r="818" spans="1:8" ht="31" customHeight="1">
      <c r="A818" s="12">
        <f>IF(DATE(Start!$E$28,1,1)+ROW()-9&lt;DATE(Start!$E$28+3,1,1),DATE(Start!$E$28,1,1)+ROW()-9,"")</f>
        <v>46832</v>
      </c>
      <c r="B818" s="3" t="str">
        <f t="shared" si="48"/>
        <v>Mo</v>
      </c>
      <c r="C818" s="3">
        <f t="shared" si="49"/>
        <v>320</v>
      </c>
      <c r="D818" s="3">
        <f>IF(A818="","",COUNTIFS(Saisonpreise!$K$9:$K$38,"OK",Saisonpreise!$C$9:$C$38,"Jährlich",Saisonpreise!$J$9:$J$38,0,Saisonpreise!$H$9:$H$38,"&lt;="&amp;C818,Saisonpreise!$I$9:$I$38,"&gt;="&amp;C818)+COUNTIFS(Saisonpreise!$K$9:$K$38,"OK",Saisonpreise!$C$9:$C$38,"Jährlich",Saisonpreise!$J$9:$J$38,1,Saisonpreise!$H$9:$H$38,"&lt;="&amp;C818)+COUNTIFS(Saisonpreise!$K$9:$K$38,"OK",Saisonpreise!$C$9:$C$38,"Jährlich",Saisonpreise!$J$9:$J$38,1,Saisonpreise!$I$9:$I$38,"&gt;="&amp;C818))</f>
        <v>1</v>
      </c>
      <c r="E818" s="3">
        <f>IF(A818="","",COUNTIFS(Saisonpreise!$K$9:$K$38,"OK",Saisonpreise!$C$9:$C$38,"Einmalig",Saisonpreise!$D$9:$D$38,"&lt;="&amp;A818,Saisonpreise!$E$9:$E$38,"&gt;="&amp;A818))</f>
        <v>0</v>
      </c>
      <c r="F818" s="10">
        <f>IF(A818="","",IF(E818&gt;1,"",IF(E818=1,SUMIFS(Saisonpreise!$F$9:$F$38,Saisonpreise!$K$9:$K$38,"OK",Saisonpreise!$C$9:$C$38,"Einmalig",Saisonpreise!$D$9:$D$38,"&lt;="&amp;A818,Saisonpreise!$E$9:$E$38,"&gt;="&amp;A818),IF(D818&gt;1,"",IF(D818=0,Start!$E$26,SUMIFS(Saisonpreise!$F$9:$F$38,Saisonpreise!$K$9:$K$38,"OK",Saisonpreise!$C$9:$C$38,"Jährlich",Saisonpreise!$J$9:$J$38,0,Saisonpreise!$H$9:$H$38,"&lt;="&amp;C818,Saisonpreise!$I$9:$I$38,"&gt;="&amp;C818)+SUMIFS(Saisonpreise!$F$9:$F$38,Saisonpreise!$K$9:$K$38,"OK",Saisonpreise!$C$9:$C$38,"Jährlich",Saisonpreise!$J$9:$J$38,1,Saisonpreise!$H$9:$H$38,"&lt;="&amp;C818)+SUMIFS(Saisonpreise!$F$9:$F$38,Saisonpreise!$K$9:$K$38,"OK",Saisonpreise!$C$9:$C$38,"Jährlich",Saisonpreise!$J$9:$J$38,1,Saisonpreise!$I$9:$I$38,"&gt;="&amp;C818))))))</f>
        <v>85</v>
      </c>
      <c r="G818" s="3" t="str">
        <f t="shared" si="50"/>
        <v>Jährliche Saison</v>
      </c>
      <c r="H818" s="3" t="str">
        <f t="shared" si="51"/>
        <v>OK</v>
      </c>
    </row>
    <row r="819" spans="1:8" ht="31" customHeight="1">
      <c r="A819" s="12">
        <f>IF(DATE(Start!$E$28,1,1)+ROW()-9&lt;DATE(Start!$E$28+3,1,1),DATE(Start!$E$28,1,1)+ROW()-9,"")</f>
        <v>46833</v>
      </c>
      <c r="B819" s="3" t="str">
        <f t="shared" si="48"/>
        <v>Di</v>
      </c>
      <c r="C819" s="3">
        <f t="shared" si="49"/>
        <v>321</v>
      </c>
      <c r="D819" s="3">
        <f>IF(A819="","",COUNTIFS(Saisonpreise!$K$9:$K$38,"OK",Saisonpreise!$C$9:$C$38,"Jährlich",Saisonpreise!$J$9:$J$38,0,Saisonpreise!$H$9:$H$38,"&lt;="&amp;C819,Saisonpreise!$I$9:$I$38,"&gt;="&amp;C819)+COUNTIFS(Saisonpreise!$K$9:$K$38,"OK",Saisonpreise!$C$9:$C$38,"Jährlich",Saisonpreise!$J$9:$J$38,1,Saisonpreise!$H$9:$H$38,"&lt;="&amp;C819)+COUNTIFS(Saisonpreise!$K$9:$K$38,"OK",Saisonpreise!$C$9:$C$38,"Jährlich",Saisonpreise!$J$9:$J$38,1,Saisonpreise!$I$9:$I$38,"&gt;="&amp;C819))</f>
        <v>1</v>
      </c>
      <c r="E819" s="3">
        <f>IF(A819="","",COUNTIFS(Saisonpreise!$K$9:$K$38,"OK",Saisonpreise!$C$9:$C$38,"Einmalig",Saisonpreise!$D$9:$D$38,"&lt;="&amp;A819,Saisonpreise!$E$9:$E$38,"&gt;="&amp;A819))</f>
        <v>0</v>
      </c>
      <c r="F819" s="10">
        <f>IF(A819="","",IF(E819&gt;1,"",IF(E819=1,SUMIFS(Saisonpreise!$F$9:$F$38,Saisonpreise!$K$9:$K$38,"OK",Saisonpreise!$C$9:$C$38,"Einmalig",Saisonpreise!$D$9:$D$38,"&lt;="&amp;A819,Saisonpreise!$E$9:$E$38,"&gt;="&amp;A819),IF(D819&gt;1,"",IF(D819=0,Start!$E$26,SUMIFS(Saisonpreise!$F$9:$F$38,Saisonpreise!$K$9:$K$38,"OK",Saisonpreise!$C$9:$C$38,"Jährlich",Saisonpreise!$J$9:$J$38,0,Saisonpreise!$H$9:$H$38,"&lt;="&amp;C819,Saisonpreise!$I$9:$I$38,"&gt;="&amp;C819)+SUMIFS(Saisonpreise!$F$9:$F$38,Saisonpreise!$K$9:$K$38,"OK",Saisonpreise!$C$9:$C$38,"Jährlich",Saisonpreise!$J$9:$J$38,1,Saisonpreise!$H$9:$H$38,"&lt;="&amp;C819)+SUMIFS(Saisonpreise!$F$9:$F$38,Saisonpreise!$K$9:$K$38,"OK",Saisonpreise!$C$9:$C$38,"Jährlich",Saisonpreise!$J$9:$J$38,1,Saisonpreise!$I$9:$I$38,"&gt;="&amp;C819))))))</f>
        <v>85</v>
      </c>
      <c r="G819" s="3" t="str">
        <f t="shared" si="50"/>
        <v>Jährliche Saison</v>
      </c>
      <c r="H819" s="3" t="str">
        <f t="shared" si="51"/>
        <v>OK</v>
      </c>
    </row>
    <row r="820" spans="1:8" ht="31" customHeight="1">
      <c r="A820" s="12">
        <f>IF(DATE(Start!$E$28,1,1)+ROW()-9&lt;DATE(Start!$E$28+3,1,1),DATE(Start!$E$28,1,1)+ROW()-9,"")</f>
        <v>46834</v>
      </c>
      <c r="B820" s="3" t="str">
        <f t="shared" si="48"/>
        <v>Mi</v>
      </c>
      <c r="C820" s="3">
        <f t="shared" si="49"/>
        <v>322</v>
      </c>
      <c r="D820" s="3">
        <f>IF(A820="","",COUNTIFS(Saisonpreise!$K$9:$K$38,"OK",Saisonpreise!$C$9:$C$38,"Jährlich",Saisonpreise!$J$9:$J$38,0,Saisonpreise!$H$9:$H$38,"&lt;="&amp;C820,Saisonpreise!$I$9:$I$38,"&gt;="&amp;C820)+COUNTIFS(Saisonpreise!$K$9:$K$38,"OK",Saisonpreise!$C$9:$C$38,"Jährlich",Saisonpreise!$J$9:$J$38,1,Saisonpreise!$H$9:$H$38,"&lt;="&amp;C820)+COUNTIFS(Saisonpreise!$K$9:$K$38,"OK",Saisonpreise!$C$9:$C$38,"Jährlich",Saisonpreise!$J$9:$J$38,1,Saisonpreise!$I$9:$I$38,"&gt;="&amp;C820))</f>
        <v>1</v>
      </c>
      <c r="E820" s="3">
        <f>IF(A820="","",COUNTIFS(Saisonpreise!$K$9:$K$38,"OK",Saisonpreise!$C$9:$C$38,"Einmalig",Saisonpreise!$D$9:$D$38,"&lt;="&amp;A820,Saisonpreise!$E$9:$E$38,"&gt;="&amp;A820))</f>
        <v>0</v>
      </c>
      <c r="F820" s="10">
        <f>IF(A820="","",IF(E820&gt;1,"",IF(E820=1,SUMIFS(Saisonpreise!$F$9:$F$38,Saisonpreise!$K$9:$K$38,"OK",Saisonpreise!$C$9:$C$38,"Einmalig",Saisonpreise!$D$9:$D$38,"&lt;="&amp;A820,Saisonpreise!$E$9:$E$38,"&gt;="&amp;A820),IF(D820&gt;1,"",IF(D820=0,Start!$E$26,SUMIFS(Saisonpreise!$F$9:$F$38,Saisonpreise!$K$9:$K$38,"OK",Saisonpreise!$C$9:$C$38,"Jährlich",Saisonpreise!$J$9:$J$38,0,Saisonpreise!$H$9:$H$38,"&lt;="&amp;C820,Saisonpreise!$I$9:$I$38,"&gt;="&amp;C820)+SUMIFS(Saisonpreise!$F$9:$F$38,Saisonpreise!$K$9:$K$38,"OK",Saisonpreise!$C$9:$C$38,"Jährlich",Saisonpreise!$J$9:$J$38,1,Saisonpreise!$H$9:$H$38,"&lt;="&amp;C820)+SUMIFS(Saisonpreise!$F$9:$F$38,Saisonpreise!$K$9:$K$38,"OK",Saisonpreise!$C$9:$C$38,"Jährlich",Saisonpreise!$J$9:$J$38,1,Saisonpreise!$I$9:$I$38,"&gt;="&amp;C820))))))</f>
        <v>85</v>
      </c>
      <c r="G820" s="3" t="str">
        <f t="shared" si="50"/>
        <v>Jährliche Saison</v>
      </c>
      <c r="H820" s="3" t="str">
        <f t="shared" si="51"/>
        <v>OK</v>
      </c>
    </row>
    <row r="821" spans="1:8" ht="31" customHeight="1">
      <c r="A821" s="12">
        <f>IF(DATE(Start!$E$28,1,1)+ROW()-9&lt;DATE(Start!$E$28+3,1,1),DATE(Start!$E$28,1,1)+ROW()-9,"")</f>
        <v>46835</v>
      </c>
      <c r="B821" s="3" t="str">
        <f t="shared" si="48"/>
        <v>Do</v>
      </c>
      <c r="C821" s="3">
        <f t="shared" si="49"/>
        <v>323</v>
      </c>
      <c r="D821" s="3">
        <f>IF(A821="","",COUNTIFS(Saisonpreise!$K$9:$K$38,"OK",Saisonpreise!$C$9:$C$38,"Jährlich",Saisonpreise!$J$9:$J$38,0,Saisonpreise!$H$9:$H$38,"&lt;="&amp;C821,Saisonpreise!$I$9:$I$38,"&gt;="&amp;C821)+COUNTIFS(Saisonpreise!$K$9:$K$38,"OK",Saisonpreise!$C$9:$C$38,"Jährlich",Saisonpreise!$J$9:$J$38,1,Saisonpreise!$H$9:$H$38,"&lt;="&amp;C821)+COUNTIFS(Saisonpreise!$K$9:$K$38,"OK",Saisonpreise!$C$9:$C$38,"Jährlich",Saisonpreise!$J$9:$J$38,1,Saisonpreise!$I$9:$I$38,"&gt;="&amp;C821))</f>
        <v>1</v>
      </c>
      <c r="E821" s="3">
        <f>IF(A821="","",COUNTIFS(Saisonpreise!$K$9:$K$38,"OK",Saisonpreise!$C$9:$C$38,"Einmalig",Saisonpreise!$D$9:$D$38,"&lt;="&amp;A821,Saisonpreise!$E$9:$E$38,"&gt;="&amp;A821))</f>
        <v>0</v>
      </c>
      <c r="F821" s="10">
        <f>IF(A821="","",IF(E821&gt;1,"",IF(E821=1,SUMIFS(Saisonpreise!$F$9:$F$38,Saisonpreise!$K$9:$K$38,"OK",Saisonpreise!$C$9:$C$38,"Einmalig",Saisonpreise!$D$9:$D$38,"&lt;="&amp;A821,Saisonpreise!$E$9:$E$38,"&gt;="&amp;A821),IF(D821&gt;1,"",IF(D821=0,Start!$E$26,SUMIFS(Saisonpreise!$F$9:$F$38,Saisonpreise!$K$9:$K$38,"OK",Saisonpreise!$C$9:$C$38,"Jährlich",Saisonpreise!$J$9:$J$38,0,Saisonpreise!$H$9:$H$38,"&lt;="&amp;C821,Saisonpreise!$I$9:$I$38,"&gt;="&amp;C821)+SUMIFS(Saisonpreise!$F$9:$F$38,Saisonpreise!$K$9:$K$38,"OK",Saisonpreise!$C$9:$C$38,"Jährlich",Saisonpreise!$J$9:$J$38,1,Saisonpreise!$H$9:$H$38,"&lt;="&amp;C821)+SUMIFS(Saisonpreise!$F$9:$F$38,Saisonpreise!$K$9:$K$38,"OK",Saisonpreise!$C$9:$C$38,"Jährlich",Saisonpreise!$J$9:$J$38,1,Saisonpreise!$I$9:$I$38,"&gt;="&amp;C821))))))</f>
        <v>85</v>
      </c>
      <c r="G821" s="3" t="str">
        <f t="shared" si="50"/>
        <v>Jährliche Saison</v>
      </c>
      <c r="H821" s="3" t="str">
        <f t="shared" si="51"/>
        <v>OK</v>
      </c>
    </row>
    <row r="822" spans="1:8" ht="31" customHeight="1">
      <c r="A822" s="12">
        <f>IF(DATE(Start!$E$28,1,1)+ROW()-9&lt;DATE(Start!$E$28+3,1,1),DATE(Start!$E$28,1,1)+ROW()-9,"")</f>
        <v>46836</v>
      </c>
      <c r="B822" s="3" t="str">
        <f t="shared" si="48"/>
        <v>Fr</v>
      </c>
      <c r="C822" s="3">
        <f t="shared" si="49"/>
        <v>324</v>
      </c>
      <c r="D822" s="3">
        <f>IF(A822="","",COUNTIFS(Saisonpreise!$K$9:$K$38,"OK",Saisonpreise!$C$9:$C$38,"Jährlich",Saisonpreise!$J$9:$J$38,0,Saisonpreise!$H$9:$H$38,"&lt;="&amp;C822,Saisonpreise!$I$9:$I$38,"&gt;="&amp;C822)+COUNTIFS(Saisonpreise!$K$9:$K$38,"OK",Saisonpreise!$C$9:$C$38,"Jährlich",Saisonpreise!$J$9:$J$38,1,Saisonpreise!$H$9:$H$38,"&lt;="&amp;C822)+COUNTIFS(Saisonpreise!$K$9:$K$38,"OK",Saisonpreise!$C$9:$C$38,"Jährlich",Saisonpreise!$J$9:$J$38,1,Saisonpreise!$I$9:$I$38,"&gt;="&amp;C822))</f>
        <v>1</v>
      </c>
      <c r="E822" s="3">
        <f>IF(A822="","",COUNTIFS(Saisonpreise!$K$9:$K$38,"OK",Saisonpreise!$C$9:$C$38,"Einmalig",Saisonpreise!$D$9:$D$38,"&lt;="&amp;A822,Saisonpreise!$E$9:$E$38,"&gt;="&amp;A822))</f>
        <v>0</v>
      </c>
      <c r="F822" s="10">
        <f>IF(A822="","",IF(E822&gt;1,"",IF(E822=1,SUMIFS(Saisonpreise!$F$9:$F$38,Saisonpreise!$K$9:$K$38,"OK",Saisonpreise!$C$9:$C$38,"Einmalig",Saisonpreise!$D$9:$D$38,"&lt;="&amp;A822,Saisonpreise!$E$9:$E$38,"&gt;="&amp;A822),IF(D822&gt;1,"",IF(D822=0,Start!$E$26,SUMIFS(Saisonpreise!$F$9:$F$38,Saisonpreise!$K$9:$K$38,"OK",Saisonpreise!$C$9:$C$38,"Jährlich",Saisonpreise!$J$9:$J$38,0,Saisonpreise!$H$9:$H$38,"&lt;="&amp;C822,Saisonpreise!$I$9:$I$38,"&gt;="&amp;C822)+SUMIFS(Saisonpreise!$F$9:$F$38,Saisonpreise!$K$9:$K$38,"OK",Saisonpreise!$C$9:$C$38,"Jährlich",Saisonpreise!$J$9:$J$38,1,Saisonpreise!$H$9:$H$38,"&lt;="&amp;C822)+SUMIFS(Saisonpreise!$F$9:$F$38,Saisonpreise!$K$9:$K$38,"OK",Saisonpreise!$C$9:$C$38,"Jährlich",Saisonpreise!$J$9:$J$38,1,Saisonpreise!$I$9:$I$38,"&gt;="&amp;C822))))))</f>
        <v>85</v>
      </c>
      <c r="G822" s="3" t="str">
        <f t="shared" si="50"/>
        <v>Jährliche Saison</v>
      </c>
      <c r="H822" s="3" t="str">
        <f t="shared" si="51"/>
        <v>OK</v>
      </c>
    </row>
    <row r="823" spans="1:8" ht="31" customHeight="1">
      <c r="A823" s="12">
        <f>IF(DATE(Start!$E$28,1,1)+ROW()-9&lt;DATE(Start!$E$28+3,1,1),DATE(Start!$E$28,1,1)+ROW()-9,"")</f>
        <v>46837</v>
      </c>
      <c r="B823" s="3" t="str">
        <f t="shared" si="48"/>
        <v>Sa</v>
      </c>
      <c r="C823" s="3">
        <f t="shared" si="49"/>
        <v>325</v>
      </c>
      <c r="D823" s="3">
        <f>IF(A823="","",COUNTIFS(Saisonpreise!$K$9:$K$38,"OK",Saisonpreise!$C$9:$C$38,"Jährlich",Saisonpreise!$J$9:$J$38,0,Saisonpreise!$H$9:$H$38,"&lt;="&amp;C823,Saisonpreise!$I$9:$I$38,"&gt;="&amp;C823)+COUNTIFS(Saisonpreise!$K$9:$K$38,"OK",Saisonpreise!$C$9:$C$38,"Jährlich",Saisonpreise!$J$9:$J$38,1,Saisonpreise!$H$9:$H$38,"&lt;="&amp;C823)+COUNTIFS(Saisonpreise!$K$9:$K$38,"OK",Saisonpreise!$C$9:$C$38,"Jährlich",Saisonpreise!$J$9:$J$38,1,Saisonpreise!$I$9:$I$38,"&gt;="&amp;C823))</f>
        <v>1</v>
      </c>
      <c r="E823" s="3">
        <f>IF(A823="","",COUNTIFS(Saisonpreise!$K$9:$K$38,"OK",Saisonpreise!$C$9:$C$38,"Einmalig",Saisonpreise!$D$9:$D$38,"&lt;="&amp;A823,Saisonpreise!$E$9:$E$38,"&gt;="&amp;A823))</f>
        <v>0</v>
      </c>
      <c r="F823" s="10">
        <f>IF(A823="","",IF(E823&gt;1,"",IF(E823=1,SUMIFS(Saisonpreise!$F$9:$F$38,Saisonpreise!$K$9:$K$38,"OK",Saisonpreise!$C$9:$C$38,"Einmalig",Saisonpreise!$D$9:$D$38,"&lt;="&amp;A823,Saisonpreise!$E$9:$E$38,"&gt;="&amp;A823),IF(D823&gt;1,"",IF(D823=0,Start!$E$26,SUMIFS(Saisonpreise!$F$9:$F$38,Saisonpreise!$K$9:$K$38,"OK",Saisonpreise!$C$9:$C$38,"Jährlich",Saisonpreise!$J$9:$J$38,0,Saisonpreise!$H$9:$H$38,"&lt;="&amp;C823,Saisonpreise!$I$9:$I$38,"&gt;="&amp;C823)+SUMIFS(Saisonpreise!$F$9:$F$38,Saisonpreise!$K$9:$K$38,"OK",Saisonpreise!$C$9:$C$38,"Jährlich",Saisonpreise!$J$9:$J$38,1,Saisonpreise!$H$9:$H$38,"&lt;="&amp;C823)+SUMIFS(Saisonpreise!$F$9:$F$38,Saisonpreise!$K$9:$K$38,"OK",Saisonpreise!$C$9:$C$38,"Jährlich",Saisonpreise!$J$9:$J$38,1,Saisonpreise!$I$9:$I$38,"&gt;="&amp;C823))))))</f>
        <v>85</v>
      </c>
      <c r="G823" s="3" t="str">
        <f t="shared" si="50"/>
        <v>Jährliche Saison</v>
      </c>
      <c r="H823" s="3" t="str">
        <f t="shared" si="51"/>
        <v>OK</v>
      </c>
    </row>
    <row r="824" spans="1:8" ht="31" customHeight="1">
      <c r="A824" s="12">
        <f>IF(DATE(Start!$E$28,1,1)+ROW()-9&lt;DATE(Start!$E$28+3,1,1),DATE(Start!$E$28,1,1)+ROW()-9,"")</f>
        <v>46838</v>
      </c>
      <c r="B824" s="3" t="str">
        <f t="shared" si="48"/>
        <v>So</v>
      </c>
      <c r="C824" s="3">
        <f t="shared" si="49"/>
        <v>326</v>
      </c>
      <c r="D824" s="3">
        <f>IF(A824="","",COUNTIFS(Saisonpreise!$K$9:$K$38,"OK",Saisonpreise!$C$9:$C$38,"Jährlich",Saisonpreise!$J$9:$J$38,0,Saisonpreise!$H$9:$H$38,"&lt;="&amp;C824,Saisonpreise!$I$9:$I$38,"&gt;="&amp;C824)+COUNTIFS(Saisonpreise!$K$9:$K$38,"OK",Saisonpreise!$C$9:$C$38,"Jährlich",Saisonpreise!$J$9:$J$38,1,Saisonpreise!$H$9:$H$38,"&lt;="&amp;C824)+COUNTIFS(Saisonpreise!$K$9:$K$38,"OK",Saisonpreise!$C$9:$C$38,"Jährlich",Saisonpreise!$J$9:$J$38,1,Saisonpreise!$I$9:$I$38,"&gt;="&amp;C824))</f>
        <v>1</v>
      </c>
      <c r="E824" s="3">
        <f>IF(A824="","",COUNTIFS(Saisonpreise!$K$9:$K$38,"OK",Saisonpreise!$C$9:$C$38,"Einmalig",Saisonpreise!$D$9:$D$38,"&lt;="&amp;A824,Saisonpreise!$E$9:$E$38,"&gt;="&amp;A824))</f>
        <v>0</v>
      </c>
      <c r="F824" s="10">
        <f>IF(A824="","",IF(E824&gt;1,"",IF(E824=1,SUMIFS(Saisonpreise!$F$9:$F$38,Saisonpreise!$K$9:$K$38,"OK",Saisonpreise!$C$9:$C$38,"Einmalig",Saisonpreise!$D$9:$D$38,"&lt;="&amp;A824,Saisonpreise!$E$9:$E$38,"&gt;="&amp;A824),IF(D824&gt;1,"",IF(D824=0,Start!$E$26,SUMIFS(Saisonpreise!$F$9:$F$38,Saisonpreise!$K$9:$K$38,"OK",Saisonpreise!$C$9:$C$38,"Jährlich",Saisonpreise!$J$9:$J$38,0,Saisonpreise!$H$9:$H$38,"&lt;="&amp;C824,Saisonpreise!$I$9:$I$38,"&gt;="&amp;C824)+SUMIFS(Saisonpreise!$F$9:$F$38,Saisonpreise!$K$9:$K$38,"OK",Saisonpreise!$C$9:$C$38,"Jährlich",Saisonpreise!$J$9:$J$38,1,Saisonpreise!$H$9:$H$38,"&lt;="&amp;C824)+SUMIFS(Saisonpreise!$F$9:$F$38,Saisonpreise!$K$9:$K$38,"OK",Saisonpreise!$C$9:$C$38,"Jährlich",Saisonpreise!$J$9:$J$38,1,Saisonpreise!$I$9:$I$38,"&gt;="&amp;C824))))))</f>
        <v>85</v>
      </c>
      <c r="G824" s="3" t="str">
        <f t="shared" si="50"/>
        <v>Jährliche Saison</v>
      </c>
      <c r="H824" s="3" t="str">
        <f t="shared" si="51"/>
        <v>OK</v>
      </c>
    </row>
    <row r="825" spans="1:8" ht="31" customHeight="1">
      <c r="A825" s="12">
        <f>IF(DATE(Start!$E$28,1,1)+ROW()-9&lt;DATE(Start!$E$28+3,1,1),DATE(Start!$E$28,1,1)+ROW()-9,"")</f>
        <v>46839</v>
      </c>
      <c r="B825" s="3" t="str">
        <f t="shared" si="48"/>
        <v>Mo</v>
      </c>
      <c r="C825" s="3">
        <f t="shared" si="49"/>
        <v>327</v>
      </c>
      <c r="D825" s="3">
        <f>IF(A825="","",COUNTIFS(Saisonpreise!$K$9:$K$38,"OK",Saisonpreise!$C$9:$C$38,"Jährlich",Saisonpreise!$J$9:$J$38,0,Saisonpreise!$H$9:$H$38,"&lt;="&amp;C825,Saisonpreise!$I$9:$I$38,"&gt;="&amp;C825)+COUNTIFS(Saisonpreise!$K$9:$K$38,"OK",Saisonpreise!$C$9:$C$38,"Jährlich",Saisonpreise!$J$9:$J$38,1,Saisonpreise!$H$9:$H$38,"&lt;="&amp;C825)+COUNTIFS(Saisonpreise!$K$9:$K$38,"OK",Saisonpreise!$C$9:$C$38,"Jährlich",Saisonpreise!$J$9:$J$38,1,Saisonpreise!$I$9:$I$38,"&gt;="&amp;C825))</f>
        <v>1</v>
      </c>
      <c r="E825" s="3">
        <f>IF(A825="","",COUNTIFS(Saisonpreise!$K$9:$K$38,"OK",Saisonpreise!$C$9:$C$38,"Einmalig",Saisonpreise!$D$9:$D$38,"&lt;="&amp;A825,Saisonpreise!$E$9:$E$38,"&gt;="&amp;A825))</f>
        <v>0</v>
      </c>
      <c r="F825" s="10">
        <f>IF(A825="","",IF(E825&gt;1,"",IF(E825=1,SUMIFS(Saisonpreise!$F$9:$F$38,Saisonpreise!$K$9:$K$38,"OK",Saisonpreise!$C$9:$C$38,"Einmalig",Saisonpreise!$D$9:$D$38,"&lt;="&amp;A825,Saisonpreise!$E$9:$E$38,"&gt;="&amp;A825),IF(D825&gt;1,"",IF(D825=0,Start!$E$26,SUMIFS(Saisonpreise!$F$9:$F$38,Saisonpreise!$K$9:$K$38,"OK",Saisonpreise!$C$9:$C$38,"Jährlich",Saisonpreise!$J$9:$J$38,0,Saisonpreise!$H$9:$H$38,"&lt;="&amp;C825,Saisonpreise!$I$9:$I$38,"&gt;="&amp;C825)+SUMIFS(Saisonpreise!$F$9:$F$38,Saisonpreise!$K$9:$K$38,"OK",Saisonpreise!$C$9:$C$38,"Jährlich",Saisonpreise!$J$9:$J$38,1,Saisonpreise!$H$9:$H$38,"&lt;="&amp;C825)+SUMIFS(Saisonpreise!$F$9:$F$38,Saisonpreise!$K$9:$K$38,"OK",Saisonpreise!$C$9:$C$38,"Jährlich",Saisonpreise!$J$9:$J$38,1,Saisonpreise!$I$9:$I$38,"&gt;="&amp;C825))))))</f>
        <v>85</v>
      </c>
      <c r="G825" s="3" t="str">
        <f t="shared" si="50"/>
        <v>Jährliche Saison</v>
      </c>
      <c r="H825" s="3" t="str">
        <f t="shared" si="51"/>
        <v>OK</v>
      </c>
    </row>
    <row r="826" spans="1:8" ht="31" customHeight="1">
      <c r="A826" s="12">
        <f>IF(DATE(Start!$E$28,1,1)+ROW()-9&lt;DATE(Start!$E$28+3,1,1),DATE(Start!$E$28,1,1)+ROW()-9,"")</f>
        <v>46840</v>
      </c>
      <c r="B826" s="3" t="str">
        <f t="shared" si="48"/>
        <v>Di</v>
      </c>
      <c r="C826" s="3">
        <f t="shared" si="49"/>
        <v>328</v>
      </c>
      <c r="D826" s="3">
        <f>IF(A826="","",COUNTIFS(Saisonpreise!$K$9:$K$38,"OK",Saisonpreise!$C$9:$C$38,"Jährlich",Saisonpreise!$J$9:$J$38,0,Saisonpreise!$H$9:$H$38,"&lt;="&amp;C826,Saisonpreise!$I$9:$I$38,"&gt;="&amp;C826)+COUNTIFS(Saisonpreise!$K$9:$K$38,"OK",Saisonpreise!$C$9:$C$38,"Jährlich",Saisonpreise!$J$9:$J$38,1,Saisonpreise!$H$9:$H$38,"&lt;="&amp;C826)+COUNTIFS(Saisonpreise!$K$9:$K$38,"OK",Saisonpreise!$C$9:$C$38,"Jährlich",Saisonpreise!$J$9:$J$38,1,Saisonpreise!$I$9:$I$38,"&gt;="&amp;C826))</f>
        <v>1</v>
      </c>
      <c r="E826" s="3">
        <f>IF(A826="","",COUNTIFS(Saisonpreise!$K$9:$K$38,"OK",Saisonpreise!$C$9:$C$38,"Einmalig",Saisonpreise!$D$9:$D$38,"&lt;="&amp;A826,Saisonpreise!$E$9:$E$38,"&gt;="&amp;A826))</f>
        <v>0</v>
      </c>
      <c r="F826" s="10">
        <f>IF(A826="","",IF(E826&gt;1,"",IF(E826=1,SUMIFS(Saisonpreise!$F$9:$F$38,Saisonpreise!$K$9:$K$38,"OK",Saisonpreise!$C$9:$C$38,"Einmalig",Saisonpreise!$D$9:$D$38,"&lt;="&amp;A826,Saisonpreise!$E$9:$E$38,"&gt;="&amp;A826),IF(D826&gt;1,"",IF(D826=0,Start!$E$26,SUMIFS(Saisonpreise!$F$9:$F$38,Saisonpreise!$K$9:$K$38,"OK",Saisonpreise!$C$9:$C$38,"Jährlich",Saisonpreise!$J$9:$J$38,0,Saisonpreise!$H$9:$H$38,"&lt;="&amp;C826,Saisonpreise!$I$9:$I$38,"&gt;="&amp;C826)+SUMIFS(Saisonpreise!$F$9:$F$38,Saisonpreise!$K$9:$K$38,"OK",Saisonpreise!$C$9:$C$38,"Jährlich",Saisonpreise!$J$9:$J$38,1,Saisonpreise!$H$9:$H$38,"&lt;="&amp;C826)+SUMIFS(Saisonpreise!$F$9:$F$38,Saisonpreise!$K$9:$K$38,"OK",Saisonpreise!$C$9:$C$38,"Jährlich",Saisonpreise!$J$9:$J$38,1,Saisonpreise!$I$9:$I$38,"&gt;="&amp;C826))))))</f>
        <v>85</v>
      </c>
      <c r="G826" s="3" t="str">
        <f t="shared" si="50"/>
        <v>Jährliche Saison</v>
      </c>
      <c r="H826" s="3" t="str">
        <f t="shared" si="51"/>
        <v>OK</v>
      </c>
    </row>
    <row r="827" spans="1:8" ht="31" customHeight="1">
      <c r="A827" s="12">
        <f>IF(DATE(Start!$E$28,1,1)+ROW()-9&lt;DATE(Start!$E$28+3,1,1),DATE(Start!$E$28,1,1)+ROW()-9,"")</f>
        <v>46841</v>
      </c>
      <c r="B827" s="3" t="str">
        <f t="shared" si="48"/>
        <v>Mi</v>
      </c>
      <c r="C827" s="3">
        <f t="shared" si="49"/>
        <v>329</v>
      </c>
      <c r="D827" s="3">
        <f>IF(A827="","",COUNTIFS(Saisonpreise!$K$9:$K$38,"OK",Saisonpreise!$C$9:$C$38,"Jährlich",Saisonpreise!$J$9:$J$38,0,Saisonpreise!$H$9:$H$38,"&lt;="&amp;C827,Saisonpreise!$I$9:$I$38,"&gt;="&amp;C827)+COUNTIFS(Saisonpreise!$K$9:$K$38,"OK",Saisonpreise!$C$9:$C$38,"Jährlich",Saisonpreise!$J$9:$J$38,1,Saisonpreise!$H$9:$H$38,"&lt;="&amp;C827)+COUNTIFS(Saisonpreise!$K$9:$K$38,"OK",Saisonpreise!$C$9:$C$38,"Jährlich",Saisonpreise!$J$9:$J$38,1,Saisonpreise!$I$9:$I$38,"&gt;="&amp;C827))</f>
        <v>1</v>
      </c>
      <c r="E827" s="3">
        <f>IF(A827="","",COUNTIFS(Saisonpreise!$K$9:$K$38,"OK",Saisonpreise!$C$9:$C$38,"Einmalig",Saisonpreise!$D$9:$D$38,"&lt;="&amp;A827,Saisonpreise!$E$9:$E$38,"&gt;="&amp;A827))</f>
        <v>0</v>
      </c>
      <c r="F827" s="10">
        <f>IF(A827="","",IF(E827&gt;1,"",IF(E827=1,SUMIFS(Saisonpreise!$F$9:$F$38,Saisonpreise!$K$9:$K$38,"OK",Saisonpreise!$C$9:$C$38,"Einmalig",Saisonpreise!$D$9:$D$38,"&lt;="&amp;A827,Saisonpreise!$E$9:$E$38,"&gt;="&amp;A827),IF(D827&gt;1,"",IF(D827=0,Start!$E$26,SUMIFS(Saisonpreise!$F$9:$F$38,Saisonpreise!$K$9:$K$38,"OK",Saisonpreise!$C$9:$C$38,"Jährlich",Saisonpreise!$J$9:$J$38,0,Saisonpreise!$H$9:$H$38,"&lt;="&amp;C827,Saisonpreise!$I$9:$I$38,"&gt;="&amp;C827)+SUMIFS(Saisonpreise!$F$9:$F$38,Saisonpreise!$K$9:$K$38,"OK",Saisonpreise!$C$9:$C$38,"Jährlich",Saisonpreise!$J$9:$J$38,1,Saisonpreise!$H$9:$H$38,"&lt;="&amp;C827)+SUMIFS(Saisonpreise!$F$9:$F$38,Saisonpreise!$K$9:$K$38,"OK",Saisonpreise!$C$9:$C$38,"Jährlich",Saisonpreise!$J$9:$J$38,1,Saisonpreise!$I$9:$I$38,"&gt;="&amp;C827))))))</f>
        <v>85</v>
      </c>
      <c r="G827" s="3" t="str">
        <f t="shared" si="50"/>
        <v>Jährliche Saison</v>
      </c>
      <c r="H827" s="3" t="str">
        <f t="shared" si="51"/>
        <v>OK</v>
      </c>
    </row>
    <row r="828" spans="1:8" ht="31" customHeight="1">
      <c r="A828" s="12">
        <f>IF(DATE(Start!$E$28,1,1)+ROW()-9&lt;DATE(Start!$E$28+3,1,1),DATE(Start!$E$28,1,1)+ROW()-9,"")</f>
        <v>46842</v>
      </c>
      <c r="B828" s="3" t="str">
        <f t="shared" si="48"/>
        <v>Do</v>
      </c>
      <c r="C828" s="3">
        <f t="shared" si="49"/>
        <v>330</v>
      </c>
      <c r="D828" s="3">
        <f>IF(A828="","",COUNTIFS(Saisonpreise!$K$9:$K$38,"OK",Saisonpreise!$C$9:$C$38,"Jährlich",Saisonpreise!$J$9:$J$38,0,Saisonpreise!$H$9:$H$38,"&lt;="&amp;C828,Saisonpreise!$I$9:$I$38,"&gt;="&amp;C828)+COUNTIFS(Saisonpreise!$K$9:$K$38,"OK",Saisonpreise!$C$9:$C$38,"Jährlich",Saisonpreise!$J$9:$J$38,1,Saisonpreise!$H$9:$H$38,"&lt;="&amp;C828)+COUNTIFS(Saisonpreise!$K$9:$K$38,"OK",Saisonpreise!$C$9:$C$38,"Jährlich",Saisonpreise!$J$9:$J$38,1,Saisonpreise!$I$9:$I$38,"&gt;="&amp;C828))</f>
        <v>1</v>
      </c>
      <c r="E828" s="3">
        <f>IF(A828="","",COUNTIFS(Saisonpreise!$K$9:$K$38,"OK",Saisonpreise!$C$9:$C$38,"Einmalig",Saisonpreise!$D$9:$D$38,"&lt;="&amp;A828,Saisonpreise!$E$9:$E$38,"&gt;="&amp;A828))</f>
        <v>0</v>
      </c>
      <c r="F828" s="10">
        <f>IF(A828="","",IF(E828&gt;1,"",IF(E828=1,SUMIFS(Saisonpreise!$F$9:$F$38,Saisonpreise!$K$9:$K$38,"OK",Saisonpreise!$C$9:$C$38,"Einmalig",Saisonpreise!$D$9:$D$38,"&lt;="&amp;A828,Saisonpreise!$E$9:$E$38,"&gt;="&amp;A828),IF(D828&gt;1,"",IF(D828=0,Start!$E$26,SUMIFS(Saisonpreise!$F$9:$F$38,Saisonpreise!$K$9:$K$38,"OK",Saisonpreise!$C$9:$C$38,"Jährlich",Saisonpreise!$J$9:$J$38,0,Saisonpreise!$H$9:$H$38,"&lt;="&amp;C828,Saisonpreise!$I$9:$I$38,"&gt;="&amp;C828)+SUMIFS(Saisonpreise!$F$9:$F$38,Saisonpreise!$K$9:$K$38,"OK",Saisonpreise!$C$9:$C$38,"Jährlich",Saisonpreise!$J$9:$J$38,1,Saisonpreise!$H$9:$H$38,"&lt;="&amp;C828)+SUMIFS(Saisonpreise!$F$9:$F$38,Saisonpreise!$K$9:$K$38,"OK",Saisonpreise!$C$9:$C$38,"Jährlich",Saisonpreise!$J$9:$J$38,1,Saisonpreise!$I$9:$I$38,"&gt;="&amp;C828))))))</f>
        <v>85</v>
      </c>
      <c r="G828" s="3" t="str">
        <f t="shared" si="50"/>
        <v>Jährliche Saison</v>
      </c>
      <c r="H828" s="3" t="str">
        <f t="shared" si="51"/>
        <v>OK</v>
      </c>
    </row>
    <row r="829" spans="1:8" ht="31" customHeight="1">
      <c r="A829" s="12">
        <f>IF(DATE(Start!$E$28,1,1)+ROW()-9&lt;DATE(Start!$E$28+3,1,1),DATE(Start!$E$28,1,1)+ROW()-9,"")</f>
        <v>46843</v>
      </c>
      <c r="B829" s="3" t="str">
        <f t="shared" si="48"/>
        <v>Fr</v>
      </c>
      <c r="C829" s="3">
        <f t="shared" si="49"/>
        <v>331</v>
      </c>
      <c r="D829" s="3">
        <f>IF(A829="","",COUNTIFS(Saisonpreise!$K$9:$K$38,"OK",Saisonpreise!$C$9:$C$38,"Jährlich",Saisonpreise!$J$9:$J$38,0,Saisonpreise!$H$9:$H$38,"&lt;="&amp;C829,Saisonpreise!$I$9:$I$38,"&gt;="&amp;C829)+COUNTIFS(Saisonpreise!$K$9:$K$38,"OK",Saisonpreise!$C$9:$C$38,"Jährlich",Saisonpreise!$J$9:$J$38,1,Saisonpreise!$H$9:$H$38,"&lt;="&amp;C829)+COUNTIFS(Saisonpreise!$K$9:$K$38,"OK",Saisonpreise!$C$9:$C$38,"Jährlich",Saisonpreise!$J$9:$J$38,1,Saisonpreise!$I$9:$I$38,"&gt;="&amp;C829))</f>
        <v>1</v>
      </c>
      <c r="E829" s="3">
        <f>IF(A829="","",COUNTIFS(Saisonpreise!$K$9:$K$38,"OK",Saisonpreise!$C$9:$C$38,"Einmalig",Saisonpreise!$D$9:$D$38,"&lt;="&amp;A829,Saisonpreise!$E$9:$E$38,"&gt;="&amp;A829))</f>
        <v>0</v>
      </c>
      <c r="F829" s="10">
        <f>IF(A829="","",IF(E829&gt;1,"",IF(E829=1,SUMIFS(Saisonpreise!$F$9:$F$38,Saisonpreise!$K$9:$K$38,"OK",Saisonpreise!$C$9:$C$38,"Einmalig",Saisonpreise!$D$9:$D$38,"&lt;="&amp;A829,Saisonpreise!$E$9:$E$38,"&gt;="&amp;A829),IF(D829&gt;1,"",IF(D829=0,Start!$E$26,SUMIFS(Saisonpreise!$F$9:$F$38,Saisonpreise!$K$9:$K$38,"OK",Saisonpreise!$C$9:$C$38,"Jährlich",Saisonpreise!$J$9:$J$38,0,Saisonpreise!$H$9:$H$38,"&lt;="&amp;C829,Saisonpreise!$I$9:$I$38,"&gt;="&amp;C829)+SUMIFS(Saisonpreise!$F$9:$F$38,Saisonpreise!$K$9:$K$38,"OK",Saisonpreise!$C$9:$C$38,"Jährlich",Saisonpreise!$J$9:$J$38,1,Saisonpreise!$H$9:$H$38,"&lt;="&amp;C829)+SUMIFS(Saisonpreise!$F$9:$F$38,Saisonpreise!$K$9:$K$38,"OK",Saisonpreise!$C$9:$C$38,"Jährlich",Saisonpreise!$J$9:$J$38,1,Saisonpreise!$I$9:$I$38,"&gt;="&amp;C829))))))</f>
        <v>85</v>
      </c>
      <c r="G829" s="3" t="str">
        <f t="shared" si="50"/>
        <v>Jährliche Saison</v>
      </c>
      <c r="H829" s="3" t="str">
        <f t="shared" si="51"/>
        <v>OK</v>
      </c>
    </row>
    <row r="830" spans="1:8" ht="31" customHeight="1">
      <c r="A830" s="12">
        <f>IF(DATE(Start!$E$28,1,1)+ROW()-9&lt;DATE(Start!$E$28+3,1,1),DATE(Start!$E$28,1,1)+ROW()-9,"")</f>
        <v>46844</v>
      </c>
      <c r="B830" s="3" t="str">
        <f t="shared" si="48"/>
        <v>Sa</v>
      </c>
      <c r="C830" s="3">
        <f t="shared" si="49"/>
        <v>401</v>
      </c>
      <c r="D830" s="3">
        <f>IF(A830="","",COUNTIFS(Saisonpreise!$K$9:$K$38,"OK",Saisonpreise!$C$9:$C$38,"Jährlich",Saisonpreise!$J$9:$J$38,0,Saisonpreise!$H$9:$H$38,"&lt;="&amp;C830,Saisonpreise!$I$9:$I$38,"&gt;="&amp;C830)+COUNTIFS(Saisonpreise!$K$9:$K$38,"OK",Saisonpreise!$C$9:$C$38,"Jährlich",Saisonpreise!$J$9:$J$38,1,Saisonpreise!$H$9:$H$38,"&lt;="&amp;C830)+COUNTIFS(Saisonpreise!$K$9:$K$38,"OK",Saisonpreise!$C$9:$C$38,"Jährlich",Saisonpreise!$J$9:$J$38,1,Saisonpreise!$I$9:$I$38,"&gt;="&amp;C830))</f>
        <v>1</v>
      </c>
      <c r="E830" s="3">
        <f>IF(A830="","",COUNTIFS(Saisonpreise!$K$9:$K$38,"OK",Saisonpreise!$C$9:$C$38,"Einmalig",Saisonpreise!$D$9:$D$38,"&lt;="&amp;A830,Saisonpreise!$E$9:$E$38,"&gt;="&amp;A830))</f>
        <v>0</v>
      </c>
      <c r="F830" s="10">
        <f>IF(A830="","",IF(E830&gt;1,"",IF(E830=1,SUMIFS(Saisonpreise!$F$9:$F$38,Saisonpreise!$K$9:$K$38,"OK",Saisonpreise!$C$9:$C$38,"Einmalig",Saisonpreise!$D$9:$D$38,"&lt;="&amp;A830,Saisonpreise!$E$9:$E$38,"&gt;="&amp;A830),IF(D830&gt;1,"",IF(D830=0,Start!$E$26,SUMIFS(Saisonpreise!$F$9:$F$38,Saisonpreise!$K$9:$K$38,"OK",Saisonpreise!$C$9:$C$38,"Jährlich",Saisonpreise!$J$9:$J$38,0,Saisonpreise!$H$9:$H$38,"&lt;="&amp;C830,Saisonpreise!$I$9:$I$38,"&gt;="&amp;C830)+SUMIFS(Saisonpreise!$F$9:$F$38,Saisonpreise!$K$9:$K$38,"OK",Saisonpreise!$C$9:$C$38,"Jährlich",Saisonpreise!$J$9:$J$38,1,Saisonpreise!$H$9:$H$38,"&lt;="&amp;C830)+SUMIFS(Saisonpreise!$F$9:$F$38,Saisonpreise!$K$9:$K$38,"OK",Saisonpreise!$C$9:$C$38,"Jährlich",Saisonpreise!$J$9:$J$38,1,Saisonpreise!$I$9:$I$38,"&gt;="&amp;C830))))))</f>
        <v>105</v>
      </c>
      <c r="G830" s="3" t="str">
        <f t="shared" si="50"/>
        <v>Jährliche Saison</v>
      </c>
      <c r="H830" s="3" t="str">
        <f t="shared" si="51"/>
        <v>OK</v>
      </c>
    </row>
    <row r="831" spans="1:8" ht="31" customHeight="1">
      <c r="A831" s="12">
        <f>IF(DATE(Start!$E$28,1,1)+ROW()-9&lt;DATE(Start!$E$28+3,1,1),DATE(Start!$E$28,1,1)+ROW()-9,"")</f>
        <v>46845</v>
      </c>
      <c r="B831" s="3" t="str">
        <f t="shared" si="48"/>
        <v>So</v>
      </c>
      <c r="C831" s="3">
        <f t="shared" si="49"/>
        <v>402</v>
      </c>
      <c r="D831" s="3">
        <f>IF(A831="","",COUNTIFS(Saisonpreise!$K$9:$K$38,"OK",Saisonpreise!$C$9:$C$38,"Jährlich",Saisonpreise!$J$9:$J$38,0,Saisonpreise!$H$9:$H$38,"&lt;="&amp;C831,Saisonpreise!$I$9:$I$38,"&gt;="&amp;C831)+COUNTIFS(Saisonpreise!$K$9:$K$38,"OK",Saisonpreise!$C$9:$C$38,"Jährlich",Saisonpreise!$J$9:$J$38,1,Saisonpreise!$H$9:$H$38,"&lt;="&amp;C831)+COUNTIFS(Saisonpreise!$K$9:$K$38,"OK",Saisonpreise!$C$9:$C$38,"Jährlich",Saisonpreise!$J$9:$J$38,1,Saisonpreise!$I$9:$I$38,"&gt;="&amp;C831))</f>
        <v>1</v>
      </c>
      <c r="E831" s="3">
        <f>IF(A831="","",COUNTIFS(Saisonpreise!$K$9:$K$38,"OK",Saisonpreise!$C$9:$C$38,"Einmalig",Saisonpreise!$D$9:$D$38,"&lt;="&amp;A831,Saisonpreise!$E$9:$E$38,"&gt;="&amp;A831))</f>
        <v>0</v>
      </c>
      <c r="F831" s="10">
        <f>IF(A831="","",IF(E831&gt;1,"",IF(E831=1,SUMIFS(Saisonpreise!$F$9:$F$38,Saisonpreise!$K$9:$K$38,"OK",Saisonpreise!$C$9:$C$38,"Einmalig",Saisonpreise!$D$9:$D$38,"&lt;="&amp;A831,Saisonpreise!$E$9:$E$38,"&gt;="&amp;A831),IF(D831&gt;1,"",IF(D831=0,Start!$E$26,SUMIFS(Saisonpreise!$F$9:$F$38,Saisonpreise!$K$9:$K$38,"OK",Saisonpreise!$C$9:$C$38,"Jährlich",Saisonpreise!$J$9:$J$38,0,Saisonpreise!$H$9:$H$38,"&lt;="&amp;C831,Saisonpreise!$I$9:$I$38,"&gt;="&amp;C831)+SUMIFS(Saisonpreise!$F$9:$F$38,Saisonpreise!$K$9:$K$38,"OK",Saisonpreise!$C$9:$C$38,"Jährlich",Saisonpreise!$J$9:$J$38,1,Saisonpreise!$H$9:$H$38,"&lt;="&amp;C831)+SUMIFS(Saisonpreise!$F$9:$F$38,Saisonpreise!$K$9:$K$38,"OK",Saisonpreise!$C$9:$C$38,"Jährlich",Saisonpreise!$J$9:$J$38,1,Saisonpreise!$I$9:$I$38,"&gt;="&amp;C831))))))</f>
        <v>105</v>
      </c>
      <c r="G831" s="3" t="str">
        <f t="shared" si="50"/>
        <v>Jährliche Saison</v>
      </c>
      <c r="H831" s="3" t="str">
        <f t="shared" si="51"/>
        <v>OK</v>
      </c>
    </row>
    <row r="832" spans="1:8" ht="31" customHeight="1">
      <c r="A832" s="12">
        <f>IF(DATE(Start!$E$28,1,1)+ROW()-9&lt;DATE(Start!$E$28+3,1,1),DATE(Start!$E$28,1,1)+ROW()-9,"")</f>
        <v>46846</v>
      </c>
      <c r="B832" s="3" t="str">
        <f t="shared" si="48"/>
        <v>Mo</v>
      </c>
      <c r="C832" s="3">
        <f t="shared" si="49"/>
        <v>403</v>
      </c>
      <c r="D832" s="3">
        <f>IF(A832="","",COUNTIFS(Saisonpreise!$K$9:$K$38,"OK",Saisonpreise!$C$9:$C$38,"Jährlich",Saisonpreise!$J$9:$J$38,0,Saisonpreise!$H$9:$H$38,"&lt;="&amp;C832,Saisonpreise!$I$9:$I$38,"&gt;="&amp;C832)+COUNTIFS(Saisonpreise!$K$9:$K$38,"OK",Saisonpreise!$C$9:$C$38,"Jährlich",Saisonpreise!$J$9:$J$38,1,Saisonpreise!$H$9:$H$38,"&lt;="&amp;C832)+COUNTIFS(Saisonpreise!$K$9:$K$38,"OK",Saisonpreise!$C$9:$C$38,"Jährlich",Saisonpreise!$J$9:$J$38,1,Saisonpreise!$I$9:$I$38,"&gt;="&amp;C832))</f>
        <v>1</v>
      </c>
      <c r="E832" s="3">
        <f>IF(A832="","",COUNTIFS(Saisonpreise!$K$9:$K$38,"OK",Saisonpreise!$C$9:$C$38,"Einmalig",Saisonpreise!$D$9:$D$38,"&lt;="&amp;A832,Saisonpreise!$E$9:$E$38,"&gt;="&amp;A832))</f>
        <v>0</v>
      </c>
      <c r="F832" s="10">
        <f>IF(A832="","",IF(E832&gt;1,"",IF(E832=1,SUMIFS(Saisonpreise!$F$9:$F$38,Saisonpreise!$K$9:$K$38,"OK",Saisonpreise!$C$9:$C$38,"Einmalig",Saisonpreise!$D$9:$D$38,"&lt;="&amp;A832,Saisonpreise!$E$9:$E$38,"&gt;="&amp;A832),IF(D832&gt;1,"",IF(D832=0,Start!$E$26,SUMIFS(Saisonpreise!$F$9:$F$38,Saisonpreise!$K$9:$K$38,"OK",Saisonpreise!$C$9:$C$38,"Jährlich",Saisonpreise!$J$9:$J$38,0,Saisonpreise!$H$9:$H$38,"&lt;="&amp;C832,Saisonpreise!$I$9:$I$38,"&gt;="&amp;C832)+SUMIFS(Saisonpreise!$F$9:$F$38,Saisonpreise!$K$9:$K$38,"OK",Saisonpreise!$C$9:$C$38,"Jährlich",Saisonpreise!$J$9:$J$38,1,Saisonpreise!$H$9:$H$38,"&lt;="&amp;C832)+SUMIFS(Saisonpreise!$F$9:$F$38,Saisonpreise!$K$9:$K$38,"OK",Saisonpreise!$C$9:$C$38,"Jährlich",Saisonpreise!$J$9:$J$38,1,Saisonpreise!$I$9:$I$38,"&gt;="&amp;C832))))))</f>
        <v>105</v>
      </c>
      <c r="G832" s="3" t="str">
        <f t="shared" si="50"/>
        <v>Jährliche Saison</v>
      </c>
      <c r="H832" s="3" t="str">
        <f t="shared" si="51"/>
        <v>OK</v>
      </c>
    </row>
    <row r="833" spans="1:8" ht="31" customHeight="1">
      <c r="A833" s="12">
        <f>IF(DATE(Start!$E$28,1,1)+ROW()-9&lt;DATE(Start!$E$28+3,1,1),DATE(Start!$E$28,1,1)+ROW()-9,"")</f>
        <v>46847</v>
      </c>
      <c r="B833" s="3" t="str">
        <f t="shared" si="48"/>
        <v>Di</v>
      </c>
      <c r="C833" s="3">
        <f t="shared" si="49"/>
        <v>404</v>
      </c>
      <c r="D833" s="3">
        <f>IF(A833="","",COUNTIFS(Saisonpreise!$K$9:$K$38,"OK",Saisonpreise!$C$9:$C$38,"Jährlich",Saisonpreise!$J$9:$J$38,0,Saisonpreise!$H$9:$H$38,"&lt;="&amp;C833,Saisonpreise!$I$9:$I$38,"&gt;="&amp;C833)+COUNTIFS(Saisonpreise!$K$9:$K$38,"OK",Saisonpreise!$C$9:$C$38,"Jährlich",Saisonpreise!$J$9:$J$38,1,Saisonpreise!$H$9:$H$38,"&lt;="&amp;C833)+COUNTIFS(Saisonpreise!$K$9:$K$38,"OK",Saisonpreise!$C$9:$C$38,"Jährlich",Saisonpreise!$J$9:$J$38,1,Saisonpreise!$I$9:$I$38,"&gt;="&amp;C833))</f>
        <v>1</v>
      </c>
      <c r="E833" s="3">
        <f>IF(A833="","",COUNTIFS(Saisonpreise!$K$9:$K$38,"OK",Saisonpreise!$C$9:$C$38,"Einmalig",Saisonpreise!$D$9:$D$38,"&lt;="&amp;A833,Saisonpreise!$E$9:$E$38,"&gt;="&amp;A833))</f>
        <v>0</v>
      </c>
      <c r="F833" s="10">
        <f>IF(A833="","",IF(E833&gt;1,"",IF(E833=1,SUMIFS(Saisonpreise!$F$9:$F$38,Saisonpreise!$K$9:$K$38,"OK",Saisonpreise!$C$9:$C$38,"Einmalig",Saisonpreise!$D$9:$D$38,"&lt;="&amp;A833,Saisonpreise!$E$9:$E$38,"&gt;="&amp;A833),IF(D833&gt;1,"",IF(D833=0,Start!$E$26,SUMIFS(Saisonpreise!$F$9:$F$38,Saisonpreise!$K$9:$K$38,"OK",Saisonpreise!$C$9:$C$38,"Jährlich",Saisonpreise!$J$9:$J$38,0,Saisonpreise!$H$9:$H$38,"&lt;="&amp;C833,Saisonpreise!$I$9:$I$38,"&gt;="&amp;C833)+SUMIFS(Saisonpreise!$F$9:$F$38,Saisonpreise!$K$9:$K$38,"OK",Saisonpreise!$C$9:$C$38,"Jährlich",Saisonpreise!$J$9:$J$38,1,Saisonpreise!$H$9:$H$38,"&lt;="&amp;C833)+SUMIFS(Saisonpreise!$F$9:$F$38,Saisonpreise!$K$9:$K$38,"OK",Saisonpreise!$C$9:$C$38,"Jährlich",Saisonpreise!$J$9:$J$38,1,Saisonpreise!$I$9:$I$38,"&gt;="&amp;C833))))))</f>
        <v>105</v>
      </c>
      <c r="G833" s="3" t="str">
        <f t="shared" si="50"/>
        <v>Jährliche Saison</v>
      </c>
      <c r="H833" s="3" t="str">
        <f t="shared" si="51"/>
        <v>OK</v>
      </c>
    </row>
    <row r="834" spans="1:8" ht="31" customHeight="1">
      <c r="A834" s="12">
        <f>IF(DATE(Start!$E$28,1,1)+ROW()-9&lt;DATE(Start!$E$28+3,1,1),DATE(Start!$E$28,1,1)+ROW()-9,"")</f>
        <v>46848</v>
      </c>
      <c r="B834" s="3" t="str">
        <f t="shared" si="48"/>
        <v>Mi</v>
      </c>
      <c r="C834" s="3">
        <f t="shared" si="49"/>
        <v>405</v>
      </c>
      <c r="D834" s="3">
        <f>IF(A834="","",COUNTIFS(Saisonpreise!$K$9:$K$38,"OK",Saisonpreise!$C$9:$C$38,"Jährlich",Saisonpreise!$J$9:$J$38,0,Saisonpreise!$H$9:$H$38,"&lt;="&amp;C834,Saisonpreise!$I$9:$I$38,"&gt;="&amp;C834)+COUNTIFS(Saisonpreise!$K$9:$K$38,"OK",Saisonpreise!$C$9:$C$38,"Jährlich",Saisonpreise!$J$9:$J$38,1,Saisonpreise!$H$9:$H$38,"&lt;="&amp;C834)+COUNTIFS(Saisonpreise!$K$9:$K$38,"OK",Saisonpreise!$C$9:$C$38,"Jährlich",Saisonpreise!$J$9:$J$38,1,Saisonpreise!$I$9:$I$38,"&gt;="&amp;C834))</f>
        <v>1</v>
      </c>
      <c r="E834" s="3">
        <f>IF(A834="","",COUNTIFS(Saisonpreise!$K$9:$K$38,"OK",Saisonpreise!$C$9:$C$38,"Einmalig",Saisonpreise!$D$9:$D$38,"&lt;="&amp;A834,Saisonpreise!$E$9:$E$38,"&gt;="&amp;A834))</f>
        <v>0</v>
      </c>
      <c r="F834" s="10">
        <f>IF(A834="","",IF(E834&gt;1,"",IF(E834=1,SUMIFS(Saisonpreise!$F$9:$F$38,Saisonpreise!$K$9:$K$38,"OK",Saisonpreise!$C$9:$C$38,"Einmalig",Saisonpreise!$D$9:$D$38,"&lt;="&amp;A834,Saisonpreise!$E$9:$E$38,"&gt;="&amp;A834),IF(D834&gt;1,"",IF(D834=0,Start!$E$26,SUMIFS(Saisonpreise!$F$9:$F$38,Saisonpreise!$K$9:$K$38,"OK",Saisonpreise!$C$9:$C$38,"Jährlich",Saisonpreise!$J$9:$J$38,0,Saisonpreise!$H$9:$H$38,"&lt;="&amp;C834,Saisonpreise!$I$9:$I$38,"&gt;="&amp;C834)+SUMIFS(Saisonpreise!$F$9:$F$38,Saisonpreise!$K$9:$K$38,"OK",Saisonpreise!$C$9:$C$38,"Jährlich",Saisonpreise!$J$9:$J$38,1,Saisonpreise!$H$9:$H$38,"&lt;="&amp;C834)+SUMIFS(Saisonpreise!$F$9:$F$38,Saisonpreise!$K$9:$K$38,"OK",Saisonpreise!$C$9:$C$38,"Jährlich",Saisonpreise!$J$9:$J$38,1,Saisonpreise!$I$9:$I$38,"&gt;="&amp;C834))))))</f>
        <v>105</v>
      </c>
      <c r="G834" s="3" t="str">
        <f t="shared" si="50"/>
        <v>Jährliche Saison</v>
      </c>
      <c r="H834" s="3" t="str">
        <f t="shared" si="51"/>
        <v>OK</v>
      </c>
    </row>
    <row r="835" spans="1:8" ht="31" customHeight="1">
      <c r="A835" s="12">
        <f>IF(DATE(Start!$E$28,1,1)+ROW()-9&lt;DATE(Start!$E$28+3,1,1),DATE(Start!$E$28,1,1)+ROW()-9,"")</f>
        <v>46849</v>
      </c>
      <c r="B835" s="3" t="str">
        <f t="shared" si="48"/>
        <v>Do</v>
      </c>
      <c r="C835" s="3">
        <f t="shared" si="49"/>
        <v>406</v>
      </c>
      <c r="D835" s="3">
        <f>IF(A835="","",COUNTIFS(Saisonpreise!$K$9:$K$38,"OK",Saisonpreise!$C$9:$C$38,"Jährlich",Saisonpreise!$J$9:$J$38,0,Saisonpreise!$H$9:$H$38,"&lt;="&amp;C835,Saisonpreise!$I$9:$I$38,"&gt;="&amp;C835)+COUNTIFS(Saisonpreise!$K$9:$K$38,"OK",Saisonpreise!$C$9:$C$38,"Jährlich",Saisonpreise!$J$9:$J$38,1,Saisonpreise!$H$9:$H$38,"&lt;="&amp;C835)+COUNTIFS(Saisonpreise!$K$9:$K$38,"OK",Saisonpreise!$C$9:$C$38,"Jährlich",Saisonpreise!$J$9:$J$38,1,Saisonpreise!$I$9:$I$38,"&gt;="&amp;C835))</f>
        <v>1</v>
      </c>
      <c r="E835" s="3">
        <f>IF(A835="","",COUNTIFS(Saisonpreise!$K$9:$K$38,"OK",Saisonpreise!$C$9:$C$38,"Einmalig",Saisonpreise!$D$9:$D$38,"&lt;="&amp;A835,Saisonpreise!$E$9:$E$38,"&gt;="&amp;A835))</f>
        <v>0</v>
      </c>
      <c r="F835" s="10">
        <f>IF(A835="","",IF(E835&gt;1,"",IF(E835=1,SUMIFS(Saisonpreise!$F$9:$F$38,Saisonpreise!$K$9:$K$38,"OK",Saisonpreise!$C$9:$C$38,"Einmalig",Saisonpreise!$D$9:$D$38,"&lt;="&amp;A835,Saisonpreise!$E$9:$E$38,"&gt;="&amp;A835),IF(D835&gt;1,"",IF(D835=0,Start!$E$26,SUMIFS(Saisonpreise!$F$9:$F$38,Saisonpreise!$K$9:$K$38,"OK",Saisonpreise!$C$9:$C$38,"Jährlich",Saisonpreise!$J$9:$J$38,0,Saisonpreise!$H$9:$H$38,"&lt;="&amp;C835,Saisonpreise!$I$9:$I$38,"&gt;="&amp;C835)+SUMIFS(Saisonpreise!$F$9:$F$38,Saisonpreise!$K$9:$K$38,"OK",Saisonpreise!$C$9:$C$38,"Jährlich",Saisonpreise!$J$9:$J$38,1,Saisonpreise!$H$9:$H$38,"&lt;="&amp;C835)+SUMIFS(Saisonpreise!$F$9:$F$38,Saisonpreise!$K$9:$K$38,"OK",Saisonpreise!$C$9:$C$38,"Jährlich",Saisonpreise!$J$9:$J$38,1,Saisonpreise!$I$9:$I$38,"&gt;="&amp;C835))))))</f>
        <v>105</v>
      </c>
      <c r="G835" s="3" t="str">
        <f t="shared" si="50"/>
        <v>Jährliche Saison</v>
      </c>
      <c r="H835" s="3" t="str">
        <f t="shared" si="51"/>
        <v>OK</v>
      </c>
    </row>
    <row r="836" spans="1:8" ht="31" customHeight="1">
      <c r="A836" s="12">
        <f>IF(DATE(Start!$E$28,1,1)+ROW()-9&lt;DATE(Start!$E$28+3,1,1),DATE(Start!$E$28,1,1)+ROW()-9,"")</f>
        <v>46850</v>
      </c>
      <c r="B836" s="3" t="str">
        <f t="shared" si="48"/>
        <v>Fr</v>
      </c>
      <c r="C836" s="3">
        <f t="shared" si="49"/>
        <v>407</v>
      </c>
      <c r="D836" s="3">
        <f>IF(A836="","",COUNTIFS(Saisonpreise!$K$9:$K$38,"OK",Saisonpreise!$C$9:$C$38,"Jährlich",Saisonpreise!$J$9:$J$38,0,Saisonpreise!$H$9:$H$38,"&lt;="&amp;C836,Saisonpreise!$I$9:$I$38,"&gt;="&amp;C836)+COUNTIFS(Saisonpreise!$K$9:$K$38,"OK",Saisonpreise!$C$9:$C$38,"Jährlich",Saisonpreise!$J$9:$J$38,1,Saisonpreise!$H$9:$H$38,"&lt;="&amp;C836)+COUNTIFS(Saisonpreise!$K$9:$K$38,"OK",Saisonpreise!$C$9:$C$38,"Jährlich",Saisonpreise!$J$9:$J$38,1,Saisonpreise!$I$9:$I$38,"&gt;="&amp;C836))</f>
        <v>1</v>
      </c>
      <c r="E836" s="3">
        <f>IF(A836="","",COUNTIFS(Saisonpreise!$K$9:$K$38,"OK",Saisonpreise!$C$9:$C$38,"Einmalig",Saisonpreise!$D$9:$D$38,"&lt;="&amp;A836,Saisonpreise!$E$9:$E$38,"&gt;="&amp;A836))</f>
        <v>0</v>
      </c>
      <c r="F836" s="10">
        <f>IF(A836="","",IF(E836&gt;1,"",IF(E836=1,SUMIFS(Saisonpreise!$F$9:$F$38,Saisonpreise!$K$9:$K$38,"OK",Saisonpreise!$C$9:$C$38,"Einmalig",Saisonpreise!$D$9:$D$38,"&lt;="&amp;A836,Saisonpreise!$E$9:$E$38,"&gt;="&amp;A836),IF(D836&gt;1,"",IF(D836=0,Start!$E$26,SUMIFS(Saisonpreise!$F$9:$F$38,Saisonpreise!$K$9:$K$38,"OK",Saisonpreise!$C$9:$C$38,"Jährlich",Saisonpreise!$J$9:$J$38,0,Saisonpreise!$H$9:$H$38,"&lt;="&amp;C836,Saisonpreise!$I$9:$I$38,"&gt;="&amp;C836)+SUMIFS(Saisonpreise!$F$9:$F$38,Saisonpreise!$K$9:$K$38,"OK",Saisonpreise!$C$9:$C$38,"Jährlich",Saisonpreise!$J$9:$J$38,1,Saisonpreise!$H$9:$H$38,"&lt;="&amp;C836)+SUMIFS(Saisonpreise!$F$9:$F$38,Saisonpreise!$K$9:$K$38,"OK",Saisonpreise!$C$9:$C$38,"Jährlich",Saisonpreise!$J$9:$J$38,1,Saisonpreise!$I$9:$I$38,"&gt;="&amp;C836))))))</f>
        <v>105</v>
      </c>
      <c r="G836" s="3" t="str">
        <f t="shared" si="50"/>
        <v>Jährliche Saison</v>
      </c>
      <c r="H836" s="3" t="str">
        <f t="shared" si="51"/>
        <v>OK</v>
      </c>
    </row>
    <row r="837" spans="1:8" ht="31" customHeight="1">
      <c r="A837" s="12">
        <f>IF(DATE(Start!$E$28,1,1)+ROW()-9&lt;DATE(Start!$E$28+3,1,1),DATE(Start!$E$28,1,1)+ROW()-9,"")</f>
        <v>46851</v>
      </c>
      <c r="B837" s="3" t="str">
        <f t="shared" si="48"/>
        <v>Sa</v>
      </c>
      <c r="C837" s="3">
        <f t="shared" si="49"/>
        <v>408</v>
      </c>
      <c r="D837" s="3">
        <f>IF(A837="","",COUNTIFS(Saisonpreise!$K$9:$K$38,"OK",Saisonpreise!$C$9:$C$38,"Jährlich",Saisonpreise!$J$9:$J$38,0,Saisonpreise!$H$9:$H$38,"&lt;="&amp;C837,Saisonpreise!$I$9:$I$38,"&gt;="&amp;C837)+COUNTIFS(Saisonpreise!$K$9:$K$38,"OK",Saisonpreise!$C$9:$C$38,"Jährlich",Saisonpreise!$J$9:$J$38,1,Saisonpreise!$H$9:$H$38,"&lt;="&amp;C837)+COUNTIFS(Saisonpreise!$K$9:$K$38,"OK",Saisonpreise!$C$9:$C$38,"Jährlich",Saisonpreise!$J$9:$J$38,1,Saisonpreise!$I$9:$I$38,"&gt;="&amp;C837))</f>
        <v>1</v>
      </c>
      <c r="E837" s="3">
        <f>IF(A837="","",COUNTIFS(Saisonpreise!$K$9:$K$38,"OK",Saisonpreise!$C$9:$C$38,"Einmalig",Saisonpreise!$D$9:$D$38,"&lt;="&amp;A837,Saisonpreise!$E$9:$E$38,"&gt;="&amp;A837))</f>
        <v>0</v>
      </c>
      <c r="F837" s="10">
        <f>IF(A837="","",IF(E837&gt;1,"",IF(E837=1,SUMIFS(Saisonpreise!$F$9:$F$38,Saisonpreise!$K$9:$K$38,"OK",Saisonpreise!$C$9:$C$38,"Einmalig",Saisonpreise!$D$9:$D$38,"&lt;="&amp;A837,Saisonpreise!$E$9:$E$38,"&gt;="&amp;A837),IF(D837&gt;1,"",IF(D837=0,Start!$E$26,SUMIFS(Saisonpreise!$F$9:$F$38,Saisonpreise!$K$9:$K$38,"OK",Saisonpreise!$C$9:$C$38,"Jährlich",Saisonpreise!$J$9:$J$38,0,Saisonpreise!$H$9:$H$38,"&lt;="&amp;C837,Saisonpreise!$I$9:$I$38,"&gt;="&amp;C837)+SUMIFS(Saisonpreise!$F$9:$F$38,Saisonpreise!$K$9:$K$38,"OK",Saisonpreise!$C$9:$C$38,"Jährlich",Saisonpreise!$J$9:$J$38,1,Saisonpreise!$H$9:$H$38,"&lt;="&amp;C837)+SUMIFS(Saisonpreise!$F$9:$F$38,Saisonpreise!$K$9:$K$38,"OK",Saisonpreise!$C$9:$C$38,"Jährlich",Saisonpreise!$J$9:$J$38,1,Saisonpreise!$I$9:$I$38,"&gt;="&amp;C837))))))</f>
        <v>105</v>
      </c>
      <c r="G837" s="3" t="str">
        <f t="shared" si="50"/>
        <v>Jährliche Saison</v>
      </c>
      <c r="H837" s="3" t="str">
        <f t="shared" si="51"/>
        <v>OK</v>
      </c>
    </row>
    <row r="838" spans="1:8" ht="31" customHeight="1">
      <c r="A838" s="12">
        <f>IF(DATE(Start!$E$28,1,1)+ROW()-9&lt;DATE(Start!$E$28+3,1,1),DATE(Start!$E$28,1,1)+ROW()-9,"")</f>
        <v>46852</v>
      </c>
      <c r="B838" s="3" t="str">
        <f t="shared" si="48"/>
        <v>So</v>
      </c>
      <c r="C838" s="3">
        <f t="shared" si="49"/>
        <v>409</v>
      </c>
      <c r="D838" s="3">
        <f>IF(A838="","",COUNTIFS(Saisonpreise!$K$9:$K$38,"OK",Saisonpreise!$C$9:$C$38,"Jährlich",Saisonpreise!$J$9:$J$38,0,Saisonpreise!$H$9:$H$38,"&lt;="&amp;C838,Saisonpreise!$I$9:$I$38,"&gt;="&amp;C838)+COUNTIFS(Saisonpreise!$K$9:$K$38,"OK",Saisonpreise!$C$9:$C$38,"Jährlich",Saisonpreise!$J$9:$J$38,1,Saisonpreise!$H$9:$H$38,"&lt;="&amp;C838)+COUNTIFS(Saisonpreise!$K$9:$K$38,"OK",Saisonpreise!$C$9:$C$38,"Jährlich",Saisonpreise!$J$9:$J$38,1,Saisonpreise!$I$9:$I$38,"&gt;="&amp;C838))</f>
        <v>1</v>
      </c>
      <c r="E838" s="3">
        <f>IF(A838="","",COUNTIFS(Saisonpreise!$K$9:$K$38,"OK",Saisonpreise!$C$9:$C$38,"Einmalig",Saisonpreise!$D$9:$D$38,"&lt;="&amp;A838,Saisonpreise!$E$9:$E$38,"&gt;="&amp;A838))</f>
        <v>0</v>
      </c>
      <c r="F838" s="10">
        <f>IF(A838="","",IF(E838&gt;1,"",IF(E838=1,SUMIFS(Saisonpreise!$F$9:$F$38,Saisonpreise!$K$9:$K$38,"OK",Saisonpreise!$C$9:$C$38,"Einmalig",Saisonpreise!$D$9:$D$38,"&lt;="&amp;A838,Saisonpreise!$E$9:$E$38,"&gt;="&amp;A838),IF(D838&gt;1,"",IF(D838=0,Start!$E$26,SUMIFS(Saisonpreise!$F$9:$F$38,Saisonpreise!$K$9:$K$38,"OK",Saisonpreise!$C$9:$C$38,"Jährlich",Saisonpreise!$J$9:$J$38,0,Saisonpreise!$H$9:$H$38,"&lt;="&amp;C838,Saisonpreise!$I$9:$I$38,"&gt;="&amp;C838)+SUMIFS(Saisonpreise!$F$9:$F$38,Saisonpreise!$K$9:$K$38,"OK",Saisonpreise!$C$9:$C$38,"Jährlich",Saisonpreise!$J$9:$J$38,1,Saisonpreise!$H$9:$H$38,"&lt;="&amp;C838)+SUMIFS(Saisonpreise!$F$9:$F$38,Saisonpreise!$K$9:$K$38,"OK",Saisonpreise!$C$9:$C$38,"Jährlich",Saisonpreise!$J$9:$J$38,1,Saisonpreise!$I$9:$I$38,"&gt;="&amp;C838))))))</f>
        <v>105</v>
      </c>
      <c r="G838" s="3" t="str">
        <f t="shared" si="50"/>
        <v>Jährliche Saison</v>
      </c>
      <c r="H838" s="3" t="str">
        <f t="shared" si="51"/>
        <v>OK</v>
      </c>
    </row>
    <row r="839" spans="1:8" ht="31" customHeight="1">
      <c r="A839" s="12">
        <f>IF(DATE(Start!$E$28,1,1)+ROW()-9&lt;DATE(Start!$E$28+3,1,1),DATE(Start!$E$28,1,1)+ROW()-9,"")</f>
        <v>46853</v>
      </c>
      <c r="B839" s="3" t="str">
        <f t="shared" si="48"/>
        <v>Mo</v>
      </c>
      <c r="C839" s="3">
        <f t="shared" si="49"/>
        <v>410</v>
      </c>
      <c r="D839" s="3">
        <f>IF(A839="","",COUNTIFS(Saisonpreise!$K$9:$K$38,"OK",Saisonpreise!$C$9:$C$38,"Jährlich",Saisonpreise!$J$9:$J$38,0,Saisonpreise!$H$9:$H$38,"&lt;="&amp;C839,Saisonpreise!$I$9:$I$38,"&gt;="&amp;C839)+COUNTIFS(Saisonpreise!$K$9:$K$38,"OK",Saisonpreise!$C$9:$C$38,"Jährlich",Saisonpreise!$J$9:$J$38,1,Saisonpreise!$H$9:$H$38,"&lt;="&amp;C839)+COUNTIFS(Saisonpreise!$K$9:$K$38,"OK",Saisonpreise!$C$9:$C$38,"Jährlich",Saisonpreise!$J$9:$J$38,1,Saisonpreise!$I$9:$I$38,"&gt;="&amp;C839))</f>
        <v>1</v>
      </c>
      <c r="E839" s="3">
        <f>IF(A839="","",COUNTIFS(Saisonpreise!$K$9:$K$38,"OK",Saisonpreise!$C$9:$C$38,"Einmalig",Saisonpreise!$D$9:$D$38,"&lt;="&amp;A839,Saisonpreise!$E$9:$E$38,"&gt;="&amp;A839))</f>
        <v>0</v>
      </c>
      <c r="F839" s="10">
        <f>IF(A839="","",IF(E839&gt;1,"",IF(E839=1,SUMIFS(Saisonpreise!$F$9:$F$38,Saisonpreise!$K$9:$K$38,"OK",Saisonpreise!$C$9:$C$38,"Einmalig",Saisonpreise!$D$9:$D$38,"&lt;="&amp;A839,Saisonpreise!$E$9:$E$38,"&gt;="&amp;A839),IF(D839&gt;1,"",IF(D839=0,Start!$E$26,SUMIFS(Saisonpreise!$F$9:$F$38,Saisonpreise!$K$9:$K$38,"OK",Saisonpreise!$C$9:$C$38,"Jährlich",Saisonpreise!$J$9:$J$38,0,Saisonpreise!$H$9:$H$38,"&lt;="&amp;C839,Saisonpreise!$I$9:$I$38,"&gt;="&amp;C839)+SUMIFS(Saisonpreise!$F$9:$F$38,Saisonpreise!$K$9:$K$38,"OK",Saisonpreise!$C$9:$C$38,"Jährlich",Saisonpreise!$J$9:$J$38,1,Saisonpreise!$H$9:$H$38,"&lt;="&amp;C839)+SUMIFS(Saisonpreise!$F$9:$F$38,Saisonpreise!$K$9:$K$38,"OK",Saisonpreise!$C$9:$C$38,"Jährlich",Saisonpreise!$J$9:$J$38,1,Saisonpreise!$I$9:$I$38,"&gt;="&amp;C839))))))</f>
        <v>105</v>
      </c>
      <c r="G839" s="3" t="str">
        <f t="shared" si="50"/>
        <v>Jährliche Saison</v>
      </c>
      <c r="H839" s="3" t="str">
        <f t="shared" si="51"/>
        <v>OK</v>
      </c>
    </row>
    <row r="840" spans="1:8" ht="31" customHeight="1">
      <c r="A840" s="12">
        <f>IF(DATE(Start!$E$28,1,1)+ROW()-9&lt;DATE(Start!$E$28+3,1,1),DATE(Start!$E$28,1,1)+ROW()-9,"")</f>
        <v>46854</v>
      </c>
      <c r="B840" s="3" t="str">
        <f t="shared" si="48"/>
        <v>Di</v>
      </c>
      <c r="C840" s="3">
        <f t="shared" si="49"/>
        <v>411</v>
      </c>
      <c r="D840" s="3">
        <f>IF(A840="","",COUNTIFS(Saisonpreise!$K$9:$K$38,"OK",Saisonpreise!$C$9:$C$38,"Jährlich",Saisonpreise!$J$9:$J$38,0,Saisonpreise!$H$9:$H$38,"&lt;="&amp;C840,Saisonpreise!$I$9:$I$38,"&gt;="&amp;C840)+COUNTIFS(Saisonpreise!$K$9:$K$38,"OK",Saisonpreise!$C$9:$C$38,"Jährlich",Saisonpreise!$J$9:$J$38,1,Saisonpreise!$H$9:$H$38,"&lt;="&amp;C840)+COUNTIFS(Saisonpreise!$K$9:$K$38,"OK",Saisonpreise!$C$9:$C$38,"Jährlich",Saisonpreise!$J$9:$J$38,1,Saisonpreise!$I$9:$I$38,"&gt;="&amp;C840))</f>
        <v>1</v>
      </c>
      <c r="E840" s="3">
        <f>IF(A840="","",COUNTIFS(Saisonpreise!$K$9:$K$38,"OK",Saisonpreise!$C$9:$C$38,"Einmalig",Saisonpreise!$D$9:$D$38,"&lt;="&amp;A840,Saisonpreise!$E$9:$E$38,"&gt;="&amp;A840))</f>
        <v>0</v>
      </c>
      <c r="F840" s="10">
        <f>IF(A840="","",IF(E840&gt;1,"",IF(E840=1,SUMIFS(Saisonpreise!$F$9:$F$38,Saisonpreise!$K$9:$K$38,"OK",Saisonpreise!$C$9:$C$38,"Einmalig",Saisonpreise!$D$9:$D$38,"&lt;="&amp;A840,Saisonpreise!$E$9:$E$38,"&gt;="&amp;A840),IF(D840&gt;1,"",IF(D840=0,Start!$E$26,SUMIFS(Saisonpreise!$F$9:$F$38,Saisonpreise!$K$9:$K$38,"OK",Saisonpreise!$C$9:$C$38,"Jährlich",Saisonpreise!$J$9:$J$38,0,Saisonpreise!$H$9:$H$38,"&lt;="&amp;C840,Saisonpreise!$I$9:$I$38,"&gt;="&amp;C840)+SUMIFS(Saisonpreise!$F$9:$F$38,Saisonpreise!$K$9:$K$38,"OK",Saisonpreise!$C$9:$C$38,"Jährlich",Saisonpreise!$J$9:$J$38,1,Saisonpreise!$H$9:$H$38,"&lt;="&amp;C840)+SUMIFS(Saisonpreise!$F$9:$F$38,Saisonpreise!$K$9:$K$38,"OK",Saisonpreise!$C$9:$C$38,"Jährlich",Saisonpreise!$J$9:$J$38,1,Saisonpreise!$I$9:$I$38,"&gt;="&amp;C840))))))</f>
        <v>105</v>
      </c>
      <c r="G840" s="3" t="str">
        <f t="shared" si="50"/>
        <v>Jährliche Saison</v>
      </c>
      <c r="H840" s="3" t="str">
        <f t="shared" si="51"/>
        <v>OK</v>
      </c>
    </row>
    <row r="841" spans="1:8" ht="31" customHeight="1">
      <c r="A841" s="12">
        <f>IF(DATE(Start!$E$28,1,1)+ROW()-9&lt;DATE(Start!$E$28+3,1,1),DATE(Start!$E$28,1,1)+ROW()-9,"")</f>
        <v>46855</v>
      </c>
      <c r="B841" s="3" t="str">
        <f t="shared" ref="B841:B904" si="52">IF(A841="","",CHOOSE(WEEKDAY(A841,2),"Mo","Di","Mi","Do","Fr","Sa","So"))</f>
        <v>Mi</v>
      </c>
      <c r="C841" s="3">
        <f t="shared" ref="C841:C904" si="53">IF(A841="","",MONTH(A841)*100+DAY(A841))</f>
        <v>412</v>
      </c>
      <c r="D841" s="3">
        <f>IF(A841="","",COUNTIFS(Saisonpreise!$K$9:$K$38,"OK",Saisonpreise!$C$9:$C$38,"Jährlich",Saisonpreise!$J$9:$J$38,0,Saisonpreise!$H$9:$H$38,"&lt;="&amp;C841,Saisonpreise!$I$9:$I$38,"&gt;="&amp;C841)+COUNTIFS(Saisonpreise!$K$9:$K$38,"OK",Saisonpreise!$C$9:$C$38,"Jährlich",Saisonpreise!$J$9:$J$38,1,Saisonpreise!$H$9:$H$38,"&lt;="&amp;C841)+COUNTIFS(Saisonpreise!$K$9:$K$38,"OK",Saisonpreise!$C$9:$C$38,"Jährlich",Saisonpreise!$J$9:$J$38,1,Saisonpreise!$I$9:$I$38,"&gt;="&amp;C841))</f>
        <v>1</v>
      </c>
      <c r="E841" s="3">
        <f>IF(A841="","",COUNTIFS(Saisonpreise!$K$9:$K$38,"OK",Saisonpreise!$C$9:$C$38,"Einmalig",Saisonpreise!$D$9:$D$38,"&lt;="&amp;A841,Saisonpreise!$E$9:$E$38,"&gt;="&amp;A841))</f>
        <v>0</v>
      </c>
      <c r="F841" s="10">
        <f>IF(A841="","",IF(E841&gt;1,"",IF(E841=1,SUMIFS(Saisonpreise!$F$9:$F$38,Saisonpreise!$K$9:$K$38,"OK",Saisonpreise!$C$9:$C$38,"Einmalig",Saisonpreise!$D$9:$D$38,"&lt;="&amp;A841,Saisonpreise!$E$9:$E$38,"&gt;="&amp;A841),IF(D841&gt;1,"",IF(D841=0,Start!$E$26,SUMIFS(Saisonpreise!$F$9:$F$38,Saisonpreise!$K$9:$K$38,"OK",Saisonpreise!$C$9:$C$38,"Jährlich",Saisonpreise!$J$9:$J$38,0,Saisonpreise!$H$9:$H$38,"&lt;="&amp;C841,Saisonpreise!$I$9:$I$38,"&gt;="&amp;C841)+SUMIFS(Saisonpreise!$F$9:$F$38,Saisonpreise!$K$9:$K$38,"OK",Saisonpreise!$C$9:$C$38,"Jährlich",Saisonpreise!$J$9:$J$38,1,Saisonpreise!$H$9:$H$38,"&lt;="&amp;C841)+SUMIFS(Saisonpreise!$F$9:$F$38,Saisonpreise!$K$9:$K$38,"OK",Saisonpreise!$C$9:$C$38,"Jährlich",Saisonpreise!$J$9:$J$38,1,Saisonpreise!$I$9:$I$38,"&gt;="&amp;C841))))))</f>
        <v>105</v>
      </c>
      <c r="G841" s="3" t="str">
        <f t="shared" ref="G841:G904" si="54">IF(A841="","",IF(OR(E841&gt;1,AND(E841=0,D841&gt;1)),"Preiskonflikt",IF(E841=1,"Einmalige Saison",IF(D841=1,"Jährliche Saison","Basispreis"))))</f>
        <v>Jährliche Saison</v>
      </c>
      <c r="H841" s="3" t="str">
        <f t="shared" ref="H841:H904" si="55">IF(A841="","",IF(G841="Preiskonflikt","Konflikt","OK"))</f>
        <v>OK</v>
      </c>
    </row>
    <row r="842" spans="1:8" ht="31" customHeight="1">
      <c r="A842" s="12">
        <f>IF(DATE(Start!$E$28,1,1)+ROW()-9&lt;DATE(Start!$E$28+3,1,1),DATE(Start!$E$28,1,1)+ROW()-9,"")</f>
        <v>46856</v>
      </c>
      <c r="B842" s="3" t="str">
        <f t="shared" si="52"/>
        <v>Do</v>
      </c>
      <c r="C842" s="3">
        <f t="shared" si="53"/>
        <v>413</v>
      </c>
      <c r="D842" s="3">
        <f>IF(A842="","",COUNTIFS(Saisonpreise!$K$9:$K$38,"OK",Saisonpreise!$C$9:$C$38,"Jährlich",Saisonpreise!$J$9:$J$38,0,Saisonpreise!$H$9:$H$38,"&lt;="&amp;C842,Saisonpreise!$I$9:$I$38,"&gt;="&amp;C842)+COUNTIFS(Saisonpreise!$K$9:$K$38,"OK",Saisonpreise!$C$9:$C$38,"Jährlich",Saisonpreise!$J$9:$J$38,1,Saisonpreise!$H$9:$H$38,"&lt;="&amp;C842)+COUNTIFS(Saisonpreise!$K$9:$K$38,"OK",Saisonpreise!$C$9:$C$38,"Jährlich",Saisonpreise!$J$9:$J$38,1,Saisonpreise!$I$9:$I$38,"&gt;="&amp;C842))</f>
        <v>1</v>
      </c>
      <c r="E842" s="3">
        <f>IF(A842="","",COUNTIFS(Saisonpreise!$K$9:$K$38,"OK",Saisonpreise!$C$9:$C$38,"Einmalig",Saisonpreise!$D$9:$D$38,"&lt;="&amp;A842,Saisonpreise!$E$9:$E$38,"&gt;="&amp;A842))</f>
        <v>0</v>
      </c>
      <c r="F842" s="10">
        <f>IF(A842="","",IF(E842&gt;1,"",IF(E842=1,SUMIFS(Saisonpreise!$F$9:$F$38,Saisonpreise!$K$9:$K$38,"OK",Saisonpreise!$C$9:$C$38,"Einmalig",Saisonpreise!$D$9:$D$38,"&lt;="&amp;A842,Saisonpreise!$E$9:$E$38,"&gt;="&amp;A842),IF(D842&gt;1,"",IF(D842=0,Start!$E$26,SUMIFS(Saisonpreise!$F$9:$F$38,Saisonpreise!$K$9:$K$38,"OK",Saisonpreise!$C$9:$C$38,"Jährlich",Saisonpreise!$J$9:$J$38,0,Saisonpreise!$H$9:$H$38,"&lt;="&amp;C842,Saisonpreise!$I$9:$I$38,"&gt;="&amp;C842)+SUMIFS(Saisonpreise!$F$9:$F$38,Saisonpreise!$K$9:$K$38,"OK",Saisonpreise!$C$9:$C$38,"Jährlich",Saisonpreise!$J$9:$J$38,1,Saisonpreise!$H$9:$H$38,"&lt;="&amp;C842)+SUMIFS(Saisonpreise!$F$9:$F$38,Saisonpreise!$K$9:$K$38,"OK",Saisonpreise!$C$9:$C$38,"Jährlich",Saisonpreise!$J$9:$J$38,1,Saisonpreise!$I$9:$I$38,"&gt;="&amp;C842))))))</f>
        <v>105</v>
      </c>
      <c r="G842" s="3" t="str">
        <f t="shared" si="54"/>
        <v>Jährliche Saison</v>
      </c>
      <c r="H842" s="3" t="str">
        <f t="shared" si="55"/>
        <v>OK</v>
      </c>
    </row>
    <row r="843" spans="1:8" ht="31" customHeight="1">
      <c r="A843" s="12">
        <f>IF(DATE(Start!$E$28,1,1)+ROW()-9&lt;DATE(Start!$E$28+3,1,1),DATE(Start!$E$28,1,1)+ROW()-9,"")</f>
        <v>46857</v>
      </c>
      <c r="B843" s="3" t="str">
        <f t="shared" si="52"/>
        <v>Fr</v>
      </c>
      <c r="C843" s="3">
        <f t="shared" si="53"/>
        <v>414</v>
      </c>
      <c r="D843" s="3">
        <f>IF(A843="","",COUNTIFS(Saisonpreise!$K$9:$K$38,"OK",Saisonpreise!$C$9:$C$38,"Jährlich",Saisonpreise!$J$9:$J$38,0,Saisonpreise!$H$9:$H$38,"&lt;="&amp;C843,Saisonpreise!$I$9:$I$38,"&gt;="&amp;C843)+COUNTIFS(Saisonpreise!$K$9:$K$38,"OK",Saisonpreise!$C$9:$C$38,"Jährlich",Saisonpreise!$J$9:$J$38,1,Saisonpreise!$H$9:$H$38,"&lt;="&amp;C843)+COUNTIFS(Saisonpreise!$K$9:$K$38,"OK",Saisonpreise!$C$9:$C$38,"Jährlich",Saisonpreise!$J$9:$J$38,1,Saisonpreise!$I$9:$I$38,"&gt;="&amp;C843))</f>
        <v>1</v>
      </c>
      <c r="E843" s="3">
        <f>IF(A843="","",COUNTIFS(Saisonpreise!$K$9:$K$38,"OK",Saisonpreise!$C$9:$C$38,"Einmalig",Saisonpreise!$D$9:$D$38,"&lt;="&amp;A843,Saisonpreise!$E$9:$E$38,"&gt;="&amp;A843))</f>
        <v>0</v>
      </c>
      <c r="F843" s="10">
        <f>IF(A843="","",IF(E843&gt;1,"",IF(E843=1,SUMIFS(Saisonpreise!$F$9:$F$38,Saisonpreise!$K$9:$K$38,"OK",Saisonpreise!$C$9:$C$38,"Einmalig",Saisonpreise!$D$9:$D$38,"&lt;="&amp;A843,Saisonpreise!$E$9:$E$38,"&gt;="&amp;A843),IF(D843&gt;1,"",IF(D843=0,Start!$E$26,SUMIFS(Saisonpreise!$F$9:$F$38,Saisonpreise!$K$9:$K$38,"OK",Saisonpreise!$C$9:$C$38,"Jährlich",Saisonpreise!$J$9:$J$38,0,Saisonpreise!$H$9:$H$38,"&lt;="&amp;C843,Saisonpreise!$I$9:$I$38,"&gt;="&amp;C843)+SUMIFS(Saisonpreise!$F$9:$F$38,Saisonpreise!$K$9:$K$38,"OK",Saisonpreise!$C$9:$C$38,"Jährlich",Saisonpreise!$J$9:$J$38,1,Saisonpreise!$H$9:$H$38,"&lt;="&amp;C843)+SUMIFS(Saisonpreise!$F$9:$F$38,Saisonpreise!$K$9:$K$38,"OK",Saisonpreise!$C$9:$C$38,"Jährlich",Saisonpreise!$J$9:$J$38,1,Saisonpreise!$I$9:$I$38,"&gt;="&amp;C843))))))</f>
        <v>105</v>
      </c>
      <c r="G843" s="3" t="str">
        <f t="shared" si="54"/>
        <v>Jährliche Saison</v>
      </c>
      <c r="H843" s="3" t="str">
        <f t="shared" si="55"/>
        <v>OK</v>
      </c>
    </row>
    <row r="844" spans="1:8" ht="31" customHeight="1">
      <c r="A844" s="12">
        <f>IF(DATE(Start!$E$28,1,1)+ROW()-9&lt;DATE(Start!$E$28+3,1,1),DATE(Start!$E$28,1,1)+ROW()-9,"")</f>
        <v>46858</v>
      </c>
      <c r="B844" s="3" t="str">
        <f t="shared" si="52"/>
        <v>Sa</v>
      </c>
      <c r="C844" s="3">
        <f t="shared" si="53"/>
        <v>415</v>
      </c>
      <c r="D844" s="3">
        <f>IF(A844="","",COUNTIFS(Saisonpreise!$K$9:$K$38,"OK",Saisonpreise!$C$9:$C$38,"Jährlich",Saisonpreise!$J$9:$J$38,0,Saisonpreise!$H$9:$H$38,"&lt;="&amp;C844,Saisonpreise!$I$9:$I$38,"&gt;="&amp;C844)+COUNTIFS(Saisonpreise!$K$9:$K$38,"OK",Saisonpreise!$C$9:$C$38,"Jährlich",Saisonpreise!$J$9:$J$38,1,Saisonpreise!$H$9:$H$38,"&lt;="&amp;C844)+COUNTIFS(Saisonpreise!$K$9:$K$38,"OK",Saisonpreise!$C$9:$C$38,"Jährlich",Saisonpreise!$J$9:$J$38,1,Saisonpreise!$I$9:$I$38,"&gt;="&amp;C844))</f>
        <v>1</v>
      </c>
      <c r="E844" s="3">
        <f>IF(A844="","",COUNTIFS(Saisonpreise!$K$9:$K$38,"OK",Saisonpreise!$C$9:$C$38,"Einmalig",Saisonpreise!$D$9:$D$38,"&lt;="&amp;A844,Saisonpreise!$E$9:$E$38,"&gt;="&amp;A844))</f>
        <v>0</v>
      </c>
      <c r="F844" s="10">
        <f>IF(A844="","",IF(E844&gt;1,"",IF(E844=1,SUMIFS(Saisonpreise!$F$9:$F$38,Saisonpreise!$K$9:$K$38,"OK",Saisonpreise!$C$9:$C$38,"Einmalig",Saisonpreise!$D$9:$D$38,"&lt;="&amp;A844,Saisonpreise!$E$9:$E$38,"&gt;="&amp;A844),IF(D844&gt;1,"",IF(D844=0,Start!$E$26,SUMIFS(Saisonpreise!$F$9:$F$38,Saisonpreise!$K$9:$K$38,"OK",Saisonpreise!$C$9:$C$38,"Jährlich",Saisonpreise!$J$9:$J$38,0,Saisonpreise!$H$9:$H$38,"&lt;="&amp;C844,Saisonpreise!$I$9:$I$38,"&gt;="&amp;C844)+SUMIFS(Saisonpreise!$F$9:$F$38,Saisonpreise!$K$9:$K$38,"OK",Saisonpreise!$C$9:$C$38,"Jährlich",Saisonpreise!$J$9:$J$38,1,Saisonpreise!$H$9:$H$38,"&lt;="&amp;C844)+SUMIFS(Saisonpreise!$F$9:$F$38,Saisonpreise!$K$9:$K$38,"OK",Saisonpreise!$C$9:$C$38,"Jährlich",Saisonpreise!$J$9:$J$38,1,Saisonpreise!$I$9:$I$38,"&gt;="&amp;C844))))))</f>
        <v>105</v>
      </c>
      <c r="G844" s="3" t="str">
        <f t="shared" si="54"/>
        <v>Jährliche Saison</v>
      </c>
      <c r="H844" s="3" t="str">
        <f t="shared" si="55"/>
        <v>OK</v>
      </c>
    </row>
    <row r="845" spans="1:8" ht="31" customHeight="1">
      <c r="A845" s="12">
        <f>IF(DATE(Start!$E$28,1,1)+ROW()-9&lt;DATE(Start!$E$28+3,1,1),DATE(Start!$E$28,1,1)+ROW()-9,"")</f>
        <v>46859</v>
      </c>
      <c r="B845" s="3" t="str">
        <f t="shared" si="52"/>
        <v>So</v>
      </c>
      <c r="C845" s="3">
        <f t="shared" si="53"/>
        <v>416</v>
      </c>
      <c r="D845" s="3">
        <f>IF(A845="","",COUNTIFS(Saisonpreise!$K$9:$K$38,"OK",Saisonpreise!$C$9:$C$38,"Jährlich",Saisonpreise!$J$9:$J$38,0,Saisonpreise!$H$9:$H$38,"&lt;="&amp;C845,Saisonpreise!$I$9:$I$38,"&gt;="&amp;C845)+COUNTIFS(Saisonpreise!$K$9:$K$38,"OK",Saisonpreise!$C$9:$C$38,"Jährlich",Saisonpreise!$J$9:$J$38,1,Saisonpreise!$H$9:$H$38,"&lt;="&amp;C845)+COUNTIFS(Saisonpreise!$K$9:$K$38,"OK",Saisonpreise!$C$9:$C$38,"Jährlich",Saisonpreise!$J$9:$J$38,1,Saisonpreise!$I$9:$I$38,"&gt;="&amp;C845))</f>
        <v>1</v>
      </c>
      <c r="E845" s="3">
        <f>IF(A845="","",COUNTIFS(Saisonpreise!$K$9:$K$38,"OK",Saisonpreise!$C$9:$C$38,"Einmalig",Saisonpreise!$D$9:$D$38,"&lt;="&amp;A845,Saisonpreise!$E$9:$E$38,"&gt;="&amp;A845))</f>
        <v>0</v>
      </c>
      <c r="F845" s="10">
        <f>IF(A845="","",IF(E845&gt;1,"",IF(E845=1,SUMIFS(Saisonpreise!$F$9:$F$38,Saisonpreise!$K$9:$K$38,"OK",Saisonpreise!$C$9:$C$38,"Einmalig",Saisonpreise!$D$9:$D$38,"&lt;="&amp;A845,Saisonpreise!$E$9:$E$38,"&gt;="&amp;A845),IF(D845&gt;1,"",IF(D845=0,Start!$E$26,SUMIFS(Saisonpreise!$F$9:$F$38,Saisonpreise!$K$9:$K$38,"OK",Saisonpreise!$C$9:$C$38,"Jährlich",Saisonpreise!$J$9:$J$38,0,Saisonpreise!$H$9:$H$38,"&lt;="&amp;C845,Saisonpreise!$I$9:$I$38,"&gt;="&amp;C845)+SUMIFS(Saisonpreise!$F$9:$F$38,Saisonpreise!$K$9:$K$38,"OK",Saisonpreise!$C$9:$C$38,"Jährlich",Saisonpreise!$J$9:$J$38,1,Saisonpreise!$H$9:$H$38,"&lt;="&amp;C845)+SUMIFS(Saisonpreise!$F$9:$F$38,Saisonpreise!$K$9:$K$38,"OK",Saisonpreise!$C$9:$C$38,"Jährlich",Saisonpreise!$J$9:$J$38,1,Saisonpreise!$I$9:$I$38,"&gt;="&amp;C845))))))</f>
        <v>105</v>
      </c>
      <c r="G845" s="3" t="str">
        <f t="shared" si="54"/>
        <v>Jährliche Saison</v>
      </c>
      <c r="H845" s="3" t="str">
        <f t="shared" si="55"/>
        <v>OK</v>
      </c>
    </row>
    <row r="846" spans="1:8" ht="31" customHeight="1">
      <c r="A846" s="12">
        <f>IF(DATE(Start!$E$28,1,1)+ROW()-9&lt;DATE(Start!$E$28+3,1,1),DATE(Start!$E$28,1,1)+ROW()-9,"")</f>
        <v>46860</v>
      </c>
      <c r="B846" s="3" t="str">
        <f t="shared" si="52"/>
        <v>Mo</v>
      </c>
      <c r="C846" s="3">
        <f t="shared" si="53"/>
        <v>417</v>
      </c>
      <c r="D846" s="3">
        <f>IF(A846="","",COUNTIFS(Saisonpreise!$K$9:$K$38,"OK",Saisonpreise!$C$9:$C$38,"Jährlich",Saisonpreise!$J$9:$J$38,0,Saisonpreise!$H$9:$H$38,"&lt;="&amp;C846,Saisonpreise!$I$9:$I$38,"&gt;="&amp;C846)+COUNTIFS(Saisonpreise!$K$9:$K$38,"OK",Saisonpreise!$C$9:$C$38,"Jährlich",Saisonpreise!$J$9:$J$38,1,Saisonpreise!$H$9:$H$38,"&lt;="&amp;C846)+COUNTIFS(Saisonpreise!$K$9:$K$38,"OK",Saisonpreise!$C$9:$C$38,"Jährlich",Saisonpreise!$J$9:$J$38,1,Saisonpreise!$I$9:$I$38,"&gt;="&amp;C846))</f>
        <v>1</v>
      </c>
      <c r="E846" s="3">
        <f>IF(A846="","",COUNTIFS(Saisonpreise!$K$9:$K$38,"OK",Saisonpreise!$C$9:$C$38,"Einmalig",Saisonpreise!$D$9:$D$38,"&lt;="&amp;A846,Saisonpreise!$E$9:$E$38,"&gt;="&amp;A846))</f>
        <v>0</v>
      </c>
      <c r="F846" s="10">
        <f>IF(A846="","",IF(E846&gt;1,"",IF(E846=1,SUMIFS(Saisonpreise!$F$9:$F$38,Saisonpreise!$K$9:$K$38,"OK",Saisonpreise!$C$9:$C$38,"Einmalig",Saisonpreise!$D$9:$D$38,"&lt;="&amp;A846,Saisonpreise!$E$9:$E$38,"&gt;="&amp;A846),IF(D846&gt;1,"",IF(D846=0,Start!$E$26,SUMIFS(Saisonpreise!$F$9:$F$38,Saisonpreise!$K$9:$K$38,"OK",Saisonpreise!$C$9:$C$38,"Jährlich",Saisonpreise!$J$9:$J$38,0,Saisonpreise!$H$9:$H$38,"&lt;="&amp;C846,Saisonpreise!$I$9:$I$38,"&gt;="&amp;C846)+SUMIFS(Saisonpreise!$F$9:$F$38,Saisonpreise!$K$9:$K$38,"OK",Saisonpreise!$C$9:$C$38,"Jährlich",Saisonpreise!$J$9:$J$38,1,Saisonpreise!$H$9:$H$38,"&lt;="&amp;C846)+SUMIFS(Saisonpreise!$F$9:$F$38,Saisonpreise!$K$9:$K$38,"OK",Saisonpreise!$C$9:$C$38,"Jährlich",Saisonpreise!$J$9:$J$38,1,Saisonpreise!$I$9:$I$38,"&gt;="&amp;C846))))))</f>
        <v>105</v>
      </c>
      <c r="G846" s="3" t="str">
        <f t="shared" si="54"/>
        <v>Jährliche Saison</v>
      </c>
      <c r="H846" s="3" t="str">
        <f t="shared" si="55"/>
        <v>OK</v>
      </c>
    </row>
    <row r="847" spans="1:8" ht="31" customHeight="1">
      <c r="A847" s="12">
        <f>IF(DATE(Start!$E$28,1,1)+ROW()-9&lt;DATE(Start!$E$28+3,1,1),DATE(Start!$E$28,1,1)+ROW()-9,"")</f>
        <v>46861</v>
      </c>
      <c r="B847" s="3" t="str">
        <f t="shared" si="52"/>
        <v>Di</v>
      </c>
      <c r="C847" s="3">
        <f t="shared" si="53"/>
        <v>418</v>
      </c>
      <c r="D847" s="3">
        <f>IF(A847="","",COUNTIFS(Saisonpreise!$K$9:$K$38,"OK",Saisonpreise!$C$9:$C$38,"Jährlich",Saisonpreise!$J$9:$J$38,0,Saisonpreise!$H$9:$H$38,"&lt;="&amp;C847,Saisonpreise!$I$9:$I$38,"&gt;="&amp;C847)+COUNTIFS(Saisonpreise!$K$9:$K$38,"OK",Saisonpreise!$C$9:$C$38,"Jährlich",Saisonpreise!$J$9:$J$38,1,Saisonpreise!$H$9:$H$38,"&lt;="&amp;C847)+COUNTIFS(Saisonpreise!$K$9:$K$38,"OK",Saisonpreise!$C$9:$C$38,"Jährlich",Saisonpreise!$J$9:$J$38,1,Saisonpreise!$I$9:$I$38,"&gt;="&amp;C847))</f>
        <v>1</v>
      </c>
      <c r="E847" s="3">
        <f>IF(A847="","",COUNTIFS(Saisonpreise!$K$9:$K$38,"OK",Saisonpreise!$C$9:$C$38,"Einmalig",Saisonpreise!$D$9:$D$38,"&lt;="&amp;A847,Saisonpreise!$E$9:$E$38,"&gt;="&amp;A847))</f>
        <v>0</v>
      </c>
      <c r="F847" s="10">
        <f>IF(A847="","",IF(E847&gt;1,"",IF(E847=1,SUMIFS(Saisonpreise!$F$9:$F$38,Saisonpreise!$K$9:$K$38,"OK",Saisonpreise!$C$9:$C$38,"Einmalig",Saisonpreise!$D$9:$D$38,"&lt;="&amp;A847,Saisonpreise!$E$9:$E$38,"&gt;="&amp;A847),IF(D847&gt;1,"",IF(D847=0,Start!$E$26,SUMIFS(Saisonpreise!$F$9:$F$38,Saisonpreise!$K$9:$K$38,"OK",Saisonpreise!$C$9:$C$38,"Jährlich",Saisonpreise!$J$9:$J$38,0,Saisonpreise!$H$9:$H$38,"&lt;="&amp;C847,Saisonpreise!$I$9:$I$38,"&gt;="&amp;C847)+SUMIFS(Saisonpreise!$F$9:$F$38,Saisonpreise!$K$9:$K$38,"OK",Saisonpreise!$C$9:$C$38,"Jährlich",Saisonpreise!$J$9:$J$38,1,Saisonpreise!$H$9:$H$38,"&lt;="&amp;C847)+SUMIFS(Saisonpreise!$F$9:$F$38,Saisonpreise!$K$9:$K$38,"OK",Saisonpreise!$C$9:$C$38,"Jährlich",Saisonpreise!$J$9:$J$38,1,Saisonpreise!$I$9:$I$38,"&gt;="&amp;C847))))))</f>
        <v>105</v>
      </c>
      <c r="G847" s="3" t="str">
        <f t="shared" si="54"/>
        <v>Jährliche Saison</v>
      </c>
      <c r="H847" s="3" t="str">
        <f t="shared" si="55"/>
        <v>OK</v>
      </c>
    </row>
    <row r="848" spans="1:8" ht="31" customHeight="1">
      <c r="A848" s="12">
        <f>IF(DATE(Start!$E$28,1,1)+ROW()-9&lt;DATE(Start!$E$28+3,1,1),DATE(Start!$E$28,1,1)+ROW()-9,"")</f>
        <v>46862</v>
      </c>
      <c r="B848" s="3" t="str">
        <f t="shared" si="52"/>
        <v>Mi</v>
      </c>
      <c r="C848" s="3">
        <f t="shared" si="53"/>
        <v>419</v>
      </c>
      <c r="D848" s="3">
        <f>IF(A848="","",COUNTIFS(Saisonpreise!$K$9:$K$38,"OK",Saisonpreise!$C$9:$C$38,"Jährlich",Saisonpreise!$J$9:$J$38,0,Saisonpreise!$H$9:$H$38,"&lt;="&amp;C848,Saisonpreise!$I$9:$I$38,"&gt;="&amp;C848)+COUNTIFS(Saisonpreise!$K$9:$K$38,"OK",Saisonpreise!$C$9:$C$38,"Jährlich",Saisonpreise!$J$9:$J$38,1,Saisonpreise!$H$9:$H$38,"&lt;="&amp;C848)+COUNTIFS(Saisonpreise!$K$9:$K$38,"OK",Saisonpreise!$C$9:$C$38,"Jährlich",Saisonpreise!$J$9:$J$38,1,Saisonpreise!$I$9:$I$38,"&gt;="&amp;C848))</f>
        <v>1</v>
      </c>
      <c r="E848" s="3">
        <f>IF(A848="","",COUNTIFS(Saisonpreise!$K$9:$K$38,"OK",Saisonpreise!$C$9:$C$38,"Einmalig",Saisonpreise!$D$9:$D$38,"&lt;="&amp;A848,Saisonpreise!$E$9:$E$38,"&gt;="&amp;A848))</f>
        <v>0</v>
      </c>
      <c r="F848" s="10">
        <f>IF(A848="","",IF(E848&gt;1,"",IF(E848=1,SUMIFS(Saisonpreise!$F$9:$F$38,Saisonpreise!$K$9:$K$38,"OK",Saisonpreise!$C$9:$C$38,"Einmalig",Saisonpreise!$D$9:$D$38,"&lt;="&amp;A848,Saisonpreise!$E$9:$E$38,"&gt;="&amp;A848),IF(D848&gt;1,"",IF(D848=0,Start!$E$26,SUMIFS(Saisonpreise!$F$9:$F$38,Saisonpreise!$K$9:$K$38,"OK",Saisonpreise!$C$9:$C$38,"Jährlich",Saisonpreise!$J$9:$J$38,0,Saisonpreise!$H$9:$H$38,"&lt;="&amp;C848,Saisonpreise!$I$9:$I$38,"&gt;="&amp;C848)+SUMIFS(Saisonpreise!$F$9:$F$38,Saisonpreise!$K$9:$K$38,"OK",Saisonpreise!$C$9:$C$38,"Jährlich",Saisonpreise!$J$9:$J$38,1,Saisonpreise!$H$9:$H$38,"&lt;="&amp;C848)+SUMIFS(Saisonpreise!$F$9:$F$38,Saisonpreise!$K$9:$K$38,"OK",Saisonpreise!$C$9:$C$38,"Jährlich",Saisonpreise!$J$9:$J$38,1,Saisonpreise!$I$9:$I$38,"&gt;="&amp;C848))))))</f>
        <v>105</v>
      </c>
      <c r="G848" s="3" t="str">
        <f t="shared" si="54"/>
        <v>Jährliche Saison</v>
      </c>
      <c r="H848" s="3" t="str">
        <f t="shared" si="55"/>
        <v>OK</v>
      </c>
    </row>
    <row r="849" spans="1:8" ht="31" customHeight="1">
      <c r="A849" s="12">
        <f>IF(DATE(Start!$E$28,1,1)+ROW()-9&lt;DATE(Start!$E$28+3,1,1),DATE(Start!$E$28,1,1)+ROW()-9,"")</f>
        <v>46863</v>
      </c>
      <c r="B849" s="3" t="str">
        <f t="shared" si="52"/>
        <v>Do</v>
      </c>
      <c r="C849" s="3">
        <f t="shared" si="53"/>
        <v>420</v>
      </c>
      <c r="D849" s="3">
        <f>IF(A849="","",COUNTIFS(Saisonpreise!$K$9:$K$38,"OK",Saisonpreise!$C$9:$C$38,"Jährlich",Saisonpreise!$J$9:$J$38,0,Saisonpreise!$H$9:$H$38,"&lt;="&amp;C849,Saisonpreise!$I$9:$I$38,"&gt;="&amp;C849)+COUNTIFS(Saisonpreise!$K$9:$K$38,"OK",Saisonpreise!$C$9:$C$38,"Jährlich",Saisonpreise!$J$9:$J$38,1,Saisonpreise!$H$9:$H$38,"&lt;="&amp;C849)+COUNTIFS(Saisonpreise!$K$9:$K$38,"OK",Saisonpreise!$C$9:$C$38,"Jährlich",Saisonpreise!$J$9:$J$38,1,Saisonpreise!$I$9:$I$38,"&gt;="&amp;C849))</f>
        <v>1</v>
      </c>
      <c r="E849" s="3">
        <f>IF(A849="","",COUNTIFS(Saisonpreise!$K$9:$K$38,"OK",Saisonpreise!$C$9:$C$38,"Einmalig",Saisonpreise!$D$9:$D$38,"&lt;="&amp;A849,Saisonpreise!$E$9:$E$38,"&gt;="&amp;A849))</f>
        <v>0</v>
      </c>
      <c r="F849" s="10">
        <f>IF(A849="","",IF(E849&gt;1,"",IF(E849=1,SUMIFS(Saisonpreise!$F$9:$F$38,Saisonpreise!$K$9:$K$38,"OK",Saisonpreise!$C$9:$C$38,"Einmalig",Saisonpreise!$D$9:$D$38,"&lt;="&amp;A849,Saisonpreise!$E$9:$E$38,"&gt;="&amp;A849),IF(D849&gt;1,"",IF(D849=0,Start!$E$26,SUMIFS(Saisonpreise!$F$9:$F$38,Saisonpreise!$K$9:$K$38,"OK",Saisonpreise!$C$9:$C$38,"Jährlich",Saisonpreise!$J$9:$J$38,0,Saisonpreise!$H$9:$H$38,"&lt;="&amp;C849,Saisonpreise!$I$9:$I$38,"&gt;="&amp;C849)+SUMIFS(Saisonpreise!$F$9:$F$38,Saisonpreise!$K$9:$K$38,"OK",Saisonpreise!$C$9:$C$38,"Jährlich",Saisonpreise!$J$9:$J$38,1,Saisonpreise!$H$9:$H$38,"&lt;="&amp;C849)+SUMIFS(Saisonpreise!$F$9:$F$38,Saisonpreise!$K$9:$K$38,"OK",Saisonpreise!$C$9:$C$38,"Jährlich",Saisonpreise!$J$9:$J$38,1,Saisonpreise!$I$9:$I$38,"&gt;="&amp;C849))))))</f>
        <v>105</v>
      </c>
      <c r="G849" s="3" t="str">
        <f t="shared" si="54"/>
        <v>Jährliche Saison</v>
      </c>
      <c r="H849" s="3" t="str">
        <f t="shared" si="55"/>
        <v>OK</v>
      </c>
    </row>
    <row r="850" spans="1:8" ht="31" customHeight="1">
      <c r="A850" s="12">
        <f>IF(DATE(Start!$E$28,1,1)+ROW()-9&lt;DATE(Start!$E$28+3,1,1),DATE(Start!$E$28,1,1)+ROW()-9,"")</f>
        <v>46864</v>
      </c>
      <c r="B850" s="3" t="str">
        <f t="shared" si="52"/>
        <v>Fr</v>
      </c>
      <c r="C850" s="3">
        <f t="shared" si="53"/>
        <v>421</v>
      </c>
      <c r="D850" s="3">
        <f>IF(A850="","",COUNTIFS(Saisonpreise!$K$9:$K$38,"OK",Saisonpreise!$C$9:$C$38,"Jährlich",Saisonpreise!$J$9:$J$38,0,Saisonpreise!$H$9:$H$38,"&lt;="&amp;C850,Saisonpreise!$I$9:$I$38,"&gt;="&amp;C850)+COUNTIFS(Saisonpreise!$K$9:$K$38,"OK",Saisonpreise!$C$9:$C$38,"Jährlich",Saisonpreise!$J$9:$J$38,1,Saisonpreise!$H$9:$H$38,"&lt;="&amp;C850)+COUNTIFS(Saisonpreise!$K$9:$K$38,"OK",Saisonpreise!$C$9:$C$38,"Jährlich",Saisonpreise!$J$9:$J$38,1,Saisonpreise!$I$9:$I$38,"&gt;="&amp;C850))</f>
        <v>1</v>
      </c>
      <c r="E850" s="3">
        <f>IF(A850="","",COUNTIFS(Saisonpreise!$K$9:$K$38,"OK",Saisonpreise!$C$9:$C$38,"Einmalig",Saisonpreise!$D$9:$D$38,"&lt;="&amp;A850,Saisonpreise!$E$9:$E$38,"&gt;="&amp;A850))</f>
        <v>0</v>
      </c>
      <c r="F850" s="10">
        <f>IF(A850="","",IF(E850&gt;1,"",IF(E850=1,SUMIFS(Saisonpreise!$F$9:$F$38,Saisonpreise!$K$9:$K$38,"OK",Saisonpreise!$C$9:$C$38,"Einmalig",Saisonpreise!$D$9:$D$38,"&lt;="&amp;A850,Saisonpreise!$E$9:$E$38,"&gt;="&amp;A850),IF(D850&gt;1,"",IF(D850=0,Start!$E$26,SUMIFS(Saisonpreise!$F$9:$F$38,Saisonpreise!$K$9:$K$38,"OK",Saisonpreise!$C$9:$C$38,"Jährlich",Saisonpreise!$J$9:$J$38,0,Saisonpreise!$H$9:$H$38,"&lt;="&amp;C850,Saisonpreise!$I$9:$I$38,"&gt;="&amp;C850)+SUMIFS(Saisonpreise!$F$9:$F$38,Saisonpreise!$K$9:$K$38,"OK",Saisonpreise!$C$9:$C$38,"Jährlich",Saisonpreise!$J$9:$J$38,1,Saisonpreise!$H$9:$H$38,"&lt;="&amp;C850)+SUMIFS(Saisonpreise!$F$9:$F$38,Saisonpreise!$K$9:$K$38,"OK",Saisonpreise!$C$9:$C$38,"Jährlich",Saisonpreise!$J$9:$J$38,1,Saisonpreise!$I$9:$I$38,"&gt;="&amp;C850))))))</f>
        <v>105</v>
      </c>
      <c r="G850" s="3" t="str">
        <f t="shared" si="54"/>
        <v>Jährliche Saison</v>
      </c>
      <c r="H850" s="3" t="str">
        <f t="shared" si="55"/>
        <v>OK</v>
      </c>
    </row>
    <row r="851" spans="1:8" ht="31" customHeight="1">
      <c r="A851" s="12">
        <f>IF(DATE(Start!$E$28,1,1)+ROW()-9&lt;DATE(Start!$E$28+3,1,1),DATE(Start!$E$28,1,1)+ROW()-9,"")</f>
        <v>46865</v>
      </c>
      <c r="B851" s="3" t="str">
        <f t="shared" si="52"/>
        <v>Sa</v>
      </c>
      <c r="C851" s="3">
        <f t="shared" si="53"/>
        <v>422</v>
      </c>
      <c r="D851" s="3">
        <f>IF(A851="","",COUNTIFS(Saisonpreise!$K$9:$K$38,"OK",Saisonpreise!$C$9:$C$38,"Jährlich",Saisonpreise!$J$9:$J$38,0,Saisonpreise!$H$9:$H$38,"&lt;="&amp;C851,Saisonpreise!$I$9:$I$38,"&gt;="&amp;C851)+COUNTIFS(Saisonpreise!$K$9:$K$38,"OK",Saisonpreise!$C$9:$C$38,"Jährlich",Saisonpreise!$J$9:$J$38,1,Saisonpreise!$H$9:$H$38,"&lt;="&amp;C851)+COUNTIFS(Saisonpreise!$K$9:$K$38,"OK",Saisonpreise!$C$9:$C$38,"Jährlich",Saisonpreise!$J$9:$J$38,1,Saisonpreise!$I$9:$I$38,"&gt;="&amp;C851))</f>
        <v>1</v>
      </c>
      <c r="E851" s="3">
        <f>IF(A851="","",COUNTIFS(Saisonpreise!$K$9:$K$38,"OK",Saisonpreise!$C$9:$C$38,"Einmalig",Saisonpreise!$D$9:$D$38,"&lt;="&amp;A851,Saisonpreise!$E$9:$E$38,"&gt;="&amp;A851))</f>
        <v>0</v>
      </c>
      <c r="F851" s="10">
        <f>IF(A851="","",IF(E851&gt;1,"",IF(E851=1,SUMIFS(Saisonpreise!$F$9:$F$38,Saisonpreise!$K$9:$K$38,"OK",Saisonpreise!$C$9:$C$38,"Einmalig",Saisonpreise!$D$9:$D$38,"&lt;="&amp;A851,Saisonpreise!$E$9:$E$38,"&gt;="&amp;A851),IF(D851&gt;1,"",IF(D851=0,Start!$E$26,SUMIFS(Saisonpreise!$F$9:$F$38,Saisonpreise!$K$9:$K$38,"OK",Saisonpreise!$C$9:$C$38,"Jährlich",Saisonpreise!$J$9:$J$38,0,Saisonpreise!$H$9:$H$38,"&lt;="&amp;C851,Saisonpreise!$I$9:$I$38,"&gt;="&amp;C851)+SUMIFS(Saisonpreise!$F$9:$F$38,Saisonpreise!$K$9:$K$38,"OK",Saisonpreise!$C$9:$C$38,"Jährlich",Saisonpreise!$J$9:$J$38,1,Saisonpreise!$H$9:$H$38,"&lt;="&amp;C851)+SUMIFS(Saisonpreise!$F$9:$F$38,Saisonpreise!$K$9:$K$38,"OK",Saisonpreise!$C$9:$C$38,"Jährlich",Saisonpreise!$J$9:$J$38,1,Saisonpreise!$I$9:$I$38,"&gt;="&amp;C851))))))</f>
        <v>105</v>
      </c>
      <c r="G851" s="3" t="str">
        <f t="shared" si="54"/>
        <v>Jährliche Saison</v>
      </c>
      <c r="H851" s="3" t="str">
        <f t="shared" si="55"/>
        <v>OK</v>
      </c>
    </row>
    <row r="852" spans="1:8" ht="31" customHeight="1">
      <c r="A852" s="12">
        <f>IF(DATE(Start!$E$28,1,1)+ROW()-9&lt;DATE(Start!$E$28+3,1,1),DATE(Start!$E$28,1,1)+ROW()-9,"")</f>
        <v>46866</v>
      </c>
      <c r="B852" s="3" t="str">
        <f t="shared" si="52"/>
        <v>So</v>
      </c>
      <c r="C852" s="3">
        <f t="shared" si="53"/>
        <v>423</v>
      </c>
      <c r="D852" s="3">
        <f>IF(A852="","",COUNTIFS(Saisonpreise!$K$9:$K$38,"OK",Saisonpreise!$C$9:$C$38,"Jährlich",Saisonpreise!$J$9:$J$38,0,Saisonpreise!$H$9:$H$38,"&lt;="&amp;C852,Saisonpreise!$I$9:$I$38,"&gt;="&amp;C852)+COUNTIFS(Saisonpreise!$K$9:$K$38,"OK",Saisonpreise!$C$9:$C$38,"Jährlich",Saisonpreise!$J$9:$J$38,1,Saisonpreise!$H$9:$H$38,"&lt;="&amp;C852)+COUNTIFS(Saisonpreise!$K$9:$K$38,"OK",Saisonpreise!$C$9:$C$38,"Jährlich",Saisonpreise!$J$9:$J$38,1,Saisonpreise!$I$9:$I$38,"&gt;="&amp;C852))</f>
        <v>1</v>
      </c>
      <c r="E852" s="3">
        <f>IF(A852="","",COUNTIFS(Saisonpreise!$K$9:$K$38,"OK",Saisonpreise!$C$9:$C$38,"Einmalig",Saisonpreise!$D$9:$D$38,"&lt;="&amp;A852,Saisonpreise!$E$9:$E$38,"&gt;="&amp;A852))</f>
        <v>0</v>
      </c>
      <c r="F852" s="10">
        <f>IF(A852="","",IF(E852&gt;1,"",IF(E852=1,SUMIFS(Saisonpreise!$F$9:$F$38,Saisonpreise!$K$9:$K$38,"OK",Saisonpreise!$C$9:$C$38,"Einmalig",Saisonpreise!$D$9:$D$38,"&lt;="&amp;A852,Saisonpreise!$E$9:$E$38,"&gt;="&amp;A852),IF(D852&gt;1,"",IF(D852=0,Start!$E$26,SUMIFS(Saisonpreise!$F$9:$F$38,Saisonpreise!$K$9:$K$38,"OK",Saisonpreise!$C$9:$C$38,"Jährlich",Saisonpreise!$J$9:$J$38,0,Saisonpreise!$H$9:$H$38,"&lt;="&amp;C852,Saisonpreise!$I$9:$I$38,"&gt;="&amp;C852)+SUMIFS(Saisonpreise!$F$9:$F$38,Saisonpreise!$K$9:$K$38,"OK",Saisonpreise!$C$9:$C$38,"Jährlich",Saisonpreise!$J$9:$J$38,1,Saisonpreise!$H$9:$H$38,"&lt;="&amp;C852)+SUMIFS(Saisonpreise!$F$9:$F$38,Saisonpreise!$K$9:$K$38,"OK",Saisonpreise!$C$9:$C$38,"Jährlich",Saisonpreise!$J$9:$J$38,1,Saisonpreise!$I$9:$I$38,"&gt;="&amp;C852))))))</f>
        <v>105</v>
      </c>
      <c r="G852" s="3" t="str">
        <f t="shared" si="54"/>
        <v>Jährliche Saison</v>
      </c>
      <c r="H852" s="3" t="str">
        <f t="shared" si="55"/>
        <v>OK</v>
      </c>
    </row>
    <row r="853" spans="1:8" ht="31" customHeight="1">
      <c r="A853" s="12">
        <f>IF(DATE(Start!$E$28,1,1)+ROW()-9&lt;DATE(Start!$E$28+3,1,1),DATE(Start!$E$28,1,1)+ROW()-9,"")</f>
        <v>46867</v>
      </c>
      <c r="B853" s="3" t="str">
        <f t="shared" si="52"/>
        <v>Mo</v>
      </c>
      <c r="C853" s="3">
        <f t="shared" si="53"/>
        <v>424</v>
      </c>
      <c r="D853" s="3">
        <f>IF(A853="","",COUNTIFS(Saisonpreise!$K$9:$K$38,"OK",Saisonpreise!$C$9:$C$38,"Jährlich",Saisonpreise!$J$9:$J$38,0,Saisonpreise!$H$9:$H$38,"&lt;="&amp;C853,Saisonpreise!$I$9:$I$38,"&gt;="&amp;C853)+COUNTIFS(Saisonpreise!$K$9:$K$38,"OK",Saisonpreise!$C$9:$C$38,"Jährlich",Saisonpreise!$J$9:$J$38,1,Saisonpreise!$H$9:$H$38,"&lt;="&amp;C853)+COUNTIFS(Saisonpreise!$K$9:$K$38,"OK",Saisonpreise!$C$9:$C$38,"Jährlich",Saisonpreise!$J$9:$J$38,1,Saisonpreise!$I$9:$I$38,"&gt;="&amp;C853))</f>
        <v>1</v>
      </c>
      <c r="E853" s="3">
        <f>IF(A853="","",COUNTIFS(Saisonpreise!$K$9:$K$38,"OK",Saisonpreise!$C$9:$C$38,"Einmalig",Saisonpreise!$D$9:$D$38,"&lt;="&amp;A853,Saisonpreise!$E$9:$E$38,"&gt;="&amp;A853))</f>
        <v>0</v>
      </c>
      <c r="F853" s="10">
        <f>IF(A853="","",IF(E853&gt;1,"",IF(E853=1,SUMIFS(Saisonpreise!$F$9:$F$38,Saisonpreise!$K$9:$K$38,"OK",Saisonpreise!$C$9:$C$38,"Einmalig",Saisonpreise!$D$9:$D$38,"&lt;="&amp;A853,Saisonpreise!$E$9:$E$38,"&gt;="&amp;A853),IF(D853&gt;1,"",IF(D853=0,Start!$E$26,SUMIFS(Saisonpreise!$F$9:$F$38,Saisonpreise!$K$9:$K$38,"OK",Saisonpreise!$C$9:$C$38,"Jährlich",Saisonpreise!$J$9:$J$38,0,Saisonpreise!$H$9:$H$38,"&lt;="&amp;C853,Saisonpreise!$I$9:$I$38,"&gt;="&amp;C853)+SUMIFS(Saisonpreise!$F$9:$F$38,Saisonpreise!$K$9:$K$38,"OK",Saisonpreise!$C$9:$C$38,"Jährlich",Saisonpreise!$J$9:$J$38,1,Saisonpreise!$H$9:$H$38,"&lt;="&amp;C853)+SUMIFS(Saisonpreise!$F$9:$F$38,Saisonpreise!$K$9:$K$38,"OK",Saisonpreise!$C$9:$C$38,"Jährlich",Saisonpreise!$J$9:$J$38,1,Saisonpreise!$I$9:$I$38,"&gt;="&amp;C853))))))</f>
        <v>105</v>
      </c>
      <c r="G853" s="3" t="str">
        <f t="shared" si="54"/>
        <v>Jährliche Saison</v>
      </c>
      <c r="H853" s="3" t="str">
        <f t="shared" si="55"/>
        <v>OK</v>
      </c>
    </row>
    <row r="854" spans="1:8" ht="31" customHeight="1">
      <c r="A854" s="12">
        <f>IF(DATE(Start!$E$28,1,1)+ROW()-9&lt;DATE(Start!$E$28+3,1,1),DATE(Start!$E$28,1,1)+ROW()-9,"")</f>
        <v>46868</v>
      </c>
      <c r="B854" s="3" t="str">
        <f t="shared" si="52"/>
        <v>Di</v>
      </c>
      <c r="C854" s="3">
        <f t="shared" si="53"/>
        <v>425</v>
      </c>
      <c r="D854" s="3">
        <f>IF(A854="","",COUNTIFS(Saisonpreise!$K$9:$K$38,"OK",Saisonpreise!$C$9:$C$38,"Jährlich",Saisonpreise!$J$9:$J$38,0,Saisonpreise!$H$9:$H$38,"&lt;="&amp;C854,Saisonpreise!$I$9:$I$38,"&gt;="&amp;C854)+COUNTIFS(Saisonpreise!$K$9:$K$38,"OK",Saisonpreise!$C$9:$C$38,"Jährlich",Saisonpreise!$J$9:$J$38,1,Saisonpreise!$H$9:$H$38,"&lt;="&amp;C854)+COUNTIFS(Saisonpreise!$K$9:$K$38,"OK",Saisonpreise!$C$9:$C$38,"Jährlich",Saisonpreise!$J$9:$J$38,1,Saisonpreise!$I$9:$I$38,"&gt;="&amp;C854))</f>
        <v>1</v>
      </c>
      <c r="E854" s="3">
        <f>IF(A854="","",COUNTIFS(Saisonpreise!$K$9:$K$38,"OK",Saisonpreise!$C$9:$C$38,"Einmalig",Saisonpreise!$D$9:$D$38,"&lt;="&amp;A854,Saisonpreise!$E$9:$E$38,"&gt;="&amp;A854))</f>
        <v>0</v>
      </c>
      <c r="F854" s="10">
        <f>IF(A854="","",IF(E854&gt;1,"",IF(E854=1,SUMIFS(Saisonpreise!$F$9:$F$38,Saisonpreise!$K$9:$K$38,"OK",Saisonpreise!$C$9:$C$38,"Einmalig",Saisonpreise!$D$9:$D$38,"&lt;="&amp;A854,Saisonpreise!$E$9:$E$38,"&gt;="&amp;A854),IF(D854&gt;1,"",IF(D854=0,Start!$E$26,SUMIFS(Saisonpreise!$F$9:$F$38,Saisonpreise!$K$9:$K$38,"OK",Saisonpreise!$C$9:$C$38,"Jährlich",Saisonpreise!$J$9:$J$38,0,Saisonpreise!$H$9:$H$38,"&lt;="&amp;C854,Saisonpreise!$I$9:$I$38,"&gt;="&amp;C854)+SUMIFS(Saisonpreise!$F$9:$F$38,Saisonpreise!$K$9:$K$38,"OK",Saisonpreise!$C$9:$C$38,"Jährlich",Saisonpreise!$J$9:$J$38,1,Saisonpreise!$H$9:$H$38,"&lt;="&amp;C854)+SUMIFS(Saisonpreise!$F$9:$F$38,Saisonpreise!$K$9:$K$38,"OK",Saisonpreise!$C$9:$C$38,"Jährlich",Saisonpreise!$J$9:$J$38,1,Saisonpreise!$I$9:$I$38,"&gt;="&amp;C854))))))</f>
        <v>105</v>
      </c>
      <c r="G854" s="3" t="str">
        <f t="shared" si="54"/>
        <v>Jährliche Saison</v>
      </c>
      <c r="H854" s="3" t="str">
        <f t="shared" si="55"/>
        <v>OK</v>
      </c>
    </row>
    <row r="855" spans="1:8" ht="31" customHeight="1">
      <c r="A855" s="12">
        <f>IF(DATE(Start!$E$28,1,1)+ROW()-9&lt;DATE(Start!$E$28+3,1,1),DATE(Start!$E$28,1,1)+ROW()-9,"")</f>
        <v>46869</v>
      </c>
      <c r="B855" s="3" t="str">
        <f t="shared" si="52"/>
        <v>Mi</v>
      </c>
      <c r="C855" s="3">
        <f t="shared" si="53"/>
        <v>426</v>
      </c>
      <c r="D855" s="3">
        <f>IF(A855="","",COUNTIFS(Saisonpreise!$K$9:$K$38,"OK",Saisonpreise!$C$9:$C$38,"Jährlich",Saisonpreise!$J$9:$J$38,0,Saisonpreise!$H$9:$H$38,"&lt;="&amp;C855,Saisonpreise!$I$9:$I$38,"&gt;="&amp;C855)+COUNTIFS(Saisonpreise!$K$9:$K$38,"OK",Saisonpreise!$C$9:$C$38,"Jährlich",Saisonpreise!$J$9:$J$38,1,Saisonpreise!$H$9:$H$38,"&lt;="&amp;C855)+COUNTIFS(Saisonpreise!$K$9:$K$38,"OK",Saisonpreise!$C$9:$C$38,"Jährlich",Saisonpreise!$J$9:$J$38,1,Saisonpreise!$I$9:$I$38,"&gt;="&amp;C855))</f>
        <v>1</v>
      </c>
      <c r="E855" s="3">
        <f>IF(A855="","",COUNTIFS(Saisonpreise!$K$9:$K$38,"OK",Saisonpreise!$C$9:$C$38,"Einmalig",Saisonpreise!$D$9:$D$38,"&lt;="&amp;A855,Saisonpreise!$E$9:$E$38,"&gt;="&amp;A855))</f>
        <v>0</v>
      </c>
      <c r="F855" s="10">
        <f>IF(A855="","",IF(E855&gt;1,"",IF(E855=1,SUMIFS(Saisonpreise!$F$9:$F$38,Saisonpreise!$K$9:$K$38,"OK",Saisonpreise!$C$9:$C$38,"Einmalig",Saisonpreise!$D$9:$D$38,"&lt;="&amp;A855,Saisonpreise!$E$9:$E$38,"&gt;="&amp;A855),IF(D855&gt;1,"",IF(D855=0,Start!$E$26,SUMIFS(Saisonpreise!$F$9:$F$38,Saisonpreise!$K$9:$K$38,"OK",Saisonpreise!$C$9:$C$38,"Jährlich",Saisonpreise!$J$9:$J$38,0,Saisonpreise!$H$9:$H$38,"&lt;="&amp;C855,Saisonpreise!$I$9:$I$38,"&gt;="&amp;C855)+SUMIFS(Saisonpreise!$F$9:$F$38,Saisonpreise!$K$9:$K$38,"OK",Saisonpreise!$C$9:$C$38,"Jährlich",Saisonpreise!$J$9:$J$38,1,Saisonpreise!$H$9:$H$38,"&lt;="&amp;C855)+SUMIFS(Saisonpreise!$F$9:$F$38,Saisonpreise!$K$9:$K$38,"OK",Saisonpreise!$C$9:$C$38,"Jährlich",Saisonpreise!$J$9:$J$38,1,Saisonpreise!$I$9:$I$38,"&gt;="&amp;C855))))))</f>
        <v>105</v>
      </c>
      <c r="G855" s="3" t="str">
        <f t="shared" si="54"/>
        <v>Jährliche Saison</v>
      </c>
      <c r="H855" s="3" t="str">
        <f t="shared" si="55"/>
        <v>OK</v>
      </c>
    </row>
    <row r="856" spans="1:8" ht="31" customHeight="1">
      <c r="A856" s="12">
        <f>IF(DATE(Start!$E$28,1,1)+ROW()-9&lt;DATE(Start!$E$28+3,1,1),DATE(Start!$E$28,1,1)+ROW()-9,"")</f>
        <v>46870</v>
      </c>
      <c r="B856" s="3" t="str">
        <f t="shared" si="52"/>
        <v>Do</v>
      </c>
      <c r="C856" s="3">
        <f t="shared" si="53"/>
        <v>427</v>
      </c>
      <c r="D856" s="3">
        <f>IF(A856="","",COUNTIFS(Saisonpreise!$K$9:$K$38,"OK",Saisonpreise!$C$9:$C$38,"Jährlich",Saisonpreise!$J$9:$J$38,0,Saisonpreise!$H$9:$H$38,"&lt;="&amp;C856,Saisonpreise!$I$9:$I$38,"&gt;="&amp;C856)+COUNTIFS(Saisonpreise!$K$9:$K$38,"OK",Saisonpreise!$C$9:$C$38,"Jährlich",Saisonpreise!$J$9:$J$38,1,Saisonpreise!$H$9:$H$38,"&lt;="&amp;C856)+COUNTIFS(Saisonpreise!$K$9:$K$38,"OK",Saisonpreise!$C$9:$C$38,"Jährlich",Saisonpreise!$J$9:$J$38,1,Saisonpreise!$I$9:$I$38,"&gt;="&amp;C856))</f>
        <v>1</v>
      </c>
      <c r="E856" s="3">
        <f>IF(A856="","",COUNTIFS(Saisonpreise!$K$9:$K$38,"OK",Saisonpreise!$C$9:$C$38,"Einmalig",Saisonpreise!$D$9:$D$38,"&lt;="&amp;A856,Saisonpreise!$E$9:$E$38,"&gt;="&amp;A856))</f>
        <v>0</v>
      </c>
      <c r="F856" s="10">
        <f>IF(A856="","",IF(E856&gt;1,"",IF(E856=1,SUMIFS(Saisonpreise!$F$9:$F$38,Saisonpreise!$K$9:$K$38,"OK",Saisonpreise!$C$9:$C$38,"Einmalig",Saisonpreise!$D$9:$D$38,"&lt;="&amp;A856,Saisonpreise!$E$9:$E$38,"&gt;="&amp;A856),IF(D856&gt;1,"",IF(D856=0,Start!$E$26,SUMIFS(Saisonpreise!$F$9:$F$38,Saisonpreise!$K$9:$K$38,"OK",Saisonpreise!$C$9:$C$38,"Jährlich",Saisonpreise!$J$9:$J$38,0,Saisonpreise!$H$9:$H$38,"&lt;="&amp;C856,Saisonpreise!$I$9:$I$38,"&gt;="&amp;C856)+SUMIFS(Saisonpreise!$F$9:$F$38,Saisonpreise!$K$9:$K$38,"OK",Saisonpreise!$C$9:$C$38,"Jährlich",Saisonpreise!$J$9:$J$38,1,Saisonpreise!$H$9:$H$38,"&lt;="&amp;C856)+SUMIFS(Saisonpreise!$F$9:$F$38,Saisonpreise!$K$9:$K$38,"OK",Saisonpreise!$C$9:$C$38,"Jährlich",Saisonpreise!$J$9:$J$38,1,Saisonpreise!$I$9:$I$38,"&gt;="&amp;C856))))))</f>
        <v>105</v>
      </c>
      <c r="G856" s="3" t="str">
        <f t="shared" si="54"/>
        <v>Jährliche Saison</v>
      </c>
      <c r="H856" s="3" t="str">
        <f t="shared" si="55"/>
        <v>OK</v>
      </c>
    </row>
    <row r="857" spans="1:8" ht="31" customHeight="1">
      <c r="A857" s="12">
        <f>IF(DATE(Start!$E$28,1,1)+ROW()-9&lt;DATE(Start!$E$28+3,1,1),DATE(Start!$E$28,1,1)+ROW()-9,"")</f>
        <v>46871</v>
      </c>
      <c r="B857" s="3" t="str">
        <f t="shared" si="52"/>
        <v>Fr</v>
      </c>
      <c r="C857" s="3">
        <f t="shared" si="53"/>
        <v>428</v>
      </c>
      <c r="D857" s="3">
        <f>IF(A857="","",COUNTIFS(Saisonpreise!$K$9:$K$38,"OK",Saisonpreise!$C$9:$C$38,"Jährlich",Saisonpreise!$J$9:$J$38,0,Saisonpreise!$H$9:$H$38,"&lt;="&amp;C857,Saisonpreise!$I$9:$I$38,"&gt;="&amp;C857)+COUNTIFS(Saisonpreise!$K$9:$K$38,"OK",Saisonpreise!$C$9:$C$38,"Jährlich",Saisonpreise!$J$9:$J$38,1,Saisonpreise!$H$9:$H$38,"&lt;="&amp;C857)+COUNTIFS(Saisonpreise!$K$9:$K$38,"OK",Saisonpreise!$C$9:$C$38,"Jährlich",Saisonpreise!$J$9:$J$38,1,Saisonpreise!$I$9:$I$38,"&gt;="&amp;C857))</f>
        <v>1</v>
      </c>
      <c r="E857" s="3">
        <f>IF(A857="","",COUNTIFS(Saisonpreise!$K$9:$K$38,"OK",Saisonpreise!$C$9:$C$38,"Einmalig",Saisonpreise!$D$9:$D$38,"&lt;="&amp;A857,Saisonpreise!$E$9:$E$38,"&gt;="&amp;A857))</f>
        <v>0</v>
      </c>
      <c r="F857" s="10">
        <f>IF(A857="","",IF(E857&gt;1,"",IF(E857=1,SUMIFS(Saisonpreise!$F$9:$F$38,Saisonpreise!$K$9:$K$38,"OK",Saisonpreise!$C$9:$C$38,"Einmalig",Saisonpreise!$D$9:$D$38,"&lt;="&amp;A857,Saisonpreise!$E$9:$E$38,"&gt;="&amp;A857),IF(D857&gt;1,"",IF(D857=0,Start!$E$26,SUMIFS(Saisonpreise!$F$9:$F$38,Saisonpreise!$K$9:$K$38,"OK",Saisonpreise!$C$9:$C$38,"Jährlich",Saisonpreise!$J$9:$J$38,0,Saisonpreise!$H$9:$H$38,"&lt;="&amp;C857,Saisonpreise!$I$9:$I$38,"&gt;="&amp;C857)+SUMIFS(Saisonpreise!$F$9:$F$38,Saisonpreise!$K$9:$K$38,"OK",Saisonpreise!$C$9:$C$38,"Jährlich",Saisonpreise!$J$9:$J$38,1,Saisonpreise!$H$9:$H$38,"&lt;="&amp;C857)+SUMIFS(Saisonpreise!$F$9:$F$38,Saisonpreise!$K$9:$K$38,"OK",Saisonpreise!$C$9:$C$38,"Jährlich",Saisonpreise!$J$9:$J$38,1,Saisonpreise!$I$9:$I$38,"&gt;="&amp;C857))))))</f>
        <v>105</v>
      </c>
      <c r="G857" s="3" t="str">
        <f t="shared" si="54"/>
        <v>Jährliche Saison</v>
      </c>
      <c r="H857" s="3" t="str">
        <f t="shared" si="55"/>
        <v>OK</v>
      </c>
    </row>
    <row r="858" spans="1:8" ht="31" customHeight="1">
      <c r="A858" s="12">
        <f>IF(DATE(Start!$E$28,1,1)+ROW()-9&lt;DATE(Start!$E$28+3,1,1),DATE(Start!$E$28,1,1)+ROW()-9,"")</f>
        <v>46872</v>
      </c>
      <c r="B858" s="3" t="str">
        <f t="shared" si="52"/>
        <v>Sa</v>
      </c>
      <c r="C858" s="3">
        <f t="shared" si="53"/>
        <v>429</v>
      </c>
      <c r="D858" s="3">
        <f>IF(A858="","",COUNTIFS(Saisonpreise!$K$9:$K$38,"OK",Saisonpreise!$C$9:$C$38,"Jährlich",Saisonpreise!$J$9:$J$38,0,Saisonpreise!$H$9:$H$38,"&lt;="&amp;C858,Saisonpreise!$I$9:$I$38,"&gt;="&amp;C858)+COUNTIFS(Saisonpreise!$K$9:$K$38,"OK",Saisonpreise!$C$9:$C$38,"Jährlich",Saisonpreise!$J$9:$J$38,1,Saisonpreise!$H$9:$H$38,"&lt;="&amp;C858)+COUNTIFS(Saisonpreise!$K$9:$K$38,"OK",Saisonpreise!$C$9:$C$38,"Jährlich",Saisonpreise!$J$9:$J$38,1,Saisonpreise!$I$9:$I$38,"&gt;="&amp;C858))</f>
        <v>1</v>
      </c>
      <c r="E858" s="3">
        <f>IF(A858="","",COUNTIFS(Saisonpreise!$K$9:$K$38,"OK",Saisonpreise!$C$9:$C$38,"Einmalig",Saisonpreise!$D$9:$D$38,"&lt;="&amp;A858,Saisonpreise!$E$9:$E$38,"&gt;="&amp;A858))</f>
        <v>0</v>
      </c>
      <c r="F858" s="10">
        <f>IF(A858="","",IF(E858&gt;1,"",IF(E858=1,SUMIFS(Saisonpreise!$F$9:$F$38,Saisonpreise!$K$9:$K$38,"OK",Saisonpreise!$C$9:$C$38,"Einmalig",Saisonpreise!$D$9:$D$38,"&lt;="&amp;A858,Saisonpreise!$E$9:$E$38,"&gt;="&amp;A858),IF(D858&gt;1,"",IF(D858=0,Start!$E$26,SUMIFS(Saisonpreise!$F$9:$F$38,Saisonpreise!$K$9:$K$38,"OK",Saisonpreise!$C$9:$C$38,"Jährlich",Saisonpreise!$J$9:$J$38,0,Saisonpreise!$H$9:$H$38,"&lt;="&amp;C858,Saisonpreise!$I$9:$I$38,"&gt;="&amp;C858)+SUMIFS(Saisonpreise!$F$9:$F$38,Saisonpreise!$K$9:$K$38,"OK",Saisonpreise!$C$9:$C$38,"Jährlich",Saisonpreise!$J$9:$J$38,1,Saisonpreise!$H$9:$H$38,"&lt;="&amp;C858)+SUMIFS(Saisonpreise!$F$9:$F$38,Saisonpreise!$K$9:$K$38,"OK",Saisonpreise!$C$9:$C$38,"Jährlich",Saisonpreise!$J$9:$J$38,1,Saisonpreise!$I$9:$I$38,"&gt;="&amp;C858))))))</f>
        <v>105</v>
      </c>
      <c r="G858" s="3" t="str">
        <f t="shared" si="54"/>
        <v>Jährliche Saison</v>
      </c>
      <c r="H858" s="3" t="str">
        <f t="shared" si="55"/>
        <v>OK</v>
      </c>
    </row>
    <row r="859" spans="1:8" ht="31" customHeight="1">
      <c r="A859" s="12">
        <f>IF(DATE(Start!$E$28,1,1)+ROW()-9&lt;DATE(Start!$E$28+3,1,1),DATE(Start!$E$28,1,1)+ROW()-9,"")</f>
        <v>46873</v>
      </c>
      <c r="B859" s="3" t="str">
        <f t="shared" si="52"/>
        <v>So</v>
      </c>
      <c r="C859" s="3">
        <f t="shared" si="53"/>
        <v>430</v>
      </c>
      <c r="D859" s="3">
        <f>IF(A859="","",COUNTIFS(Saisonpreise!$K$9:$K$38,"OK",Saisonpreise!$C$9:$C$38,"Jährlich",Saisonpreise!$J$9:$J$38,0,Saisonpreise!$H$9:$H$38,"&lt;="&amp;C859,Saisonpreise!$I$9:$I$38,"&gt;="&amp;C859)+COUNTIFS(Saisonpreise!$K$9:$K$38,"OK",Saisonpreise!$C$9:$C$38,"Jährlich",Saisonpreise!$J$9:$J$38,1,Saisonpreise!$H$9:$H$38,"&lt;="&amp;C859)+COUNTIFS(Saisonpreise!$K$9:$K$38,"OK",Saisonpreise!$C$9:$C$38,"Jährlich",Saisonpreise!$J$9:$J$38,1,Saisonpreise!$I$9:$I$38,"&gt;="&amp;C859))</f>
        <v>1</v>
      </c>
      <c r="E859" s="3">
        <f>IF(A859="","",COUNTIFS(Saisonpreise!$K$9:$K$38,"OK",Saisonpreise!$C$9:$C$38,"Einmalig",Saisonpreise!$D$9:$D$38,"&lt;="&amp;A859,Saisonpreise!$E$9:$E$38,"&gt;="&amp;A859))</f>
        <v>0</v>
      </c>
      <c r="F859" s="10">
        <f>IF(A859="","",IF(E859&gt;1,"",IF(E859=1,SUMIFS(Saisonpreise!$F$9:$F$38,Saisonpreise!$K$9:$K$38,"OK",Saisonpreise!$C$9:$C$38,"Einmalig",Saisonpreise!$D$9:$D$38,"&lt;="&amp;A859,Saisonpreise!$E$9:$E$38,"&gt;="&amp;A859),IF(D859&gt;1,"",IF(D859=0,Start!$E$26,SUMIFS(Saisonpreise!$F$9:$F$38,Saisonpreise!$K$9:$K$38,"OK",Saisonpreise!$C$9:$C$38,"Jährlich",Saisonpreise!$J$9:$J$38,0,Saisonpreise!$H$9:$H$38,"&lt;="&amp;C859,Saisonpreise!$I$9:$I$38,"&gt;="&amp;C859)+SUMIFS(Saisonpreise!$F$9:$F$38,Saisonpreise!$K$9:$K$38,"OK",Saisonpreise!$C$9:$C$38,"Jährlich",Saisonpreise!$J$9:$J$38,1,Saisonpreise!$H$9:$H$38,"&lt;="&amp;C859)+SUMIFS(Saisonpreise!$F$9:$F$38,Saisonpreise!$K$9:$K$38,"OK",Saisonpreise!$C$9:$C$38,"Jährlich",Saisonpreise!$J$9:$J$38,1,Saisonpreise!$I$9:$I$38,"&gt;="&amp;C859))))))</f>
        <v>105</v>
      </c>
      <c r="G859" s="3" t="str">
        <f t="shared" si="54"/>
        <v>Jährliche Saison</v>
      </c>
      <c r="H859" s="3" t="str">
        <f t="shared" si="55"/>
        <v>OK</v>
      </c>
    </row>
    <row r="860" spans="1:8" ht="31" customHeight="1">
      <c r="A860" s="12">
        <f>IF(DATE(Start!$E$28,1,1)+ROW()-9&lt;DATE(Start!$E$28+3,1,1),DATE(Start!$E$28,1,1)+ROW()-9,"")</f>
        <v>46874</v>
      </c>
      <c r="B860" s="3" t="str">
        <f t="shared" si="52"/>
        <v>Mo</v>
      </c>
      <c r="C860" s="3">
        <f t="shared" si="53"/>
        <v>501</v>
      </c>
      <c r="D860" s="3">
        <f>IF(A860="","",COUNTIFS(Saisonpreise!$K$9:$K$38,"OK",Saisonpreise!$C$9:$C$38,"Jährlich",Saisonpreise!$J$9:$J$38,0,Saisonpreise!$H$9:$H$38,"&lt;="&amp;C860,Saisonpreise!$I$9:$I$38,"&gt;="&amp;C860)+COUNTIFS(Saisonpreise!$K$9:$K$38,"OK",Saisonpreise!$C$9:$C$38,"Jährlich",Saisonpreise!$J$9:$J$38,1,Saisonpreise!$H$9:$H$38,"&lt;="&amp;C860)+COUNTIFS(Saisonpreise!$K$9:$K$38,"OK",Saisonpreise!$C$9:$C$38,"Jährlich",Saisonpreise!$J$9:$J$38,1,Saisonpreise!$I$9:$I$38,"&gt;="&amp;C860))</f>
        <v>1</v>
      </c>
      <c r="E860" s="3">
        <f>IF(A860="","",COUNTIFS(Saisonpreise!$K$9:$K$38,"OK",Saisonpreise!$C$9:$C$38,"Einmalig",Saisonpreise!$D$9:$D$38,"&lt;="&amp;A860,Saisonpreise!$E$9:$E$38,"&gt;="&amp;A860))</f>
        <v>0</v>
      </c>
      <c r="F860" s="10">
        <f>IF(A860="","",IF(E860&gt;1,"",IF(E860=1,SUMIFS(Saisonpreise!$F$9:$F$38,Saisonpreise!$K$9:$K$38,"OK",Saisonpreise!$C$9:$C$38,"Einmalig",Saisonpreise!$D$9:$D$38,"&lt;="&amp;A860,Saisonpreise!$E$9:$E$38,"&gt;="&amp;A860),IF(D860&gt;1,"",IF(D860=0,Start!$E$26,SUMIFS(Saisonpreise!$F$9:$F$38,Saisonpreise!$K$9:$K$38,"OK",Saisonpreise!$C$9:$C$38,"Jährlich",Saisonpreise!$J$9:$J$38,0,Saisonpreise!$H$9:$H$38,"&lt;="&amp;C860,Saisonpreise!$I$9:$I$38,"&gt;="&amp;C860)+SUMIFS(Saisonpreise!$F$9:$F$38,Saisonpreise!$K$9:$K$38,"OK",Saisonpreise!$C$9:$C$38,"Jährlich",Saisonpreise!$J$9:$J$38,1,Saisonpreise!$H$9:$H$38,"&lt;="&amp;C860)+SUMIFS(Saisonpreise!$F$9:$F$38,Saisonpreise!$K$9:$K$38,"OK",Saisonpreise!$C$9:$C$38,"Jährlich",Saisonpreise!$J$9:$J$38,1,Saisonpreise!$I$9:$I$38,"&gt;="&amp;C860))))))</f>
        <v>105</v>
      </c>
      <c r="G860" s="3" t="str">
        <f t="shared" si="54"/>
        <v>Jährliche Saison</v>
      </c>
      <c r="H860" s="3" t="str">
        <f t="shared" si="55"/>
        <v>OK</v>
      </c>
    </row>
    <row r="861" spans="1:8" ht="31" customHeight="1">
      <c r="A861" s="12">
        <f>IF(DATE(Start!$E$28,1,1)+ROW()-9&lt;DATE(Start!$E$28+3,1,1),DATE(Start!$E$28,1,1)+ROW()-9,"")</f>
        <v>46875</v>
      </c>
      <c r="B861" s="3" t="str">
        <f t="shared" si="52"/>
        <v>Di</v>
      </c>
      <c r="C861" s="3">
        <f t="shared" si="53"/>
        <v>502</v>
      </c>
      <c r="D861" s="3">
        <f>IF(A861="","",COUNTIFS(Saisonpreise!$K$9:$K$38,"OK",Saisonpreise!$C$9:$C$38,"Jährlich",Saisonpreise!$J$9:$J$38,0,Saisonpreise!$H$9:$H$38,"&lt;="&amp;C861,Saisonpreise!$I$9:$I$38,"&gt;="&amp;C861)+COUNTIFS(Saisonpreise!$K$9:$K$38,"OK",Saisonpreise!$C$9:$C$38,"Jährlich",Saisonpreise!$J$9:$J$38,1,Saisonpreise!$H$9:$H$38,"&lt;="&amp;C861)+COUNTIFS(Saisonpreise!$K$9:$K$38,"OK",Saisonpreise!$C$9:$C$38,"Jährlich",Saisonpreise!$J$9:$J$38,1,Saisonpreise!$I$9:$I$38,"&gt;="&amp;C861))</f>
        <v>1</v>
      </c>
      <c r="E861" s="3">
        <f>IF(A861="","",COUNTIFS(Saisonpreise!$K$9:$K$38,"OK",Saisonpreise!$C$9:$C$38,"Einmalig",Saisonpreise!$D$9:$D$38,"&lt;="&amp;A861,Saisonpreise!$E$9:$E$38,"&gt;="&amp;A861))</f>
        <v>0</v>
      </c>
      <c r="F861" s="10">
        <f>IF(A861="","",IF(E861&gt;1,"",IF(E861=1,SUMIFS(Saisonpreise!$F$9:$F$38,Saisonpreise!$K$9:$K$38,"OK",Saisonpreise!$C$9:$C$38,"Einmalig",Saisonpreise!$D$9:$D$38,"&lt;="&amp;A861,Saisonpreise!$E$9:$E$38,"&gt;="&amp;A861),IF(D861&gt;1,"",IF(D861=0,Start!$E$26,SUMIFS(Saisonpreise!$F$9:$F$38,Saisonpreise!$K$9:$K$38,"OK",Saisonpreise!$C$9:$C$38,"Jährlich",Saisonpreise!$J$9:$J$38,0,Saisonpreise!$H$9:$H$38,"&lt;="&amp;C861,Saisonpreise!$I$9:$I$38,"&gt;="&amp;C861)+SUMIFS(Saisonpreise!$F$9:$F$38,Saisonpreise!$K$9:$K$38,"OK",Saisonpreise!$C$9:$C$38,"Jährlich",Saisonpreise!$J$9:$J$38,1,Saisonpreise!$H$9:$H$38,"&lt;="&amp;C861)+SUMIFS(Saisonpreise!$F$9:$F$38,Saisonpreise!$K$9:$K$38,"OK",Saisonpreise!$C$9:$C$38,"Jährlich",Saisonpreise!$J$9:$J$38,1,Saisonpreise!$I$9:$I$38,"&gt;="&amp;C861))))))</f>
        <v>105</v>
      </c>
      <c r="G861" s="3" t="str">
        <f t="shared" si="54"/>
        <v>Jährliche Saison</v>
      </c>
      <c r="H861" s="3" t="str">
        <f t="shared" si="55"/>
        <v>OK</v>
      </c>
    </row>
    <row r="862" spans="1:8" ht="31" customHeight="1">
      <c r="A862" s="12">
        <f>IF(DATE(Start!$E$28,1,1)+ROW()-9&lt;DATE(Start!$E$28+3,1,1),DATE(Start!$E$28,1,1)+ROW()-9,"")</f>
        <v>46876</v>
      </c>
      <c r="B862" s="3" t="str">
        <f t="shared" si="52"/>
        <v>Mi</v>
      </c>
      <c r="C862" s="3">
        <f t="shared" si="53"/>
        <v>503</v>
      </c>
      <c r="D862" s="3">
        <f>IF(A862="","",COUNTIFS(Saisonpreise!$K$9:$K$38,"OK",Saisonpreise!$C$9:$C$38,"Jährlich",Saisonpreise!$J$9:$J$38,0,Saisonpreise!$H$9:$H$38,"&lt;="&amp;C862,Saisonpreise!$I$9:$I$38,"&gt;="&amp;C862)+COUNTIFS(Saisonpreise!$K$9:$K$38,"OK",Saisonpreise!$C$9:$C$38,"Jährlich",Saisonpreise!$J$9:$J$38,1,Saisonpreise!$H$9:$H$38,"&lt;="&amp;C862)+COUNTIFS(Saisonpreise!$K$9:$K$38,"OK",Saisonpreise!$C$9:$C$38,"Jährlich",Saisonpreise!$J$9:$J$38,1,Saisonpreise!$I$9:$I$38,"&gt;="&amp;C862))</f>
        <v>1</v>
      </c>
      <c r="E862" s="3">
        <f>IF(A862="","",COUNTIFS(Saisonpreise!$K$9:$K$38,"OK",Saisonpreise!$C$9:$C$38,"Einmalig",Saisonpreise!$D$9:$D$38,"&lt;="&amp;A862,Saisonpreise!$E$9:$E$38,"&gt;="&amp;A862))</f>
        <v>0</v>
      </c>
      <c r="F862" s="10">
        <f>IF(A862="","",IF(E862&gt;1,"",IF(E862=1,SUMIFS(Saisonpreise!$F$9:$F$38,Saisonpreise!$K$9:$K$38,"OK",Saisonpreise!$C$9:$C$38,"Einmalig",Saisonpreise!$D$9:$D$38,"&lt;="&amp;A862,Saisonpreise!$E$9:$E$38,"&gt;="&amp;A862),IF(D862&gt;1,"",IF(D862=0,Start!$E$26,SUMIFS(Saisonpreise!$F$9:$F$38,Saisonpreise!$K$9:$K$38,"OK",Saisonpreise!$C$9:$C$38,"Jährlich",Saisonpreise!$J$9:$J$38,0,Saisonpreise!$H$9:$H$38,"&lt;="&amp;C862,Saisonpreise!$I$9:$I$38,"&gt;="&amp;C862)+SUMIFS(Saisonpreise!$F$9:$F$38,Saisonpreise!$K$9:$K$38,"OK",Saisonpreise!$C$9:$C$38,"Jährlich",Saisonpreise!$J$9:$J$38,1,Saisonpreise!$H$9:$H$38,"&lt;="&amp;C862)+SUMIFS(Saisonpreise!$F$9:$F$38,Saisonpreise!$K$9:$K$38,"OK",Saisonpreise!$C$9:$C$38,"Jährlich",Saisonpreise!$J$9:$J$38,1,Saisonpreise!$I$9:$I$38,"&gt;="&amp;C862))))))</f>
        <v>105</v>
      </c>
      <c r="G862" s="3" t="str">
        <f t="shared" si="54"/>
        <v>Jährliche Saison</v>
      </c>
      <c r="H862" s="3" t="str">
        <f t="shared" si="55"/>
        <v>OK</v>
      </c>
    </row>
    <row r="863" spans="1:8" ht="31" customHeight="1">
      <c r="A863" s="12">
        <f>IF(DATE(Start!$E$28,1,1)+ROW()-9&lt;DATE(Start!$E$28+3,1,1),DATE(Start!$E$28,1,1)+ROW()-9,"")</f>
        <v>46877</v>
      </c>
      <c r="B863" s="3" t="str">
        <f t="shared" si="52"/>
        <v>Do</v>
      </c>
      <c r="C863" s="3">
        <f t="shared" si="53"/>
        <v>504</v>
      </c>
      <c r="D863" s="3">
        <f>IF(A863="","",COUNTIFS(Saisonpreise!$K$9:$K$38,"OK",Saisonpreise!$C$9:$C$38,"Jährlich",Saisonpreise!$J$9:$J$38,0,Saisonpreise!$H$9:$H$38,"&lt;="&amp;C863,Saisonpreise!$I$9:$I$38,"&gt;="&amp;C863)+COUNTIFS(Saisonpreise!$K$9:$K$38,"OK",Saisonpreise!$C$9:$C$38,"Jährlich",Saisonpreise!$J$9:$J$38,1,Saisonpreise!$H$9:$H$38,"&lt;="&amp;C863)+COUNTIFS(Saisonpreise!$K$9:$K$38,"OK",Saisonpreise!$C$9:$C$38,"Jährlich",Saisonpreise!$J$9:$J$38,1,Saisonpreise!$I$9:$I$38,"&gt;="&amp;C863))</f>
        <v>1</v>
      </c>
      <c r="E863" s="3">
        <f>IF(A863="","",COUNTIFS(Saisonpreise!$K$9:$K$38,"OK",Saisonpreise!$C$9:$C$38,"Einmalig",Saisonpreise!$D$9:$D$38,"&lt;="&amp;A863,Saisonpreise!$E$9:$E$38,"&gt;="&amp;A863))</f>
        <v>0</v>
      </c>
      <c r="F863" s="10">
        <f>IF(A863="","",IF(E863&gt;1,"",IF(E863=1,SUMIFS(Saisonpreise!$F$9:$F$38,Saisonpreise!$K$9:$K$38,"OK",Saisonpreise!$C$9:$C$38,"Einmalig",Saisonpreise!$D$9:$D$38,"&lt;="&amp;A863,Saisonpreise!$E$9:$E$38,"&gt;="&amp;A863),IF(D863&gt;1,"",IF(D863=0,Start!$E$26,SUMIFS(Saisonpreise!$F$9:$F$38,Saisonpreise!$K$9:$K$38,"OK",Saisonpreise!$C$9:$C$38,"Jährlich",Saisonpreise!$J$9:$J$38,0,Saisonpreise!$H$9:$H$38,"&lt;="&amp;C863,Saisonpreise!$I$9:$I$38,"&gt;="&amp;C863)+SUMIFS(Saisonpreise!$F$9:$F$38,Saisonpreise!$K$9:$K$38,"OK",Saisonpreise!$C$9:$C$38,"Jährlich",Saisonpreise!$J$9:$J$38,1,Saisonpreise!$H$9:$H$38,"&lt;="&amp;C863)+SUMIFS(Saisonpreise!$F$9:$F$38,Saisonpreise!$K$9:$K$38,"OK",Saisonpreise!$C$9:$C$38,"Jährlich",Saisonpreise!$J$9:$J$38,1,Saisonpreise!$I$9:$I$38,"&gt;="&amp;C863))))))</f>
        <v>105</v>
      </c>
      <c r="G863" s="3" t="str">
        <f t="shared" si="54"/>
        <v>Jährliche Saison</v>
      </c>
      <c r="H863" s="3" t="str">
        <f t="shared" si="55"/>
        <v>OK</v>
      </c>
    </row>
    <row r="864" spans="1:8" ht="31" customHeight="1">
      <c r="A864" s="12">
        <f>IF(DATE(Start!$E$28,1,1)+ROW()-9&lt;DATE(Start!$E$28+3,1,1),DATE(Start!$E$28,1,1)+ROW()-9,"")</f>
        <v>46878</v>
      </c>
      <c r="B864" s="3" t="str">
        <f t="shared" si="52"/>
        <v>Fr</v>
      </c>
      <c r="C864" s="3">
        <f t="shared" si="53"/>
        <v>505</v>
      </c>
      <c r="D864" s="3">
        <f>IF(A864="","",COUNTIFS(Saisonpreise!$K$9:$K$38,"OK",Saisonpreise!$C$9:$C$38,"Jährlich",Saisonpreise!$J$9:$J$38,0,Saisonpreise!$H$9:$H$38,"&lt;="&amp;C864,Saisonpreise!$I$9:$I$38,"&gt;="&amp;C864)+COUNTIFS(Saisonpreise!$K$9:$K$38,"OK",Saisonpreise!$C$9:$C$38,"Jährlich",Saisonpreise!$J$9:$J$38,1,Saisonpreise!$H$9:$H$38,"&lt;="&amp;C864)+COUNTIFS(Saisonpreise!$K$9:$K$38,"OK",Saisonpreise!$C$9:$C$38,"Jährlich",Saisonpreise!$J$9:$J$38,1,Saisonpreise!$I$9:$I$38,"&gt;="&amp;C864))</f>
        <v>1</v>
      </c>
      <c r="E864" s="3">
        <f>IF(A864="","",COUNTIFS(Saisonpreise!$K$9:$K$38,"OK",Saisonpreise!$C$9:$C$38,"Einmalig",Saisonpreise!$D$9:$D$38,"&lt;="&amp;A864,Saisonpreise!$E$9:$E$38,"&gt;="&amp;A864))</f>
        <v>0</v>
      </c>
      <c r="F864" s="10">
        <f>IF(A864="","",IF(E864&gt;1,"",IF(E864=1,SUMIFS(Saisonpreise!$F$9:$F$38,Saisonpreise!$K$9:$K$38,"OK",Saisonpreise!$C$9:$C$38,"Einmalig",Saisonpreise!$D$9:$D$38,"&lt;="&amp;A864,Saisonpreise!$E$9:$E$38,"&gt;="&amp;A864),IF(D864&gt;1,"",IF(D864=0,Start!$E$26,SUMIFS(Saisonpreise!$F$9:$F$38,Saisonpreise!$K$9:$K$38,"OK",Saisonpreise!$C$9:$C$38,"Jährlich",Saisonpreise!$J$9:$J$38,0,Saisonpreise!$H$9:$H$38,"&lt;="&amp;C864,Saisonpreise!$I$9:$I$38,"&gt;="&amp;C864)+SUMIFS(Saisonpreise!$F$9:$F$38,Saisonpreise!$K$9:$K$38,"OK",Saisonpreise!$C$9:$C$38,"Jährlich",Saisonpreise!$J$9:$J$38,1,Saisonpreise!$H$9:$H$38,"&lt;="&amp;C864)+SUMIFS(Saisonpreise!$F$9:$F$38,Saisonpreise!$K$9:$K$38,"OK",Saisonpreise!$C$9:$C$38,"Jährlich",Saisonpreise!$J$9:$J$38,1,Saisonpreise!$I$9:$I$38,"&gt;="&amp;C864))))))</f>
        <v>105</v>
      </c>
      <c r="G864" s="3" t="str">
        <f t="shared" si="54"/>
        <v>Jährliche Saison</v>
      </c>
      <c r="H864" s="3" t="str">
        <f t="shared" si="55"/>
        <v>OK</v>
      </c>
    </row>
    <row r="865" spans="1:8" ht="31" customHeight="1">
      <c r="A865" s="12">
        <f>IF(DATE(Start!$E$28,1,1)+ROW()-9&lt;DATE(Start!$E$28+3,1,1),DATE(Start!$E$28,1,1)+ROW()-9,"")</f>
        <v>46879</v>
      </c>
      <c r="B865" s="3" t="str">
        <f t="shared" si="52"/>
        <v>Sa</v>
      </c>
      <c r="C865" s="3">
        <f t="shared" si="53"/>
        <v>506</v>
      </c>
      <c r="D865" s="3">
        <f>IF(A865="","",COUNTIFS(Saisonpreise!$K$9:$K$38,"OK",Saisonpreise!$C$9:$C$38,"Jährlich",Saisonpreise!$J$9:$J$38,0,Saisonpreise!$H$9:$H$38,"&lt;="&amp;C865,Saisonpreise!$I$9:$I$38,"&gt;="&amp;C865)+COUNTIFS(Saisonpreise!$K$9:$K$38,"OK",Saisonpreise!$C$9:$C$38,"Jährlich",Saisonpreise!$J$9:$J$38,1,Saisonpreise!$H$9:$H$38,"&lt;="&amp;C865)+COUNTIFS(Saisonpreise!$K$9:$K$38,"OK",Saisonpreise!$C$9:$C$38,"Jährlich",Saisonpreise!$J$9:$J$38,1,Saisonpreise!$I$9:$I$38,"&gt;="&amp;C865))</f>
        <v>1</v>
      </c>
      <c r="E865" s="3">
        <f>IF(A865="","",COUNTIFS(Saisonpreise!$K$9:$K$38,"OK",Saisonpreise!$C$9:$C$38,"Einmalig",Saisonpreise!$D$9:$D$38,"&lt;="&amp;A865,Saisonpreise!$E$9:$E$38,"&gt;="&amp;A865))</f>
        <v>0</v>
      </c>
      <c r="F865" s="10">
        <f>IF(A865="","",IF(E865&gt;1,"",IF(E865=1,SUMIFS(Saisonpreise!$F$9:$F$38,Saisonpreise!$K$9:$K$38,"OK",Saisonpreise!$C$9:$C$38,"Einmalig",Saisonpreise!$D$9:$D$38,"&lt;="&amp;A865,Saisonpreise!$E$9:$E$38,"&gt;="&amp;A865),IF(D865&gt;1,"",IF(D865=0,Start!$E$26,SUMIFS(Saisonpreise!$F$9:$F$38,Saisonpreise!$K$9:$K$38,"OK",Saisonpreise!$C$9:$C$38,"Jährlich",Saisonpreise!$J$9:$J$38,0,Saisonpreise!$H$9:$H$38,"&lt;="&amp;C865,Saisonpreise!$I$9:$I$38,"&gt;="&amp;C865)+SUMIFS(Saisonpreise!$F$9:$F$38,Saisonpreise!$K$9:$K$38,"OK",Saisonpreise!$C$9:$C$38,"Jährlich",Saisonpreise!$J$9:$J$38,1,Saisonpreise!$H$9:$H$38,"&lt;="&amp;C865)+SUMIFS(Saisonpreise!$F$9:$F$38,Saisonpreise!$K$9:$K$38,"OK",Saisonpreise!$C$9:$C$38,"Jährlich",Saisonpreise!$J$9:$J$38,1,Saisonpreise!$I$9:$I$38,"&gt;="&amp;C865))))))</f>
        <v>105</v>
      </c>
      <c r="G865" s="3" t="str">
        <f t="shared" si="54"/>
        <v>Jährliche Saison</v>
      </c>
      <c r="H865" s="3" t="str">
        <f t="shared" si="55"/>
        <v>OK</v>
      </c>
    </row>
    <row r="866" spans="1:8" ht="31" customHeight="1">
      <c r="A866" s="12">
        <f>IF(DATE(Start!$E$28,1,1)+ROW()-9&lt;DATE(Start!$E$28+3,1,1),DATE(Start!$E$28,1,1)+ROW()-9,"")</f>
        <v>46880</v>
      </c>
      <c r="B866" s="3" t="str">
        <f t="shared" si="52"/>
        <v>So</v>
      </c>
      <c r="C866" s="3">
        <f t="shared" si="53"/>
        <v>507</v>
      </c>
      <c r="D866" s="3">
        <f>IF(A866="","",COUNTIFS(Saisonpreise!$K$9:$K$38,"OK",Saisonpreise!$C$9:$C$38,"Jährlich",Saisonpreise!$J$9:$J$38,0,Saisonpreise!$H$9:$H$38,"&lt;="&amp;C866,Saisonpreise!$I$9:$I$38,"&gt;="&amp;C866)+COUNTIFS(Saisonpreise!$K$9:$K$38,"OK",Saisonpreise!$C$9:$C$38,"Jährlich",Saisonpreise!$J$9:$J$38,1,Saisonpreise!$H$9:$H$38,"&lt;="&amp;C866)+COUNTIFS(Saisonpreise!$K$9:$K$38,"OK",Saisonpreise!$C$9:$C$38,"Jährlich",Saisonpreise!$J$9:$J$38,1,Saisonpreise!$I$9:$I$38,"&gt;="&amp;C866))</f>
        <v>1</v>
      </c>
      <c r="E866" s="3">
        <f>IF(A866="","",COUNTIFS(Saisonpreise!$K$9:$K$38,"OK",Saisonpreise!$C$9:$C$38,"Einmalig",Saisonpreise!$D$9:$D$38,"&lt;="&amp;A866,Saisonpreise!$E$9:$E$38,"&gt;="&amp;A866))</f>
        <v>0</v>
      </c>
      <c r="F866" s="10">
        <f>IF(A866="","",IF(E866&gt;1,"",IF(E866=1,SUMIFS(Saisonpreise!$F$9:$F$38,Saisonpreise!$K$9:$K$38,"OK",Saisonpreise!$C$9:$C$38,"Einmalig",Saisonpreise!$D$9:$D$38,"&lt;="&amp;A866,Saisonpreise!$E$9:$E$38,"&gt;="&amp;A866),IF(D866&gt;1,"",IF(D866=0,Start!$E$26,SUMIFS(Saisonpreise!$F$9:$F$38,Saisonpreise!$K$9:$K$38,"OK",Saisonpreise!$C$9:$C$38,"Jährlich",Saisonpreise!$J$9:$J$38,0,Saisonpreise!$H$9:$H$38,"&lt;="&amp;C866,Saisonpreise!$I$9:$I$38,"&gt;="&amp;C866)+SUMIFS(Saisonpreise!$F$9:$F$38,Saisonpreise!$K$9:$K$38,"OK",Saisonpreise!$C$9:$C$38,"Jährlich",Saisonpreise!$J$9:$J$38,1,Saisonpreise!$H$9:$H$38,"&lt;="&amp;C866)+SUMIFS(Saisonpreise!$F$9:$F$38,Saisonpreise!$K$9:$K$38,"OK",Saisonpreise!$C$9:$C$38,"Jährlich",Saisonpreise!$J$9:$J$38,1,Saisonpreise!$I$9:$I$38,"&gt;="&amp;C866))))))</f>
        <v>105</v>
      </c>
      <c r="G866" s="3" t="str">
        <f t="shared" si="54"/>
        <v>Jährliche Saison</v>
      </c>
      <c r="H866" s="3" t="str">
        <f t="shared" si="55"/>
        <v>OK</v>
      </c>
    </row>
    <row r="867" spans="1:8" ht="31" customHeight="1">
      <c r="A867" s="12">
        <f>IF(DATE(Start!$E$28,1,1)+ROW()-9&lt;DATE(Start!$E$28+3,1,1),DATE(Start!$E$28,1,1)+ROW()-9,"")</f>
        <v>46881</v>
      </c>
      <c r="B867" s="3" t="str">
        <f t="shared" si="52"/>
        <v>Mo</v>
      </c>
      <c r="C867" s="3">
        <f t="shared" si="53"/>
        <v>508</v>
      </c>
      <c r="D867" s="3">
        <f>IF(A867="","",COUNTIFS(Saisonpreise!$K$9:$K$38,"OK",Saisonpreise!$C$9:$C$38,"Jährlich",Saisonpreise!$J$9:$J$38,0,Saisonpreise!$H$9:$H$38,"&lt;="&amp;C867,Saisonpreise!$I$9:$I$38,"&gt;="&amp;C867)+COUNTIFS(Saisonpreise!$K$9:$K$38,"OK",Saisonpreise!$C$9:$C$38,"Jährlich",Saisonpreise!$J$9:$J$38,1,Saisonpreise!$H$9:$H$38,"&lt;="&amp;C867)+COUNTIFS(Saisonpreise!$K$9:$K$38,"OK",Saisonpreise!$C$9:$C$38,"Jährlich",Saisonpreise!$J$9:$J$38,1,Saisonpreise!$I$9:$I$38,"&gt;="&amp;C867))</f>
        <v>1</v>
      </c>
      <c r="E867" s="3">
        <f>IF(A867="","",COUNTIFS(Saisonpreise!$K$9:$K$38,"OK",Saisonpreise!$C$9:$C$38,"Einmalig",Saisonpreise!$D$9:$D$38,"&lt;="&amp;A867,Saisonpreise!$E$9:$E$38,"&gt;="&amp;A867))</f>
        <v>0</v>
      </c>
      <c r="F867" s="10">
        <f>IF(A867="","",IF(E867&gt;1,"",IF(E867=1,SUMIFS(Saisonpreise!$F$9:$F$38,Saisonpreise!$K$9:$K$38,"OK",Saisonpreise!$C$9:$C$38,"Einmalig",Saisonpreise!$D$9:$D$38,"&lt;="&amp;A867,Saisonpreise!$E$9:$E$38,"&gt;="&amp;A867),IF(D867&gt;1,"",IF(D867=0,Start!$E$26,SUMIFS(Saisonpreise!$F$9:$F$38,Saisonpreise!$K$9:$K$38,"OK",Saisonpreise!$C$9:$C$38,"Jährlich",Saisonpreise!$J$9:$J$38,0,Saisonpreise!$H$9:$H$38,"&lt;="&amp;C867,Saisonpreise!$I$9:$I$38,"&gt;="&amp;C867)+SUMIFS(Saisonpreise!$F$9:$F$38,Saisonpreise!$K$9:$K$38,"OK",Saisonpreise!$C$9:$C$38,"Jährlich",Saisonpreise!$J$9:$J$38,1,Saisonpreise!$H$9:$H$38,"&lt;="&amp;C867)+SUMIFS(Saisonpreise!$F$9:$F$38,Saisonpreise!$K$9:$K$38,"OK",Saisonpreise!$C$9:$C$38,"Jährlich",Saisonpreise!$J$9:$J$38,1,Saisonpreise!$I$9:$I$38,"&gt;="&amp;C867))))))</f>
        <v>105</v>
      </c>
      <c r="G867" s="3" t="str">
        <f t="shared" si="54"/>
        <v>Jährliche Saison</v>
      </c>
      <c r="H867" s="3" t="str">
        <f t="shared" si="55"/>
        <v>OK</v>
      </c>
    </row>
    <row r="868" spans="1:8" ht="31" customHeight="1">
      <c r="A868" s="12">
        <f>IF(DATE(Start!$E$28,1,1)+ROW()-9&lt;DATE(Start!$E$28+3,1,1),DATE(Start!$E$28,1,1)+ROW()-9,"")</f>
        <v>46882</v>
      </c>
      <c r="B868" s="3" t="str">
        <f t="shared" si="52"/>
        <v>Di</v>
      </c>
      <c r="C868" s="3">
        <f t="shared" si="53"/>
        <v>509</v>
      </c>
      <c r="D868" s="3">
        <f>IF(A868="","",COUNTIFS(Saisonpreise!$K$9:$K$38,"OK",Saisonpreise!$C$9:$C$38,"Jährlich",Saisonpreise!$J$9:$J$38,0,Saisonpreise!$H$9:$H$38,"&lt;="&amp;C868,Saisonpreise!$I$9:$I$38,"&gt;="&amp;C868)+COUNTIFS(Saisonpreise!$K$9:$K$38,"OK",Saisonpreise!$C$9:$C$38,"Jährlich",Saisonpreise!$J$9:$J$38,1,Saisonpreise!$H$9:$H$38,"&lt;="&amp;C868)+COUNTIFS(Saisonpreise!$K$9:$K$38,"OK",Saisonpreise!$C$9:$C$38,"Jährlich",Saisonpreise!$J$9:$J$38,1,Saisonpreise!$I$9:$I$38,"&gt;="&amp;C868))</f>
        <v>1</v>
      </c>
      <c r="E868" s="3">
        <f>IF(A868="","",COUNTIFS(Saisonpreise!$K$9:$K$38,"OK",Saisonpreise!$C$9:$C$38,"Einmalig",Saisonpreise!$D$9:$D$38,"&lt;="&amp;A868,Saisonpreise!$E$9:$E$38,"&gt;="&amp;A868))</f>
        <v>0</v>
      </c>
      <c r="F868" s="10">
        <f>IF(A868="","",IF(E868&gt;1,"",IF(E868=1,SUMIFS(Saisonpreise!$F$9:$F$38,Saisonpreise!$K$9:$K$38,"OK",Saisonpreise!$C$9:$C$38,"Einmalig",Saisonpreise!$D$9:$D$38,"&lt;="&amp;A868,Saisonpreise!$E$9:$E$38,"&gt;="&amp;A868),IF(D868&gt;1,"",IF(D868=0,Start!$E$26,SUMIFS(Saisonpreise!$F$9:$F$38,Saisonpreise!$K$9:$K$38,"OK",Saisonpreise!$C$9:$C$38,"Jährlich",Saisonpreise!$J$9:$J$38,0,Saisonpreise!$H$9:$H$38,"&lt;="&amp;C868,Saisonpreise!$I$9:$I$38,"&gt;="&amp;C868)+SUMIFS(Saisonpreise!$F$9:$F$38,Saisonpreise!$K$9:$K$38,"OK",Saisonpreise!$C$9:$C$38,"Jährlich",Saisonpreise!$J$9:$J$38,1,Saisonpreise!$H$9:$H$38,"&lt;="&amp;C868)+SUMIFS(Saisonpreise!$F$9:$F$38,Saisonpreise!$K$9:$K$38,"OK",Saisonpreise!$C$9:$C$38,"Jährlich",Saisonpreise!$J$9:$J$38,1,Saisonpreise!$I$9:$I$38,"&gt;="&amp;C868))))))</f>
        <v>105</v>
      </c>
      <c r="G868" s="3" t="str">
        <f t="shared" si="54"/>
        <v>Jährliche Saison</v>
      </c>
      <c r="H868" s="3" t="str">
        <f t="shared" si="55"/>
        <v>OK</v>
      </c>
    </row>
    <row r="869" spans="1:8" ht="31" customHeight="1">
      <c r="A869" s="12">
        <f>IF(DATE(Start!$E$28,1,1)+ROW()-9&lt;DATE(Start!$E$28+3,1,1),DATE(Start!$E$28,1,1)+ROW()-9,"")</f>
        <v>46883</v>
      </c>
      <c r="B869" s="3" t="str">
        <f t="shared" si="52"/>
        <v>Mi</v>
      </c>
      <c r="C869" s="3">
        <f t="shared" si="53"/>
        <v>510</v>
      </c>
      <c r="D869" s="3">
        <f>IF(A869="","",COUNTIFS(Saisonpreise!$K$9:$K$38,"OK",Saisonpreise!$C$9:$C$38,"Jährlich",Saisonpreise!$J$9:$J$38,0,Saisonpreise!$H$9:$H$38,"&lt;="&amp;C869,Saisonpreise!$I$9:$I$38,"&gt;="&amp;C869)+COUNTIFS(Saisonpreise!$K$9:$K$38,"OK",Saisonpreise!$C$9:$C$38,"Jährlich",Saisonpreise!$J$9:$J$38,1,Saisonpreise!$H$9:$H$38,"&lt;="&amp;C869)+COUNTIFS(Saisonpreise!$K$9:$K$38,"OK",Saisonpreise!$C$9:$C$38,"Jährlich",Saisonpreise!$J$9:$J$38,1,Saisonpreise!$I$9:$I$38,"&gt;="&amp;C869))</f>
        <v>1</v>
      </c>
      <c r="E869" s="3">
        <f>IF(A869="","",COUNTIFS(Saisonpreise!$K$9:$K$38,"OK",Saisonpreise!$C$9:$C$38,"Einmalig",Saisonpreise!$D$9:$D$38,"&lt;="&amp;A869,Saisonpreise!$E$9:$E$38,"&gt;="&amp;A869))</f>
        <v>0</v>
      </c>
      <c r="F869" s="10">
        <f>IF(A869="","",IF(E869&gt;1,"",IF(E869=1,SUMIFS(Saisonpreise!$F$9:$F$38,Saisonpreise!$K$9:$K$38,"OK",Saisonpreise!$C$9:$C$38,"Einmalig",Saisonpreise!$D$9:$D$38,"&lt;="&amp;A869,Saisonpreise!$E$9:$E$38,"&gt;="&amp;A869),IF(D869&gt;1,"",IF(D869=0,Start!$E$26,SUMIFS(Saisonpreise!$F$9:$F$38,Saisonpreise!$K$9:$K$38,"OK",Saisonpreise!$C$9:$C$38,"Jährlich",Saisonpreise!$J$9:$J$38,0,Saisonpreise!$H$9:$H$38,"&lt;="&amp;C869,Saisonpreise!$I$9:$I$38,"&gt;="&amp;C869)+SUMIFS(Saisonpreise!$F$9:$F$38,Saisonpreise!$K$9:$K$38,"OK",Saisonpreise!$C$9:$C$38,"Jährlich",Saisonpreise!$J$9:$J$38,1,Saisonpreise!$H$9:$H$38,"&lt;="&amp;C869)+SUMIFS(Saisonpreise!$F$9:$F$38,Saisonpreise!$K$9:$K$38,"OK",Saisonpreise!$C$9:$C$38,"Jährlich",Saisonpreise!$J$9:$J$38,1,Saisonpreise!$I$9:$I$38,"&gt;="&amp;C869))))))</f>
        <v>105</v>
      </c>
      <c r="G869" s="3" t="str">
        <f t="shared" si="54"/>
        <v>Jährliche Saison</v>
      </c>
      <c r="H869" s="3" t="str">
        <f t="shared" si="55"/>
        <v>OK</v>
      </c>
    </row>
    <row r="870" spans="1:8" ht="31" customHeight="1">
      <c r="A870" s="12">
        <f>IF(DATE(Start!$E$28,1,1)+ROW()-9&lt;DATE(Start!$E$28+3,1,1),DATE(Start!$E$28,1,1)+ROW()-9,"")</f>
        <v>46884</v>
      </c>
      <c r="B870" s="3" t="str">
        <f t="shared" si="52"/>
        <v>Do</v>
      </c>
      <c r="C870" s="3">
        <f t="shared" si="53"/>
        <v>511</v>
      </c>
      <c r="D870" s="3">
        <f>IF(A870="","",COUNTIFS(Saisonpreise!$K$9:$K$38,"OK",Saisonpreise!$C$9:$C$38,"Jährlich",Saisonpreise!$J$9:$J$38,0,Saisonpreise!$H$9:$H$38,"&lt;="&amp;C870,Saisonpreise!$I$9:$I$38,"&gt;="&amp;C870)+COUNTIFS(Saisonpreise!$K$9:$K$38,"OK",Saisonpreise!$C$9:$C$38,"Jährlich",Saisonpreise!$J$9:$J$38,1,Saisonpreise!$H$9:$H$38,"&lt;="&amp;C870)+COUNTIFS(Saisonpreise!$K$9:$K$38,"OK",Saisonpreise!$C$9:$C$38,"Jährlich",Saisonpreise!$J$9:$J$38,1,Saisonpreise!$I$9:$I$38,"&gt;="&amp;C870))</f>
        <v>1</v>
      </c>
      <c r="E870" s="3">
        <f>IF(A870="","",COUNTIFS(Saisonpreise!$K$9:$K$38,"OK",Saisonpreise!$C$9:$C$38,"Einmalig",Saisonpreise!$D$9:$D$38,"&lt;="&amp;A870,Saisonpreise!$E$9:$E$38,"&gt;="&amp;A870))</f>
        <v>0</v>
      </c>
      <c r="F870" s="10">
        <f>IF(A870="","",IF(E870&gt;1,"",IF(E870=1,SUMIFS(Saisonpreise!$F$9:$F$38,Saisonpreise!$K$9:$K$38,"OK",Saisonpreise!$C$9:$C$38,"Einmalig",Saisonpreise!$D$9:$D$38,"&lt;="&amp;A870,Saisonpreise!$E$9:$E$38,"&gt;="&amp;A870),IF(D870&gt;1,"",IF(D870=0,Start!$E$26,SUMIFS(Saisonpreise!$F$9:$F$38,Saisonpreise!$K$9:$K$38,"OK",Saisonpreise!$C$9:$C$38,"Jährlich",Saisonpreise!$J$9:$J$38,0,Saisonpreise!$H$9:$H$38,"&lt;="&amp;C870,Saisonpreise!$I$9:$I$38,"&gt;="&amp;C870)+SUMIFS(Saisonpreise!$F$9:$F$38,Saisonpreise!$K$9:$K$38,"OK",Saisonpreise!$C$9:$C$38,"Jährlich",Saisonpreise!$J$9:$J$38,1,Saisonpreise!$H$9:$H$38,"&lt;="&amp;C870)+SUMIFS(Saisonpreise!$F$9:$F$38,Saisonpreise!$K$9:$K$38,"OK",Saisonpreise!$C$9:$C$38,"Jährlich",Saisonpreise!$J$9:$J$38,1,Saisonpreise!$I$9:$I$38,"&gt;="&amp;C870))))))</f>
        <v>105</v>
      </c>
      <c r="G870" s="3" t="str">
        <f t="shared" si="54"/>
        <v>Jährliche Saison</v>
      </c>
      <c r="H870" s="3" t="str">
        <f t="shared" si="55"/>
        <v>OK</v>
      </c>
    </row>
    <row r="871" spans="1:8" ht="31" customHeight="1">
      <c r="A871" s="12">
        <f>IF(DATE(Start!$E$28,1,1)+ROW()-9&lt;DATE(Start!$E$28+3,1,1),DATE(Start!$E$28,1,1)+ROW()-9,"")</f>
        <v>46885</v>
      </c>
      <c r="B871" s="3" t="str">
        <f t="shared" si="52"/>
        <v>Fr</v>
      </c>
      <c r="C871" s="3">
        <f t="shared" si="53"/>
        <v>512</v>
      </c>
      <c r="D871" s="3">
        <f>IF(A871="","",COUNTIFS(Saisonpreise!$K$9:$K$38,"OK",Saisonpreise!$C$9:$C$38,"Jährlich",Saisonpreise!$J$9:$J$38,0,Saisonpreise!$H$9:$H$38,"&lt;="&amp;C871,Saisonpreise!$I$9:$I$38,"&gt;="&amp;C871)+COUNTIFS(Saisonpreise!$K$9:$K$38,"OK",Saisonpreise!$C$9:$C$38,"Jährlich",Saisonpreise!$J$9:$J$38,1,Saisonpreise!$H$9:$H$38,"&lt;="&amp;C871)+COUNTIFS(Saisonpreise!$K$9:$K$38,"OK",Saisonpreise!$C$9:$C$38,"Jährlich",Saisonpreise!$J$9:$J$38,1,Saisonpreise!$I$9:$I$38,"&gt;="&amp;C871))</f>
        <v>1</v>
      </c>
      <c r="E871" s="3">
        <f>IF(A871="","",COUNTIFS(Saisonpreise!$K$9:$K$38,"OK",Saisonpreise!$C$9:$C$38,"Einmalig",Saisonpreise!$D$9:$D$38,"&lt;="&amp;A871,Saisonpreise!$E$9:$E$38,"&gt;="&amp;A871))</f>
        <v>0</v>
      </c>
      <c r="F871" s="10">
        <f>IF(A871="","",IF(E871&gt;1,"",IF(E871=1,SUMIFS(Saisonpreise!$F$9:$F$38,Saisonpreise!$K$9:$K$38,"OK",Saisonpreise!$C$9:$C$38,"Einmalig",Saisonpreise!$D$9:$D$38,"&lt;="&amp;A871,Saisonpreise!$E$9:$E$38,"&gt;="&amp;A871),IF(D871&gt;1,"",IF(D871=0,Start!$E$26,SUMIFS(Saisonpreise!$F$9:$F$38,Saisonpreise!$K$9:$K$38,"OK",Saisonpreise!$C$9:$C$38,"Jährlich",Saisonpreise!$J$9:$J$38,0,Saisonpreise!$H$9:$H$38,"&lt;="&amp;C871,Saisonpreise!$I$9:$I$38,"&gt;="&amp;C871)+SUMIFS(Saisonpreise!$F$9:$F$38,Saisonpreise!$K$9:$K$38,"OK",Saisonpreise!$C$9:$C$38,"Jährlich",Saisonpreise!$J$9:$J$38,1,Saisonpreise!$H$9:$H$38,"&lt;="&amp;C871)+SUMIFS(Saisonpreise!$F$9:$F$38,Saisonpreise!$K$9:$K$38,"OK",Saisonpreise!$C$9:$C$38,"Jährlich",Saisonpreise!$J$9:$J$38,1,Saisonpreise!$I$9:$I$38,"&gt;="&amp;C871))))))</f>
        <v>105</v>
      </c>
      <c r="G871" s="3" t="str">
        <f t="shared" si="54"/>
        <v>Jährliche Saison</v>
      </c>
      <c r="H871" s="3" t="str">
        <f t="shared" si="55"/>
        <v>OK</v>
      </c>
    </row>
    <row r="872" spans="1:8" ht="31" customHeight="1">
      <c r="A872" s="12">
        <f>IF(DATE(Start!$E$28,1,1)+ROW()-9&lt;DATE(Start!$E$28+3,1,1),DATE(Start!$E$28,1,1)+ROW()-9,"")</f>
        <v>46886</v>
      </c>
      <c r="B872" s="3" t="str">
        <f t="shared" si="52"/>
        <v>Sa</v>
      </c>
      <c r="C872" s="3">
        <f t="shared" si="53"/>
        <v>513</v>
      </c>
      <c r="D872" s="3">
        <f>IF(A872="","",COUNTIFS(Saisonpreise!$K$9:$K$38,"OK",Saisonpreise!$C$9:$C$38,"Jährlich",Saisonpreise!$J$9:$J$38,0,Saisonpreise!$H$9:$H$38,"&lt;="&amp;C872,Saisonpreise!$I$9:$I$38,"&gt;="&amp;C872)+COUNTIFS(Saisonpreise!$K$9:$K$38,"OK",Saisonpreise!$C$9:$C$38,"Jährlich",Saisonpreise!$J$9:$J$38,1,Saisonpreise!$H$9:$H$38,"&lt;="&amp;C872)+COUNTIFS(Saisonpreise!$K$9:$K$38,"OK",Saisonpreise!$C$9:$C$38,"Jährlich",Saisonpreise!$J$9:$J$38,1,Saisonpreise!$I$9:$I$38,"&gt;="&amp;C872))</f>
        <v>1</v>
      </c>
      <c r="E872" s="3">
        <f>IF(A872="","",COUNTIFS(Saisonpreise!$K$9:$K$38,"OK",Saisonpreise!$C$9:$C$38,"Einmalig",Saisonpreise!$D$9:$D$38,"&lt;="&amp;A872,Saisonpreise!$E$9:$E$38,"&gt;="&amp;A872))</f>
        <v>0</v>
      </c>
      <c r="F872" s="10">
        <f>IF(A872="","",IF(E872&gt;1,"",IF(E872=1,SUMIFS(Saisonpreise!$F$9:$F$38,Saisonpreise!$K$9:$K$38,"OK",Saisonpreise!$C$9:$C$38,"Einmalig",Saisonpreise!$D$9:$D$38,"&lt;="&amp;A872,Saisonpreise!$E$9:$E$38,"&gt;="&amp;A872),IF(D872&gt;1,"",IF(D872=0,Start!$E$26,SUMIFS(Saisonpreise!$F$9:$F$38,Saisonpreise!$K$9:$K$38,"OK",Saisonpreise!$C$9:$C$38,"Jährlich",Saisonpreise!$J$9:$J$38,0,Saisonpreise!$H$9:$H$38,"&lt;="&amp;C872,Saisonpreise!$I$9:$I$38,"&gt;="&amp;C872)+SUMIFS(Saisonpreise!$F$9:$F$38,Saisonpreise!$K$9:$K$38,"OK",Saisonpreise!$C$9:$C$38,"Jährlich",Saisonpreise!$J$9:$J$38,1,Saisonpreise!$H$9:$H$38,"&lt;="&amp;C872)+SUMIFS(Saisonpreise!$F$9:$F$38,Saisonpreise!$K$9:$K$38,"OK",Saisonpreise!$C$9:$C$38,"Jährlich",Saisonpreise!$J$9:$J$38,1,Saisonpreise!$I$9:$I$38,"&gt;="&amp;C872))))))</f>
        <v>105</v>
      </c>
      <c r="G872" s="3" t="str">
        <f t="shared" si="54"/>
        <v>Jährliche Saison</v>
      </c>
      <c r="H872" s="3" t="str">
        <f t="shared" si="55"/>
        <v>OK</v>
      </c>
    </row>
    <row r="873" spans="1:8" ht="31" customHeight="1">
      <c r="A873" s="12">
        <f>IF(DATE(Start!$E$28,1,1)+ROW()-9&lt;DATE(Start!$E$28+3,1,1),DATE(Start!$E$28,1,1)+ROW()-9,"")</f>
        <v>46887</v>
      </c>
      <c r="B873" s="3" t="str">
        <f t="shared" si="52"/>
        <v>So</v>
      </c>
      <c r="C873" s="3">
        <f t="shared" si="53"/>
        <v>514</v>
      </c>
      <c r="D873" s="3">
        <f>IF(A873="","",COUNTIFS(Saisonpreise!$K$9:$K$38,"OK",Saisonpreise!$C$9:$C$38,"Jährlich",Saisonpreise!$J$9:$J$38,0,Saisonpreise!$H$9:$H$38,"&lt;="&amp;C873,Saisonpreise!$I$9:$I$38,"&gt;="&amp;C873)+COUNTIFS(Saisonpreise!$K$9:$K$38,"OK",Saisonpreise!$C$9:$C$38,"Jährlich",Saisonpreise!$J$9:$J$38,1,Saisonpreise!$H$9:$H$38,"&lt;="&amp;C873)+COUNTIFS(Saisonpreise!$K$9:$K$38,"OK",Saisonpreise!$C$9:$C$38,"Jährlich",Saisonpreise!$J$9:$J$38,1,Saisonpreise!$I$9:$I$38,"&gt;="&amp;C873))</f>
        <v>1</v>
      </c>
      <c r="E873" s="3">
        <f>IF(A873="","",COUNTIFS(Saisonpreise!$K$9:$K$38,"OK",Saisonpreise!$C$9:$C$38,"Einmalig",Saisonpreise!$D$9:$D$38,"&lt;="&amp;A873,Saisonpreise!$E$9:$E$38,"&gt;="&amp;A873))</f>
        <v>0</v>
      </c>
      <c r="F873" s="10">
        <f>IF(A873="","",IF(E873&gt;1,"",IF(E873=1,SUMIFS(Saisonpreise!$F$9:$F$38,Saisonpreise!$K$9:$K$38,"OK",Saisonpreise!$C$9:$C$38,"Einmalig",Saisonpreise!$D$9:$D$38,"&lt;="&amp;A873,Saisonpreise!$E$9:$E$38,"&gt;="&amp;A873),IF(D873&gt;1,"",IF(D873=0,Start!$E$26,SUMIFS(Saisonpreise!$F$9:$F$38,Saisonpreise!$K$9:$K$38,"OK",Saisonpreise!$C$9:$C$38,"Jährlich",Saisonpreise!$J$9:$J$38,0,Saisonpreise!$H$9:$H$38,"&lt;="&amp;C873,Saisonpreise!$I$9:$I$38,"&gt;="&amp;C873)+SUMIFS(Saisonpreise!$F$9:$F$38,Saisonpreise!$K$9:$K$38,"OK",Saisonpreise!$C$9:$C$38,"Jährlich",Saisonpreise!$J$9:$J$38,1,Saisonpreise!$H$9:$H$38,"&lt;="&amp;C873)+SUMIFS(Saisonpreise!$F$9:$F$38,Saisonpreise!$K$9:$K$38,"OK",Saisonpreise!$C$9:$C$38,"Jährlich",Saisonpreise!$J$9:$J$38,1,Saisonpreise!$I$9:$I$38,"&gt;="&amp;C873))))))</f>
        <v>105</v>
      </c>
      <c r="G873" s="3" t="str">
        <f t="shared" si="54"/>
        <v>Jährliche Saison</v>
      </c>
      <c r="H873" s="3" t="str">
        <f t="shared" si="55"/>
        <v>OK</v>
      </c>
    </row>
    <row r="874" spans="1:8" ht="31" customHeight="1">
      <c r="A874" s="12">
        <f>IF(DATE(Start!$E$28,1,1)+ROW()-9&lt;DATE(Start!$E$28+3,1,1),DATE(Start!$E$28,1,1)+ROW()-9,"")</f>
        <v>46888</v>
      </c>
      <c r="B874" s="3" t="str">
        <f t="shared" si="52"/>
        <v>Mo</v>
      </c>
      <c r="C874" s="3">
        <f t="shared" si="53"/>
        <v>515</v>
      </c>
      <c r="D874" s="3">
        <f>IF(A874="","",COUNTIFS(Saisonpreise!$K$9:$K$38,"OK",Saisonpreise!$C$9:$C$38,"Jährlich",Saisonpreise!$J$9:$J$38,0,Saisonpreise!$H$9:$H$38,"&lt;="&amp;C874,Saisonpreise!$I$9:$I$38,"&gt;="&amp;C874)+COUNTIFS(Saisonpreise!$K$9:$K$38,"OK",Saisonpreise!$C$9:$C$38,"Jährlich",Saisonpreise!$J$9:$J$38,1,Saisonpreise!$H$9:$H$38,"&lt;="&amp;C874)+COUNTIFS(Saisonpreise!$K$9:$K$38,"OK",Saisonpreise!$C$9:$C$38,"Jährlich",Saisonpreise!$J$9:$J$38,1,Saisonpreise!$I$9:$I$38,"&gt;="&amp;C874))</f>
        <v>1</v>
      </c>
      <c r="E874" s="3">
        <f>IF(A874="","",COUNTIFS(Saisonpreise!$K$9:$K$38,"OK",Saisonpreise!$C$9:$C$38,"Einmalig",Saisonpreise!$D$9:$D$38,"&lt;="&amp;A874,Saisonpreise!$E$9:$E$38,"&gt;="&amp;A874))</f>
        <v>0</v>
      </c>
      <c r="F874" s="10">
        <f>IF(A874="","",IF(E874&gt;1,"",IF(E874=1,SUMIFS(Saisonpreise!$F$9:$F$38,Saisonpreise!$K$9:$K$38,"OK",Saisonpreise!$C$9:$C$38,"Einmalig",Saisonpreise!$D$9:$D$38,"&lt;="&amp;A874,Saisonpreise!$E$9:$E$38,"&gt;="&amp;A874),IF(D874&gt;1,"",IF(D874=0,Start!$E$26,SUMIFS(Saisonpreise!$F$9:$F$38,Saisonpreise!$K$9:$K$38,"OK",Saisonpreise!$C$9:$C$38,"Jährlich",Saisonpreise!$J$9:$J$38,0,Saisonpreise!$H$9:$H$38,"&lt;="&amp;C874,Saisonpreise!$I$9:$I$38,"&gt;="&amp;C874)+SUMIFS(Saisonpreise!$F$9:$F$38,Saisonpreise!$K$9:$K$38,"OK",Saisonpreise!$C$9:$C$38,"Jährlich",Saisonpreise!$J$9:$J$38,1,Saisonpreise!$H$9:$H$38,"&lt;="&amp;C874)+SUMIFS(Saisonpreise!$F$9:$F$38,Saisonpreise!$K$9:$K$38,"OK",Saisonpreise!$C$9:$C$38,"Jährlich",Saisonpreise!$J$9:$J$38,1,Saisonpreise!$I$9:$I$38,"&gt;="&amp;C874))))))</f>
        <v>105</v>
      </c>
      <c r="G874" s="3" t="str">
        <f t="shared" si="54"/>
        <v>Jährliche Saison</v>
      </c>
      <c r="H874" s="3" t="str">
        <f t="shared" si="55"/>
        <v>OK</v>
      </c>
    </row>
    <row r="875" spans="1:8" ht="31" customHeight="1">
      <c r="A875" s="12">
        <f>IF(DATE(Start!$E$28,1,1)+ROW()-9&lt;DATE(Start!$E$28+3,1,1),DATE(Start!$E$28,1,1)+ROW()-9,"")</f>
        <v>46889</v>
      </c>
      <c r="B875" s="3" t="str">
        <f t="shared" si="52"/>
        <v>Di</v>
      </c>
      <c r="C875" s="3">
        <f t="shared" si="53"/>
        <v>516</v>
      </c>
      <c r="D875" s="3">
        <f>IF(A875="","",COUNTIFS(Saisonpreise!$K$9:$K$38,"OK",Saisonpreise!$C$9:$C$38,"Jährlich",Saisonpreise!$J$9:$J$38,0,Saisonpreise!$H$9:$H$38,"&lt;="&amp;C875,Saisonpreise!$I$9:$I$38,"&gt;="&amp;C875)+COUNTIFS(Saisonpreise!$K$9:$K$38,"OK",Saisonpreise!$C$9:$C$38,"Jährlich",Saisonpreise!$J$9:$J$38,1,Saisonpreise!$H$9:$H$38,"&lt;="&amp;C875)+COUNTIFS(Saisonpreise!$K$9:$K$38,"OK",Saisonpreise!$C$9:$C$38,"Jährlich",Saisonpreise!$J$9:$J$38,1,Saisonpreise!$I$9:$I$38,"&gt;="&amp;C875))</f>
        <v>1</v>
      </c>
      <c r="E875" s="3">
        <f>IF(A875="","",COUNTIFS(Saisonpreise!$K$9:$K$38,"OK",Saisonpreise!$C$9:$C$38,"Einmalig",Saisonpreise!$D$9:$D$38,"&lt;="&amp;A875,Saisonpreise!$E$9:$E$38,"&gt;="&amp;A875))</f>
        <v>0</v>
      </c>
      <c r="F875" s="10">
        <f>IF(A875="","",IF(E875&gt;1,"",IF(E875=1,SUMIFS(Saisonpreise!$F$9:$F$38,Saisonpreise!$K$9:$K$38,"OK",Saisonpreise!$C$9:$C$38,"Einmalig",Saisonpreise!$D$9:$D$38,"&lt;="&amp;A875,Saisonpreise!$E$9:$E$38,"&gt;="&amp;A875),IF(D875&gt;1,"",IF(D875=0,Start!$E$26,SUMIFS(Saisonpreise!$F$9:$F$38,Saisonpreise!$K$9:$K$38,"OK",Saisonpreise!$C$9:$C$38,"Jährlich",Saisonpreise!$J$9:$J$38,0,Saisonpreise!$H$9:$H$38,"&lt;="&amp;C875,Saisonpreise!$I$9:$I$38,"&gt;="&amp;C875)+SUMIFS(Saisonpreise!$F$9:$F$38,Saisonpreise!$K$9:$K$38,"OK",Saisonpreise!$C$9:$C$38,"Jährlich",Saisonpreise!$J$9:$J$38,1,Saisonpreise!$H$9:$H$38,"&lt;="&amp;C875)+SUMIFS(Saisonpreise!$F$9:$F$38,Saisonpreise!$K$9:$K$38,"OK",Saisonpreise!$C$9:$C$38,"Jährlich",Saisonpreise!$J$9:$J$38,1,Saisonpreise!$I$9:$I$38,"&gt;="&amp;C875))))))</f>
        <v>105</v>
      </c>
      <c r="G875" s="3" t="str">
        <f t="shared" si="54"/>
        <v>Jährliche Saison</v>
      </c>
      <c r="H875" s="3" t="str">
        <f t="shared" si="55"/>
        <v>OK</v>
      </c>
    </row>
    <row r="876" spans="1:8" ht="31" customHeight="1">
      <c r="A876" s="12">
        <f>IF(DATE(Start!$E$28,1,1)+ROW()-9&lt;DATE(Start!$E$28+3,1,1),DATE(Start!$E$28,1,1)+ROW()-9,"")</f>
        <v>46890</v>
      </c>
      <c r="B876" s="3" t="str">
        <f t="shared" si="52"/>
        <v>Mi</v>
      </c>
      <c r="C876" s="3">
        <f t="shared" si="53"/>
        <v>517</v>
      </c>
      <c r="D876" s="3">
        <f>IF(A876="","",COUNTIFS(Saisonpreise!$K$9:$K$38,"OK",Saisonpreise!$C$9:$C$38,"Jährlich",Saisonpreise!$J$9:$J$38,0,Saisonpreise!$H$9:$H$38,"&lt;="&amp;C876,Saisonpreise!$I$9:$I$38,"&gt;="&amp;C876)+COUNTIFS(Saisonpreise!$K$9:$K$38,"OK",Saisonpreise!$C$9:$C$38,"Jährlich",Saisonpreise!$J$9:$J$38,1,Saisonpreise!$H$9:$H$38,"&lt;="&amp;C876)+COUNTIFS(Saisonpreise!$K$9:$K$38,"OK",Saisonpreise!$C$9:$C$38,"Jährlich",Saisonpreise!$J$9:$J$38,1,Saisonpreise!$I$9:$I$38,"&gt;="&amp;C876))</f>
        <v>1</v>
      </c>
      <c r="E876" s="3">
        <f>IF(A876="","",COUNTIFS(Saisonpreise!$K$9:$K$38,"OK",Saisonpreise!$C$9:$C$38,"Einmalig",Saisonpreise!$D$9:$D$38,"&lt;="&amp;A876,Saisonpreise!$E$9:$E$38,"&gt;="&amp;A876))</f>
        <v>0</v>
      </c>
      <c r="F876" s="10">
        <f>IF(A876="","",IF(E876&gt;1,"",IF(E876=1,SUMIFS(Saisonpreise!$F$9:$F$38,Saisonpreise!$K$9:$K$38,"OK",Saisonpreise!$C$9:$C$38,"Einmalig",Saisonpreise!$D$9:$D$38,"&lt;="&amp;A876,Saisonpreise!$E$9:$E$38,"&gt;="&amp;A876),IF(D876&gt;1,"",IF(D876=0,Start!$E$26,SUMIFS(Saisonpreise!$F$9:$F$38,Saisonpreise!$K$9:$K$38,"OK",Saisonpreise!$C$9:$C$38,"Jährlich",Saisonpreise!$J$9:$J$38,0,Saisonpreise!$H$9:$H$38,"&lt;="&amp;C876,Saisonpreise!$I$9:$I$38,"&gt;="&amp;C876)+SUMIFS(Saisonpreise!$F$9:$F$38,Saisonpreise!$K$9:$K$38,"OK",Saisonpreise!$C$9:$C$38,"Jährlich",Saisonpreise!$J$9:$J$38,1,Saisonpreise!$H$9:$H$38,"&lt;="&amp;C876)+SUMIFS(Saisonpreise!$F$9:$F$38,Saisonpreise!$K$9:$K$38,"OK",Saisonpreise!$C$9:$C$38,"Jährlich",Saisonpreise!$J$9:$J$38,1,Saisonpreise!$I$9:$I$38,"&gt;="&amp;C876))))))</f>
        <v>105</v>
      </c>
      <c r="G876" s="3" t="str">
        <f t="shared" si="54"/>
        <v>Jährliche Saison</v>
      </c>
      <c r="H876" s="3" t="str">
        <f t="shared" si="55"/>
        <v>OK</v>
      </c>
    </row>
    <row r="877" spans="1:8" ht="31" customHeight="1">
      <c r="A877" s="12">
        <f>IF(DATE(Start!$E$28,1,1)+ROW()-9&lt;DATE(Start!$E$28+3,1,1),DATE(Start!$E$28,1,1)+ROW()-9,"")</f>
        <v>46891</v>
      </c>
      <c r="B877" s="3" t="str">
        <f t="shared" si="52"/>
        <v>Do</v>
      </c>
      <c r="C877" s="3">
        <f t="shared" si="53"/>
        <v>518</v>
      </c>
      <c r="D877" s="3">
        <f>IF(A877="","",COUNTIFS(Saisonpreise!$K$9:$K$38,"OK",Saisonpreise!$C$9:$C$38,"Jährlich",Saisonpreise!$J$9:$J$38,0,Saisonpreise!$H$9:$H$38,"&lt;="&amp;C877,Saisonpreise!$I$9:$I$38,"&gt;="&amp;C877)+COUNTIFS(Saisonpreise!$K$9:$K$38,"OK",Saisonpreise!$C$9:$C$38,"Jährlich",Saisonpreise!$J$9:$J$38,1,Saisonpreise!$H$9:$H$38,"&lt;="&amp;C877)+COUNTIFS(Saisonpreise!$K$9:$K$38,"OK",Saisonpreise!$C$9:$C$38,"Jährlich",Saisonpreise!$J$9:$J$38,1,Saisonpreise!$I$9:$I$38,"&gt;="&amp;C877))</f>
        <v>1</v>
      </c>
      <c r="E877" s="3">
        <f>IF(A877="","",COUNTIFS(Saisonpreise!$K$9:$K$38,"OK",Saisonpreise!$C$9:$C$38,"Einmalig",Saisonpreise!$D$9:$D$38,"&lt;="&amp;A877,Saisonpreise!$E$9:$E$38,"&gt;="&amp;A877))</f>
        <v>0</v>
      </c>
      <c r="F877" s="10">
        <f>IF(A877="","",IF(E877&gt;1,"",IF(E877=1,SUMIFS(Saisonpreise!$F$9:$F$38,Saisonpreise!$K$9:$K$38,"OK",Saisonpreise!$C$9:$C$38,"Einmalig",Saisonpreise!$D$9:$D$38,"&lt;="&amp;A877,Saisonpreise!$E$9:$E$38,"&gt;="&amp;A877),IF(D877&gt;1,"",IF(D877=0,Start!$E$26,SUMIFS(Saisonpreise!$F$9:$F$38,Saisonpreise!$K$9:$K$38,"OK",Saisonpreise!$C$9:$C$38,"Jährlich",Saisonpreise!$J$9:$J$38,0,Saisonpreise!$H$9:$H$38,"&lt;="&amp;C877,Saisonpreise!$I$9:$I$38,"&gt;="&amp;C877)+SUMIFS(Saisonpreise!$F$9:$F$38,Saisonpreise!$K$9:$K$38,"OK",Saisonpreise!$C$9:$C$38,"Jährlich",Saisonpreise!$J$9:$J$38,1,Saisonpreise!$H$9:$H$38,"&lt;="&amp;C877)+SUMIFS(Saisonpreise!$F$9:$F$38,Saisonpreise!$K$9:$K$38,"OK",Saisonpreise!$C$9:$C$38,"Jährlich",Saisonpreise!$J$9:$J$38,1,Saisonpreise!$I$9:$I$38,"&gt;="&amp;C877))))))</f>
        <v>105</v>
      </c>
      <c r="G877" s="3" t="str">
        <f t="shared" si="54"/>
        <v>Jährliche Saison</v>
      </c>
      <c r="H877" s="3" t="str">
        <f t="shared" si="55"/>
        <v>OK</v>
      </c>
    </row>
    <row r="878" spans="1:8" ht="31" customHeight="1">
      <c r="A878" s="12">
        <f>IF(DATE(Start!$E$28,1,1)+ROW()-9&lt;DATE(Start!$E$28+3,1,1),DATE(Start!$E$28,1,1)+ROW()-9,"")</f>
        <v>46892</v>
      </c>
      <c r="B878" s="3" t="str">
        <f t="shared" si="52"/>
        <v>Fr</v>
      </c>
      <c r="C878" s="3">
        <f t="shared" si="53"/>
        <v>519</v>
      </c>
      <c r="D878" s="3">
        <f>IF(A878="","",COUNTIFS(Saisonpreise!$K$9:$K$38,"OK",Saisonpreise!$C$9:$C$38,"Jährlich",Saisonpreise!$J$9:$J$38,0,Saisonpreise!$H$9:$H$38,"&lt;="&amp;C878,Saisonpreise!$I$9:$I$38,"&gt;="&amp;C878)+COUNTIFS(Saisonpreise!$K$9:$K$38,"OK",Saisonpreise!$C$9:$C$38,"Jährlich",Saisonpreise!$J$9:$J$38,1,Saisonpreise!$H$9:$H$38,"&lt;="&amp;C878)+COUNTIFS(Saisonpreise!$K$9:$K$38,"OK",Saisonpreise!$C$9:$C$38,"Jährlich",Saisonpreise!$J$9:$J$38,1,Saisonpreise!$I$9:$I$38,"&gt;="&amp;C878))</f>
        <v>1</v>
      </c>
      <c r="E878" s="3">
        <f>IF(A878="","",COUNTIFS(Saisonpreise!$K$9:$K$38,"OK",Saisonpreise!$C$9:$C$38,"Einmalig",Saisonpreise!$D$9:$D$38,"&lt;="&amp;A878,Saisonpreise!$E$9:$E$38,"&gt;="&amp;A878))</f>
        <v>0</v>
      </c>
      <c r="F878" s="10">
        <f>IF(A878="","",IF(E878&gt;1,"",IF(E878=1,SUMIFS(Saisonpreise!$F$9:$F$38,Saisonpreise!$K$9:$K$38,"OK",Saisonpreise!$C$9:$C$38,"Einmalig",Saisonpreise!$D$9:$D$38,"&lt;="&amp;A878,Saisonpreise!$E$9:$E$38,"&gt;="&amp;A878),IF(D878&gt;1,"",IF(D878=0,Start!$E$26,SUMIFS(Saisonpreise!$F$9:$F$38,Saisonpreise!$K$9:$K$38,"OK",Saisonpreise!$C$9:$C$38,"Jährlich",Saisonpreise!$J$9:$J$38,0,Saisonpreise!$H$9:$H$38,"&lt;="&amp;C878,Saisonpreise!$I$9:$I$38,"&gt;="&amp;C878)+SUMIFS(Saisonpreise!$F$9:$F$38,Saisonpreise!$K$9:$K$38,"OK",Saisonpreise!$C$9:$C$38,"Jährlich",Saisonpreise!$J$9:$J$38,1,Saisonpreise!$H$9:$H$38,"&lt;="&amp;C878)+SUMIFS(Saisonpreise!$F$9:$F$38,Saisonpreise!$K$9:$K$38,"OK",Saisonpreise!$C$9:$C$38,"Jährlich",Saisonpreise!$J$9:$J$38,1,Saisonpreise!$I$9:$I$38,"&gt;="&amp;C878))))))</f>
        <v>105</v>
      </c>
      <c r="G878" s="3" t="str">
        <f t="shared" si="54"/>
        <v>Jährliche Saison</v>
      </c>
      <c r="H878" s="3" t="str">
        <f t="shared" si="55"/>
        <v>OK</v>
      </c>
    </row>
    <row r="879" spans="1:8" ht="31" customHeight="1">
      <c r="A879" s="12">
        <f>IF(DATE(Start!$E$28,1,1)+ROW()-9&lt;DATE(Start!$E$28+3,1,1),DATE(Start!$E$28,1,1)+ROW()-9,"")</f>
        <v>46893</v>
      </c>
      <c r="B879" s="3" t="str">
        <f t="shared" si="52"/>
        <v>Sa</v>
      </c>
      <c r="C879" s="3">
        <f t="shared" si="53"/>
        <v>520</v>
      </c>
      <c r="D879" s="3">
        <f>IF(A879="","",COUNTIFS(Saisonpreise!$K$9:$K$38,"OK",Saisonpreise!$C$9:$C$38,"Jährlich",Saisonpreise!$J$9:$J$38,0,Saisonpreise!$H$9:$H$38,"&lt;="&amp;C879,Saisonpreise!$I$9:$I$38,"&gt;="&amp;C879)+COUNTIFS(Saisonpreise!$K$9:$K$38,"OK",Saisonpreise!$C$9:$C$38,"Jährlich",Saisonpreise!$J$9:$J$38,1,Saisonpreise!$H$9:$H$38,"&lt;="&amp;C879)+COUNTIFS(Saisonpreise!$K$9:$K$38,"OK",Saisonpreise!$C$9:$C$38,"Jährlich",Saisonpreise!$J$9:$J$38,1,Saisonpreise!$I$9:$I$38,"&gt;="&amp;C879))</f>
        <v>1</v>
      </c>
      <c r="E879" s="3">
        <f>IF(A879="","",COUNTIFS(Saisonpreise!$K$9:$K$38,"OK",Saisonpreise!$C$9:$C$38,"Einmalig",Saisonpreise!$D$9:$D$38,"&lt;="&amp;A879,Saisonpreise!$E$9:$E$38,"&gt;="&amp;A879))</f>
        <v>0</v>
      </c>
      <c r="F879" s="10">
        <f>IF(A879="","",IF(E879&gt;1,"",IF(E879=1,SUMIFS(Saisonpreise!$F$9:$F$38,Saisonpreise!$K$9:$K$38,"OK",Saisonpreise!$C$9:$C$38,"Einmalig",Saisonpreise!$D$9:$D$38,"&lt;="&amp;A879,Saisonpreise!$E$9:$E$38,"&gt;="&amp;A879),IF(D879&gt;1,"",IF(D879=0,Start!$E$26,SUMIFS(Saisonpreise!$F$9:$F$38,Saisonpreise!$K$9:$K$38,"OK",Saisonpreise!$C$9:$C$38,"Jährlich",Saisonpreise!$J$9:$J$38,0,Saisonpreise!$H$9:$H$38,"&lt;="&amp;C879,Saisonpreise!$I$9:$I$38,"&gt;="&amp;C879)+SUMIFS(Saisonpreise!$F$9:$F$38,Saisonpreise!$K$9:$K$38,"OK",Saisonpreise!$C$9:$C$38,"Jährlich",Saisonpreise!$J$9:$J$38,1,Saisonpreise!$H$9:$H$38,"&lt;="&amp;C879)+SUMIFS(Saisonpreise!$F$9:$F$38,Saisonpreise!$K$9:$K$38,"OK",Saisonpreise!$C$9:$C$38,"Jährlich",Saisonpreise!$J$9:$J$38,1,Saisonpreise!$I$9:$I$38,"&gt;="&amp;C879))))))</f>
        <v>105</v>
      </c>
      <c r="G879" s="3" t="str">
        <f t="shared" si="54"/>
        <v>Jährliche Saison</v>
      </c>
      <c r="H879" s="3" t="str">
        <f t="shared" si="55"/>
        <v>OK</v>
      </c>
    </row>
    <row r="880" spans="1:8" ht="31" customHeight="1">
      <c r="A880" s="12">
        <f>IF(DATE(Start!$E$28,1,1)+ROW()-9&lt;DATE(Start!$E$28+3,1,1),DATE(Start!$E$28,1,1)+ROW()-9,"")</f>
        <v>46894</v>
      </c>
      <c r="B880" s="3" t="str">
        <f t="shared" si="52"/>
        <v>So</v>
      </c>
      <c r="C880" s="3">
        <f t="shared" si="53"/>
        <v>521</v>
      </c>
      <c r="D880" s="3">
        <f>IF(A880="","",COUNTIFS(Saisonpreise!$K$9:$K$38,"OK",Saisonpreise!$C$9:$C$38,"Jährlich",Saisonpreise!$J$9:$J$38,0,Saisonpreise!$H$9:$H$38,"&lt;="&amp;C880,Saisonpreise!$I$9:$I$38,"&gt;="&amp;C880)+COUNTIFS(Saisonpreise!$K$9:$K$38,"OK",Saisonpreise!$C$9:$C$38,"Jährlich",Saisonpreise!$J$9:$J$38,1,Saisonpreise!$H$9:$H$38,"&lt;="&amp;C880)+COUNTIFS(Saisonpreise!$K$9:$K$38,"OK",Saisonpreise!$C$9:$C$38,"Jährlich",Saisonpreise!$J$9:$J$38,1,Saisonpreise!$I$9:$I$38,"&gt;="&amp;C880))</f>
        <v>1</v>
      </c>
      <c r="E880" s="3">
        <f>IF(A880="","",COUNTIFS(Saisonpreise!$K$9:$K$38,"OK",Saisonpreise!$C$9:$C$38,"Einmalig",Saisonpreise!$D$9:$D$38,"&lt;="&amp;A880,Saisonpreise!$E$9:$E$38,"&gt;="&amp;A880))</f>
        <v>0</v>
      </c>
      <c r="F880" s="10">
        <f>IF(A880="","",IF(E880&gt;1,"",IF(E880=1,SUMIFS(Saisonpreise!$F$9:$F$38,Saisonpreise!$K$9:$K$38,"OK",Saisonpreise!$C$9:$C$38,"Einmalig",Saisonpreise!$D$9:$D$38,"&lt;="&amp;A880,Saisonpreise!$E$9:$E$38,"&gt;="&amp;A880),IF(D880&gt;1,"",IF(D880=0,Start!$E$26,SUMIFS(Saisonpreise!$F$9:$F$38,Saisonpreise!$K$9:$K$38,"OK",Saisonpreise!$C$9:$C$38,"Jährlich",Saisonpreise!$J$9:$J$38,0,Saisonpreise!$H$9:$H$38,"&lt;="&amp;C880,Saisonpreise!$I$9:$I$38,"&gt;="&amp;C880)+SUMIFS(Saisonpreise!$F$9:$F$38,Saisonpreise!$K$9:$K$38,"OK",Saisonpreise!$C$9:$C$38,"Jährlich",Saisonpreise!$J$9:$J$38,1,Saisonpreise!$H$9:$H$38,"&lt;="&amp;C880)+SUMIFS(Saisonpreise!$F$9:$F$38,Saisonpreise!$K$9:$K$38,"OK",Saisonpreise!$C$9:$C$38,"Jährlich",Saisonpreise!$J$9:$J$38,1,Saisonpreise!$I$9:$I$38,"&gt;="&amp;C880))))))</f>
        <v>105</v>
      </c>
      <c r="G880" s="3" t="str">
        <f t="shared" si="54"/>
        <v>Jährliche Saison</v>
      </c>
      <c r="H880" s="3" t="str">
        <f t="shared" si="55"/>
        <v>OK</v>
      </c>
    </row>
    <row r="881" spans="1:8" ht="31" customHeight="1">
      <c r="A881" s="12">
        <f>IF(DATE(Start!$E$28,1,1)+ROW()-9&lt;DATE(Start!$E$28+3,1,1),DATE(Start!$E$28,1,1)+ROW()-9,"")</f>
        <v>46895</v>
      </c>
      <c r="B881" s="3" t="str">
        <f t="shared" si="52"/>
        <v>Mo</v>
      </c>
      <c r="C881" s="3">
        <f t="shared" si="53"/>
        <v>522</v>
      </c>
      <c r="D881" s="3">
        <f>IF(A881="","",COUNTIFS(Saisonpreise!$K$9:$K$38,"OK",Saisonpreise!$C$9:$C$38,"Jährlich",Saisonpreise!$J$9:$J$38,0,Saisonpreise!$H$9:$H$38,"&lt;="&amp;C881,Saisonpreise!$I$9:$I$38,"&gt;="&amp;C881)+COUNTIFS(Saisonpreise!$K$9:$K$38,"OK",Saisonpreise!$C$9:$C$38,"Jährlich",Saisonpreise!$J$9:$J$38,1,Saisonpreise!$H$9:$H$38,"&lt;="&amp;C881)+COUNTIFS(Saisonpreise!$K$9:$K$38,"OK",Saisonpreise!$C$9:$C$38,"Jährlich",Saisonpreise!$J$9:$J$38,1,Saisonpreise!$I$9:$I$38,"&gt;="&amp;C881))</f>
        <v>1</v>
      </c>
      <c r="E881" s="3">
        <f>IF(A881="","",COUNTIFS(Saisonpreise!$K$9:$K$38,"OK",Saisonpreise!$C$9:$C$38,"Einmalig",Saisonpreise!$D$9:$D$38,"&lt;="&amp;A881,Saisonpreise!$E$9:$E$38,"&gt;="&amp;A881))</f>
        <v>0</v>
      </c>
      <c r="F881" s="10">
        <f>IF(A881="","",IF(E881&gt;1,"",IF(E881=1,SUMIFS(Saisonpreise!$F$9:$F$38,Saisonpreise!$K$9:$K$38,"OK",Saisonpreise!$C$9:$C$38,"Einmalig",Saisonpreise!$D$9:$D$38,"&lt;="&amp;A881,Saisonpreise!$E$9:$E$38,"&gt;="&amp;A881),IF(D881&gt;1,"",IF(D881=0,Start!$E$26,SUMIFS(Saisonpreise!$F$9:$F$38,Saisonpreise!$K$9:$K$38,"OK",Saisonpreise!$C$9:$C$38,"Jährlich",Saisonpreise!$J$9:$J$38,0,Saisonpreise!$H$9:$H$38,"&lt;="&amp;C881,Saisonpreise!$I$9:$I$38,"&gt;="&amp;C881)+SUMIFS(Saisonpreise!$F$9:$F$38,Saisonpreise!$K$9:$K$38,"OK",Saisonpreise!$C$9:$C$38,"Jährlich",Saisonpreise!$J$9:$J$38,1,Saisonpreise!$H$9:$H$38,"&lt;="&amp;C881)+SUMIFS(Saisonpreise!$F$9:$F$38,Saisonpreise!$K$9:$K$38,"OK",Saisonpreise!$C$9:$C$38,"Jährlich",Saisonpreise!$J$9:$J$38,1,Saisonpreise!$I$9:$I$38,"&gt;="&amp;C881))))))</f>
        <v>105</v>
      </c>
      <c r="G881" s="3" t="str">
        <f t="shared" si="54"/>
        <v>Jährliche Saison</v>
      </c>
      <c r="H881" s="3" t="str">
        <f t="shared" si="55"/>
        <v>OK</v>
      </c>
    </row>
    <row r="882" spans="1:8" ht="31" customHeight="1">
      <c r="A882" s="12">
        <f>IF(DATE(Start!$E$28,1,1)+ROW()-9&lt;DATE(Start!$E$28+3,1,1),DATE(Start!$E$28,1,1)+ROW()-9,"")</f>
        <v>46896</v>
      </c>
      <c r="B882" s="3" t="str">
        <f t="shared" si="52"/>
        <v>Di</v>
      </c>
      <c r="C882" s="3">
        <f t="shared" si="53"/>
        <v>523</v>
      </c>
      <c r="D882" s="3">
        <f>IF(A882="","",COUNTIFS(Saisonpreise!$K$9:$K$38,"OK",Saisonpreise!$C$9:$C$38,"Jährlich",Saisonpreise!$J$9:$J$38,0,Saisonpreise!$H$9:$H$38,"&lt;="&amp;C882,Saisonpreise!$I$9:$I$38,"&gt;="&amp;C882)+COUNTIFS(Saisonpreise!$K$9:$K$38,"OK",Saisonpreise!$C$9:$C$38,"Jährlich",Saisonpreise!$J$9:$J$38,1,Saisonpreise!$H$9:$H$38,"&lt;="&amp;C882)+COUNTIFS(Saisonpreise!$K$9:$K$38,"OK",Saisonpreise!$C$9:$C$38,"Jährlich",Saisonpreise!$J$9:$J$38,1,Saisonpreise!$I$9:$I$38,"&gt;="&amp;C882))</f>
        <v>1</v>
      </c>
      <c r="E882" s="3">
        <f>IF(A882="","",COUNTIFS(Saisonpreise!$K$9:$K$38,"OK",Saisonpreise!$C$9:$C$38,"Einmalig",Saisonpreise!$D$9:$D$38,"&lt;="&amp;A882,Saisonpreise!$E$9:$E$38,"&gt;="&amp;A882))</f>
        <v>0</v>
      </c>
      <c r="F882" s="10">
        <f>IF(A882="","",IF(E882&gt;1,"",IF(E882=1,SUMIFS(Saisonpreise!$F$9:$F$38,Saisonpreise!$K$9:$K$38,"OK",Saisonpreise!$C$9:$C$38,"Einmalig",Saisonpreise!$D$9:$D$38,"&lt;="&amp;A882,Saisonpreise!$E$9:$E$38,"&gt;="&amp;A882),IF(D882&gt;1,"",IF(D882=0,Start!$E$26,SUMIFS(Saisonpreise!$F$9:$F$38,Saisonpreise!$K$9:$K$38,"OK",Saisonpreise!$C$9:$C$38,"Jährlich",Saisonpreise!$J$9:$J$38,0,Saisonpreise!$H$9:$H$38,"&lt;="&amp;C882,Saisonpreise!$I$9:$I$38,"&gt;="&amp;C882)+SUMIFS(Saisonpreise!$F$9:$F$38,Saisonpreise!$K$9:$K$38,"OK",Saisonpreise!$C$9:$C$38,"Jährlich",Saisonpreise!$J$9:$J$38,1,Saisonpreise!$H$9:$H$38,"&lt;="&amp;C882)+SUMIFS(Saisonpreise!$F$9:$F$38,Saisonpreise!$K$9:$K$38,"OK",Saisonpreise!$C$9:$C$38,"Jährlich",Saisonpreise!$J$9:$J$38,1,Saisonpreise!$I$9:$I$38,"&gt;="&amp;C882))))))</f>
        <v>105</v>
      </c>
      <c r="G882" s="3" t="str">
        <f t="shared" si="54"/>
        <v>Jährliche Saison</v>
      </c>
      <c r="H882" s="3" t="str">
        <f t="shared" si="55"/>
        <v>OK</v>
      </c>
    </row>
    <row r="883" spans="1:8" ht="31" customHeight="1">
      <c r="A883" s="12">
        <f>IF(DATE(Start!$E$28,1,1)+ROW()-9&lt;DATE(Start!$E$28+3,1,1),DATE(Start!$E$28,1,1)+ROW()-9,"")</f>
        <v>46897</v>
      </c>
      <c r="B883" s="3" t="str">
        <f t="shared" si="52"/>
        <v>Mi</v>
      </c>
      <c r="C883" s="3">
        <f t="shared" si="53"/>
        <v>524</v>
      </c>
      <c r="D883" s="3">
        <f>IF(A883="","",COUNTIFS(Saisonpreise!$K$9:$K$38,"OK",Saisonpreise!$C$9:$C$38,"Jährlich",Saisonpreise!$J$9:$J$38,0,Saisonpreise!$H$9:$H$38,"&lt;="&amp;C883,Saisonpreise!$I$9:$I$38,"&gt;="&amp;C883)+COUNTIFS(Saisonpreise!$K$9:$K$38,"OK",Saisonpreise!$C$9:$C$38,"Jährlich",Saisonpreise!$J$9:$J$38,1,Saisonpreise!$H$9:$H$38,"&lt;="&amp;C883)+COUNTIFS(Saisonpreise!$K$9:$K$38,"OK",Saisonpreise!$C$9:$C$38,"Jährlich",Saisonpreise!$J$9:$J$38,1,Saisonpreise!$I$9:$I$38,"&gt;="&amp;C883))</f>
        <v>1</v>
      </c>
      <c r="E883" s="3">
        <f>IF(A883="","",COUNTIFS(Saisonpreise!$K$9:$K$38,"OK",Saisonpreise!$C$9:$C$38,"Einmalig",Saisonpreise!$D$9:$D$38,"&lt;="&amp;A883,Saisonpreise!$E$9:$E$38,"&gt;="&amp;A883))</f>
        <v>0</v>
      </c>
      <c r="F883" s="10">
        <f>IF(A883="","",IF(E883&gt;1,"",IF(E883=1,SUMIFS(Saisonpreise!$F$9:$F$38,Saisonpreise!$K$9:$K$38,"OK",Saisonpreise!$C$9:$C$38,"Einmalig",Saisonpreise!$D$9:$D$38,"&lt;="&amp;A883,Saisonpreise!$E$9:$E$38,"&gt;="&amp;A883),IF(D883&gt;1,"",IF(D883=0,Start!$E$26,SUMIFS(Saisonpreise!$F$9:$F$38,Saisonpreise!$K$9:$K$38,"OK",Saisonpreise!$C$9:$C$38,"Jährlich",Saisonpreise!$J$9:$J$38,0,Saisonpreise!$H$9:$H$38,"&lt;="&amp;C883,Saisonpreise!$I$9:$I$38,"&gt;="&amp;C883)+SUMIFS(Saisonpreise!$F$9:$F$38,Saisonpreise!$K$9:$K$38,"OK",Saisonpreise!$C$9:$C$38,"Jährlich",Saisonpreise!$J$9:$J$38,1,Saisonpreise!$H$9:$H$38,"&lt;="&amp;C883)+SUMIFS(Saisonpreise!$F$9:$F$38,Saisonpreise!$K$9:$K$38,"OK",Saisonpreise!$C$9:$C$38,"Jährlich",Saisonpreise!$J$9:$J$38,1,Saisonpreise!$I$9:$I$38,"&gt;="&amp;C883))))))</f>
        <v>105</v>
      </c>
      <c r="G883" s="3" t="str">
        <f t="shared" si="54"/>
        <v>Jährliche Saison</v>
      </c>
      <c r="H883" s="3" t="str">
        <f t="shared" si="55"/>
        <v>OK</v>
      </c>
    </row>
    <row r="884" spans="1:8" ht="31" customHeight="1">
      <c r="A884" s="12">
        <f>IF(DATE(Start!$E$28,1,1)+ROW()-9&lt;DATE(Start!$E$28+3,1,1),DATE(Start!$E$28,1,1)+ROW()-9,"")</f>
        <v>46898</v>
      </c>
      <c r="B884" s="3" t="str">
        <f t="shared" si="52"/>
        <v>Do</v>
      </c>
      <c r="C884" s="3">
        <f t="shared" si="53"/>
        <v>525</v>
      </c>
      <c r="D884" s="3">
        <f>IF(A884="","",COUNTIFS(Saisonpreise!$K$9:$K$38,"OK",Saisonpreise!$C$9:$C$38,"Jährlich",Saisonpreise!$J$9:$J$38,0,Saisonpreise!$H$9:$H$38,"&lt;="&amp;C884,Saisonpreise!$I$9:$I$38,"&gt;="&amp;C884)+COUNTIFS(Saisonpreise!$K$9:$K$38,"OK",Saisonpreise!$C$9:$C$38,"Jährlich",Saisonpreise!$J$9:$J$38,1,Saisonpreise!$H$9:$H$38,"&lt;="&amp;C884)+COUNTIFS(Saisonpreise!$K$9:$K$38,"OK",Saisonpreise!$C$9:$C$38,"Jährlich",Saisonpreise!$J$9:$J$38,1,Saisonpreise!$I$9:$I$38,"&gt;="&amp;C884))</f>
        <v>1</v>
      </c>
      <c r="E884" s="3">
        <f>IF(A884="","",COUNTIFS(Saisonpreise!$K$9:$K$38,"OK",Saisonpreise!$C$9:$C$38,"Einmalig",Saisonpreise!$D$9:$D$38,"&lt;="&amp;A884,Saisonpreise!$E$9:$E$38,"&gt;="&amp;A884))</f>
        <v>0</v>
      </c>
      <c r="F884" s="10">
        <f>IF(A884="","",IF(E884&gt;1,"",IF(E884=1,SUMIFS(Saisonpreise!$F$9:$F$38,Saisonpreise!$K$9:$K$38,"OK",Saisonpreise!$C$9:$C$38,"Einmalig",Saisonpreise!$D$9:$D$38,"&lt;="&amp;A884,Saisonpreise!$E$9:$E$38,"&gt;="&amp;A884),IF(D884&gt;1,"",IF(D884=0,Start!$E$26,SUMIFS(Saisonpreise!$F$9:$F$38,Saisonpreise!$K$9:$K$38,"OK",Saisonpreise!$C$9:$C$38,"Jährlich",Saisonpreise!$J$9:$J$38,0,Saisonpreise!$H$9:$H$38,"&lt;="&amp;C884,Saisonpreise!$I$9:$I$38,"&gt;="&amp;C884)+SUMIFS(Saisonpreise!$F$9:$F$38,Saisonpreise!$K$9:$K$38,"OK",Saisonpreise!$C$9:$C$38,"Jährlich",Saisonpreise!$J$9:$J$38,1,Saisonpreise!$H$9:$H$38,"&lt;="&amp;C884)+SUMIFS(Saisonpreise!$F$9:$F$38,Saisonpreise!$K$9:$K$38,"OK",Saisonpreise!$C$9:$C$38,"Jährlich",Saisonpreise!$J$9:$J$38,1,Saisonpreise!$I$9:$I$38,"&gt;="&amp;C884))))))</f>
        <v>105</v>
      </c>
      <c r="G884" s="3" t="str">
        <f t="shared" si="54"/>
        <v>Jährliche Saison</v>
      </c>
      <c r="H884" s="3" t="str">
        <f t="shared" si="55"/>
        <v>OK</v>
      </c>
    </row>
    <row r="885" spans="1:8" ht="31" customHeight="1">
      <c r="A885" s="12">
        <f>IF(DATE(Start!$E$28,1,1)+ROW()-9&lt;DATE(Start!$E$28+3,1,1),DATE(Start!$E$28,1,1)+ROW()-9,"")</f>
        <v>46899</v>
      </c>
      <c r="B885" s="3" t="str">
        <f t="shared" si="52"/>
        <v>Fr</v>
      </c>
      <c r="C885" s="3">
        <f t="shared" si="53"/>
        <v>526</v>
      </c>
      <c r="D885" s="3">
        <f>IF(A885="","",COUNTIFS(Saisonpreise!$K$9:$K$38,"OK",Saisonpreise!$C$9:$C$38,"Jährlich",Saisonpreise!$J$9:$J$38,0,Saisonpreise!$H$9:$H$38,"&lt;="&amp;C885,Saisonpreise!$I$9:$I$38,"&gt;="&amp;C885)+COUNTIFS(Saisonpreise!$K$9:$K$38,"OK",Saisonpreise!$C$9:$C$38,"Jährlich",Saisonpreise!$J$9:$J$38,1,Saisonpreise!$H$9:$H$38,"&lt;="&amp;C885)+COUNTIFS(Saisonpreise!$K$9:$K$38,"OK",Saisonpreise!$C$9:$C$38,"Jährlich",Saisonpreise!$J$9:$J$38,1,Saisonpreise!$I$9:$I$38,"&gt;="&amp;C885))</f>
        <v>1</v>
      </c>
      <c r="E885" s="3">
        <f>IF(A885="","",COUNTIFS(Saisonpreise!$K$9:$K$38,"OK",Saisonpreise!$C$9:$C$38,"Einmalig",Saisonpreise!$D$9:$D$38,"&lt;="&amp;A885,Saisonpreise!$E$9:$E$38,"&gt;="&amp;A885))</f>
        <v>0</v>
      </c>
      <c r="F885" s="10">
        <f>IF(A885="","",IF(E885&gt;1,"",IF(E885=1,SUMIFS(Saisonpreise!$F$9:$F$38,Saisonpreise!$K$9:$K$38,"OK",Saisonpreise!$C$9:$C$38,"Einmalig",Saisonpreise!$D$9:$D$38,"&lt;="&amp;A885,Saisonpreise!$E$9:$E$38,"&gt;="&amp;A885),IF(D885&gt;1,"",IF(D885=0,Start!$E$26,SUMIFS(Saisonpreise!$F$9:$F$38,Saisonpreise!$K$9:$K$38,"OK",Saisonpreise!$C$9:$C$38,"Jährlich",Saisonpreise!$J$9:$J$38,0,Saisonpreise!$H$9:$H$38,"&lt;="&amp;C885,Saisonpreise!$I$9:$I$38,"&gt;="&amp;C885)+SUMIFS(Saisonpreise!$F$9:$F$38,Saisonpreise!$K$9:$K$38,"OK",Saisonpreise!$C$9:$C$38,"Jährlich",Saisonpreise!$J$9:$J$38,1,Saisonpreise!$H$9:$H$38,"&lt;="&amp;C885)+SUMIFS(Saisonpreise!$F$9:$F$38,Saisonpreise!$K$9:$K$38,"OK",Saisonpreise!$C$9:$C$38,"Jährlich",Saisonpreise!$J$9:$J$38,1,Saisonpreise!$I$9:$I$38,"&gt;="&amp;C885))))))</f>
        <v>105</v>
      </c>
      <c r="G885" s="3" t="str">
        <f t="shared" si="54"/>
        <v>Jährliche Saison</v>
      </c>
      <c r="H885" s="3" t="str">
        <f t="shared" si="55"/>
        <v>OK</v>
      </c>
    </row>
    <row r="886" spans="1:8" ht="31" customHeight="1">
      <c r="A886" s="12">
        <f>IF(DATE(Start!$E$28,1,1)+ROW()-9&lt;DATE(Start!$E$28+3,1,1),DATE(Start!$E$28,1,1)+ROW()-9,"")</f>
        <v>46900</v>
      </c>
      <c r="B886" s="3" t="str">
        <f t="shared" si="52"/>
        <v>Sa</v>
      </c>
      <c r="C886" s="3">
        <f t="shared" si="53"/>
        <v>527</v>
      </c>
      <c r="D886" s="3">
        <f>IF(A886="","",COUNTIFS(Saisonpreise!$K$9:$K$38,"OK",Saisonpreise!$C$9:$C$38,"Jährlich",Saisonpreise!$J$9:$J$38,0,Saisonpreise!$H$9:$H$38,"&lt;="&amp;C886,Saisonpreise!$I$9:$I$38,"&gt;="&amp;C886)+COUNTIFS(Saisonpreise!$K$9:$K$38,"OK",Saisonpreise!$C$9:$C$38,"Jährlich",Saisonpreise!$J$9:$J$38,1,Saisonpreise!$H$9:$H$38,"&lt;="&amp;C886)+COUNTIFS(Saisonpreise!$K$9:$K$38,"OK",Saisonpreise!$C$9:$C$38,"Jährlich",Saisonpreise!$J$9:$J$38,1,Saisonpreise!$I$9:$I$38,"&gt;="&amp;C886))</f>
        <v>1</v>
      </c>
      <c r="E886" s="3">
        <f>IF(A886="","",COUNTIFS(Saisonpreise!$K$9:$K$38,"OK",Saisonpreise!$C$9:$C$38,"Einmalig",Saisonpreise!$D$9:$D$38,"&lt;="&amp;A886,Saisonpreise!$E$9:$E$38,"&gt;="&amp;A886))</f>
        <v>0</v>
      </c>
      <c r="F886" s="10">
        <f>IF(A886="","",IF(E886&gt;1,"",IF(E886=1,SUMIFS(Saisonpreise!$F$9:$F$38,Saisonpreise!$K$9:$K$38,"OK",Saisonpreise!$C$9:$C$38,"Einmalig",Saisonpreise!$D$9:$D$38,"&lt;="&amp;A886,Saisonpreise!$E$9:$E$38,"&gt;="&amp;A886),IF(D886&gt;1,"",IF(D886=0,Start!$E$26,SUMIFS(Saisonpreise!$F$9:$F$38,Saisonpreise!$K$9:$K$38,"OK",Saisonpreise!$C$9:$C$38,"Jährlich",Saisonpreise!$J$9:$J$38,0,Saisonpreise!$H$9:$H$38,"&lt;="&amp;C886,Saisonpreise!$I$9:$I$38,"&gt;="&amp;C886)+SUMIFS(Saisonpreise!$F$9:$F$38,Saisonpreise!$K$9:$K$38,"OK",Saisonpreise!$C$9:$C$38,"Jährlich",Saisonpreise!$J$9:$J$38,1,Saisonpreise!$H$9:$H$38,"&lt;="&amp;C886)+SUMIFS(Saisonpreise!$F$9:$F$38,Saisonpreise!$K$9:$K$38,"OK",Saisonpreise!$C$9:$C$38,"Jährlich",Saisonpreise!$J$9:$J$38,1,Saisonpreise!$I$9:$I$38,"&gt;="&amp;C886))))))</f>
        <v>105</v>
      </c>
      <c r="G886" s="3" t="str">
        <f t="shared" si="54"/>
        <v>Jährliche Saison</v>
      </c>
      <c r="H886" s="3" t="str">
        <f t="shared" si="55"/>
        <v>OK</v>
      </c>
    </row>
    <row r="887" spans="1:8" ht="31" customHeight="1">
      <c r="A887" s="12">
        <f>IF(DATE(Start!$E$28,1,1)+ROW()-9&lt;DATE(Start!$E$28+3,1,1),DATE(Start!$E$28,1,1)+ROW()-9,"")</f>
        <v>46901</v>
      </c>
      <c r="B887" s="3" t="str">
        <f t="shared" si="52"/>
        <v>So</v>
      </c>
      <c r="C887" s="3">
        <f t="shared" si="53"/>
        <v>528</v>
      </c>
      <c r="D887" s="3">
        <f>IF(A887="","",COUNTIFS(Saisonpreise!$K$9:$K$38,"OK",Saisonpreise!$C$9:$C$38,"Jährlich",Saisonpreise!$J$9:$J$38,0,Saisonpreise!$H$9:$H$38,"&lt;="&amp;C887,Saisonpreise!$I$9:$I$38,"&gt;="&amp;C887)+COUNTIFS(Saisonpreise!$K$9:$K$38,"OK",Saisonpreise!$C$9:$C$38,"Jährlich",Saisonpreise!$J$9:$J$38,1,Saisonpreise!$H$9:$H$38,"&lt;="&amp;C887)+COUNTIFS(Saisonpreise!$K$9:$K$38,"OK",Saisonpreise!$C$9:$C$38,"Jährlich",Saisonpreise!$J$9:$J$38,1,Saisonpreise!$I$9:$I$38,"&gt;="&amp;C887))</f>
        <v>1</v>
      </c>
      <c r="E887" s="3">
        <f>IF(A887="","",COUNTIFS(Saisonpreise!$K$9:$K$38,"OK",Saisonpreise!$C$9:$C$38,"Einmalig",Saisonpreise!$D$9:$D$38,"&lt;="&amp;A887,Saisonpreise!$E$9:$E$38,"&gt;="&amp;A887))</f>
        <v>0</v>
      </c>
      <c r="F887" s="10">
        <f>IF(A887="","",IF(E887&gt;1,"",IF(E887=1,SUMIFS(Saisonpreise!$F$9:$F$38,Saisonpreise!$K$9:$K$38,"OK",Saisonpreise!$C$9:$C$38,"Einmalig",Saisonpreise!$D$9:$D$38,"&lt;="&amp;A887,Saisonpreise!$E$9:$E$38,"&gt;="&amp;A887),IF(D887&gt;1,"",IF(D887=0,Start!$E$26,SUMIFS(Saisonpreise!$F$9:$F$38,Saisonpreise!$K$9:$K$38,"OK",Saisonpreise!$C$9:$C$38,"Jährlich",Saisonpreise!$J$9:$J$38,0,Saisonpreise!$H$9:$H$38,"&lt;="&amp;C887,Saisonpreise!$I$9:$I$38,"&gt;="&amp;C887)+SUMIFS(Saisonpreise!$F$9:$F$38,Saisonpreise!$K$9:$K$38,"OK",Saisonpreise!$C$9:$C$38,"Jährlich",Saisonpreise!$J$9:$J$38,1,Saisonpreise!$H$9:$H$38,"&lt;="&amp;C887)+SUMIFS(Saisonpreise!$F$9:$F$38,Saisonpreise!$K$9:$K$38,"OK",Saisonpreise!$C$9:$C$38,"Jährlich",Saisonpreise!$J$9:$J$38,1,Saisonpreise!$I$9:$I$38,"&gt;="&amp;C887))))))</f>
        <v>105</v>
      </c>
      <c r="G887" s="3" t="str">
        <f t="shared" si="54"/>
        <v>Jährliche Saison</v>
      </c>
      <c r="H887" s="3" t="str">
        <f t="shared" si="55"/>
        <v>OK</v>
      </c>
    </row>
    <row r="888" spans="1:8" ht="31" customHeight="1">
      <c r="A888" s="12">
        <f>IF(DATE(Start!$E$28,1,1)+ROW()-9&lt;DATE(Start!$E$28+3,1,1),DATE(Start!$E$28,1,1)+ROW()-9,"")</f>
        <v>46902</v>
      </c>
      <c r="B888" s="3" t="str">
        <f t="shared" si="52"/>
        <v>Mo</v>
      </c>
      <c r="C888" s="3">
        <f t="shared" si="53"/>
        <v>529</v>
      </c>
      <c r="D888" s="3">
        <f>IF(A888="","",COUNTIFS(Saisonpreise!$K$9:$K$38,"OK",Saisonpreise!$C$9:$C$38,"Jährlich",Saisonpreise!$J$9:$J$38,0,Saisonpreise!$H$9:$H$38,"&lt;="&amp;C888,Saisonpreise!$I$9:$I$38,"&gt;="&amp;C888)+COUNTIFS(Saisonpreise!$K$9:$K$38,"OK",Saisonpreise!$C$9:$C$38,"Jährlich",Saisonpreise!$J$9:$J$38,1,Saisonpreise!$H$9:$H$38,"&lt;="&amp;C888)+COUNTIFS(Saisonpreise!$K$9:$K$38,"OK",Saisonpreise!$C$9:$C$38,"Jährlich",Saisonpreise!$J$9:$J$38,1,Saisonpreise!$I$9:$I$38,"&gt;="&amp;C888))</f>
        <v>1</v>
      </c>
      <c r="E888" s="3">
        <f>IF(A888="","",COUNTIFS(Saisonpreise!$K$9:$K$38,"OK",Saisonpreise!$C$9:$C$38,"Einmalig",Saisonpreise!$D$9:$D$38,"&lt;="&amp;A888,Saisonpreise!$E$9:$E$38,"&gt;="&amp;A888))</f>
        <v>0</v>
      </c>
      <c r="F888" s="10">
        <f>IF(A888="","",IF(E888&gt;1,"",IF(E888=1,SUMIFS(Saisonpreise!$F$9:$F$38,Saisonpreise!$K$9:$K$38,"OK",Saisonpreise!$C$9:$C$38,"Einmalig",Saisonpreise!$D$9:$D$38,"&lt;="&amp;A888,Saisonpreise!$E$9:$E$38,"&gt;="&amp;A888),IF(D888&gt;1,"",IF(D888=0,Start!$E$26,SUMIFS(Saisonpreise!$F$9:$F$38,Saisonpreise!$K$9:$K$38,"OK",Saisonpreise!$C$9:$C$38,"Jährlich",Saisonpreise!$J$9:$J$38,0,Saisonpreise!$H$9:$H$38,"&lt;="&amp;C888,Saisonpreise!$I$9:$I$38,"&gt;="&amp;C888)+SUMIFS(Saisonpreise!$F$9:$F$38,Saisonpreise!$K$9:$K$38,"OK",Saisonpreise!$C$9:$C$38,"Jährlich",Saisonpreise!$J$9:$J$38,1,Saisonpreise!$H$9:$H$38,"&lt;="&amp;C888)+SUMIFS(Saisonpreise!$F$9:$F$38,Saisonpreise!$K$9:$K$38,"OK",Saisonpreise!$C$9:$C$38,"Jährlich",Saisonpreise!$J$9:$J$38,1,Saisonpreise!$I$9:$I$38,"&gt;="&amp;C888))))))</f>
        <v>105</v>
      </c>
      <c r="G888" s="3" t="str">
        <f t="shared" si="54"/>
        <v>Jährliche Saison</v>
      </c>
      <c r="H888" s="3" t="str">
        <f t="shared" si="55"/>
        <v>OK</v>
      </c>
    </row>
    <row r="889" spans="1:8" ht="31" customHeight="1">
      <c r="A889" s="12">
        <f>IF(DATE(Start!$E$28,1,1)+ROW()-9&lt;DATE(Start!$E$28+3,1,1),DATE(Start!$E$28,1,1)+ROW()-9,"")</f>
        <v>46903</v>
      </c>
      <c r="B889" s="3" t="str">
        <f t="shared" si="52"/>
        <v>Di</v>
      </c>
      <c r="C889" s="3">
        <f t="shared" si="53"/>
        <v>530</v>
      </c>
      <c r="D889" s="3">
        <f>IF(A889="","",COUNTIFS(Saisonpreise!$K$9:$K$38,"OK",Saisonpreise!$C$9:$C$38,"Jährlich",Saisonpreise!$J$9:$J$38,0,Saisonpreise!$H$9:$H$38,"&lt;="&amp;C889,Saisonpreise!$I$9:$I$38,"&gt;="&amp;C889)+COUNTIFS(Saisonpreise!$K$9:$K$38,"OK",Saisonpreise!$C$9:$C$38,"Jährlich",Saisonpreise!$J$9:$J$38,1,Saisonpreise!$H$9:$H$38,"&lt;="&amp;C889)+COUNTIFS(Saisonpreise!$K$9:$K$38,"OK",Saisonpreise!$C$9:$C$38,"Jährlich",Saisonpreise!$J$9:$J$38,1,Saisonpreise!$I$9:$I$38,"&gt;="&amp;C889))</f>
        <v>1</v>
      </c>
      <c r="E889" s="3">
        <f>IF(A889="","",COUNTIFS(Saisonpreise!$K$9:$K$38,"OK",Saisonpreise!$C$9:$C$38,"Einmalig",Saisonpreise!$D$9:$D$38,"&lt;="&amp;A889,Saisonpreise!$E$9:$E$38,"&gt;="&amp;A889))</f>
        <v>0</v>
      </c>
      <c r="F889" s="10">
        <f>IF(A889="","",IF(E889&gt;1,"",IF(E889=1,SUMIFS(Saisonpreise!$F$9:$F$38,Saisonpreise!$K$9:$K$38,"OK",Saisonpreise!$C$9:$C$38,"Einmalig",Saisonpreise!$D$9:$D$38,"&lt;="&amp;A889,Saisonpreise!$E$9:$E$38,"&gt;="&amp;A889),IF(D889&gt;1,"",IF(D889=0,Start!$E$26,SUMIFS(Saisonpreise!$F$9:$F$38,Saisonpreise!$K$9:$K$38,"OK",Saisonpreise!$C$9:$C$38,"Jährlich",Saisonpreise!$J$9:$J$38,0,Saisonpreise!$H$9:$H$38,"&lt;="&amp;C889,Saisonpreise!$I$9:$I$38,"&gt;="&amp;C889)+SUMIFS(Saisonpreise!$F$9:$F$38,Saisonpreise!$K$9:$K$38,"OK",Saisonpreise!$C$9:$C$38,"Jährlich",Saisonpreise!$J$9:$J$38,1,Saisonpreise!$H$9:$H$38,"&lt;="&amp;C889)+SUMIFS(Saisonpreise!$F$9:$F$38,Saisonpreise!$K$9:$K$38,"OK",Saisonpreise!$C$9:$C$38,"Jährlich",Saisonpreise!$J$9:$J$38,1,Saisonpreise!$I$9:$I$38,"&gt;="&amp;C889))))))</f>
        <v>105</v>
      </c>
      <c r="G889" s="3" t="str">
        <f t="shared" si="54"/>
        <v>Jährliche Saison</v>
      </c>
      <c r="H889" s="3" t="str">
        <f t="shared" si="55"/>
        <v>OK</v>
      </c>
    </row>
    <row r="890" spans="1:8" ht="31" customHeight="1">
      <c r="A890" s="12">
        <f>IF(DATE(Start!$E$28,1,1)+ROW()-9&lt;DATE(Start!$E$28+3,1,1),DATE(Start!$E$28,1,1)+ROW()-9,"")</f>
        <v>46904</v>
      </c>
      <c r="B890" s="3" t="str">
        <f t="shared" si="52"/>
        <v>Mi</v>
      </c>
      <c r="C890" s="3">
        <f t="shared" si="53"/>
        <v>531</v>
      </c>
      <c r="D890" s="3">
        <f>IF(A890="","",COUNTIFS(Saisonpreise!$K$9:$K$38,"OK",Saisonpreise!$C$9:$C$38,"Jährlich",Saisonpreise!$J$9:$J$38,0,Saisonpreise!$H$9:$H$38,"&lt;="&amp;C890,Saisonpreise!$I$9:$I$38,"&gt;="&amp;C890)+COUNTIFS(Saisonpreise!$K$9:$K$38,"OK",Saisonpreise!$C$9:$C$38,"Jährlich",Saisonpreise!$J$9:$J$38,1,Saisonpreise!$H$9:$H$38,"&lt;="&amp;C890)+COUNTIFS(Saisonpreise!$K$9:$K$38,"OK",Saisonpreise!$C$9:$C$38,"Jährlich",Saisonpreise!$J$9:$J$38,1,Saisonpreise!$I$9:$I$38,"&gt;="&amp;C890))</f>
        <v>1</v>
      </c>
      <c r="E890" s="3">
        <f>IF(A890="","",COUNTIFS(Saisonpreise!$K$9:$K$38,"OK",Saisonpreise!$C$9:$C$38,"Einmalig",Saisonpreise!$D$9:$D$38,"&lt;="&amp;A890,Saisonpreise!$E$9:$E$38,"&gt;="&amp;A890))</f>
        <v>0</v>
      </c>
      <c r="F890" s="10">
        <f>IF(A890="","",IF(E890&gt;1,"",IF(E890=1,SUMIFS(Saisonpreise!$F$9:$F$38,Saisonpreise!$K$9:$K$38,"OK",Saisonpreise!$C$9:$C$38,"Einmalig",Saisonpreise!$D$9:$D$38,"&lt;="&amp;A890,Saisonpreise!$E$9:$E$38,"&gt;="&amp;A890),IF(D890&gt;1,"",IF(D890=0,Start!$E$26,SUMIFS(Saisonpreise!$F$9:$F$38,Saisonpreise!$K$9:$K$38,"OK",Saisonpreise!$C$9:$C$38,"Jährlich",Saisonpreise!$J$9:$J$38,0,Saisonpreise!$H$9:$H$38,"&lt;="&amp;C890,Saisonpreise!$I$9:$I$38,"&gt;="&amp;C890)+SUMIFS(Saisonpreise!$F$9:$F$38,Saisonpreise!$K$9:$K$38,"OK",Saisonpreise!$C$9:$C$38,"Jährlich",Saisonpreise!$J$9:$J$38,1,Saisonpreise!$H$9:$H$38,"&lt;="&amp;C890)+SUMIFS(Saisonpreise!$F$9:$F$38,Saisonpreise!$K$9:$K$38,"OK",Saisonpreise!$C$9:$C$38,"Jährlich",Saisonpreise!$J$9:$J$38,1,Saisonpreise!$I$9:$I$38,"&gt;="&amp;C890))))))</f>
        <v>105</v>
      </c>
      <c r="G890" s="3" t="str">
        <f t="shared" si="54"/>
        <v>Jährliche Saison</v>
      </c>
      <c r="H890" s="3" t="str">
        <f t="shared" si="55"/>
        <v>OK</v>
      </c>
    </row>
    <row r="891" spans="1:8" ht="31" customHeight="1">
      <c r="A891" s="12">
        <f>IF(DATE(Start!$E$28,1,1)+ROW()-9&lt;DATE(Start!$E$28+3,1,1),DATE(Start!$E$28,1,1)+ROW()-9,"")</f>
        <v>46905</v>
      </c>
      <c r="B891" s="3" t="str">
        <f t="shared" si="52"/>
        <v>Do</v>
      </c>
      <c r="C891" s="3">
        <f t="shared" si="53"/>
        <v>601</v>
      </c>
      <c r="D891" s="3">
        <f>IF(A891="","",COUNTIFS(Saisonpreise!$K$9:$K$38,"OK",Saisonpreise!$C$9:$C$38,"Jährlich",Saisonpreise!$J$9:$J$38,0,Saisonpreise!$H$9:$H$38,"&lt;="&amp;C891,Saisonpreise!$I$9:$I$38,"&gt;="&amp;C891)+COUNTIFS(Saisonpreise!$K$9:$K$38,"OK",Saisonpreise!$C$9:$C$38,"Jährlich",Saisonpreise!$J$9:$J$38,1,Saisonpreise!$H$9:$H$38,"&lt;="&amp;C891)+COUNTIFS(Saisonpreise!$K$9:$K$38,"OK",Saisonpreise!$C$9:$C$38,"Jährlich",Saisonpreise!$J$9:$J$38,1,Saisonpreise!$I$9:$I$38,"&gt;="&amp;C891))</f>
        <v>1</v>
      </c>
      <c r="E891" s="3">
        <f>IF(A891="","",COUNTIFS(Saisonpreise!$K$9:$K$38,"OK",Saisonpreise!$C$9:$C$38,"Einmalig",Saisonpreise!$D$9:$D$38,"&lt;="&amp;A891,Saisonpreise!$E$9:$E$38,"&gt;="&amp;A891))</f>
        <v>0</v>
      </c>
      <c r="F891" s="10">
        <f>IF(A891="","",IF(E891&gt;1,"",IF(E891=1,SUMIFS(Saisonpreise!$F$9:$F$38,Saisonpreise!$K$9:$K$38,"OK",Saisonpreise!$C$9:$C$38,"Einmalig",Saisonpreise!$D$9:$D$38,"&lt;="&amp;A891,Saisonpreise!$E$9:$E$38,"&gt;="&amp;A891),IF(D891&gt;1,"",IF(D891=0,Start!$E$26,SUMIFS(Saisonpreise!$F$9:$F$38,Saisonpreise!$K$9:$K$38,"OK",Saisonpreise!$C$9:$C$38,"Jährlich",Saisonpreise!$J$9:$J$38,0,Saisonpreise!$H$9:$H$38,"&lt;="&amp;C891,Saisonpreise!$I$9:$I$38,"&gt;="&amp;C891)+SUMIFS(Saisonpreise!$F$9:$F$38,Saisonpreise!$K$9:$K$38,"OK",Saisonpreise!$C$9:$C$38,"Jährlich",Saisonpreise!$J$9:$J$38,1,Saisonpreise!$H$9:$H$38,"&lt;="&amp;C891)+SUMIFS(Saisonpreise!$F$9:$F$38,Saisonpreise!$K$9:$K$38,"OK",Saisonpreise!$C$9:$C$38,"Jährlich",Saisonpreise!$J$9:$J$38,1,Saisonpreise!$I$9:$I$38,"&gt;="&amp;C891))))))</f>
        <v>105</v>
      </c>
      <c r="G891" s="3" t="str">
        <f t="shared" si="54"/>
        <v>Jährliche Saison</v>
      </c>
      <c r="H891" s="3" t="str">
        <f t="shared" si="55"/>
        <v>OK</v>
      </c>
    </row>
    <row r="892" spans="1:8" ht="31" customHeight="1">
      <c r="A892" s="12">
        <f>IF(DATE(Start!$E$28,1,1)+ROW()-9&lt;DATE(Start!$E$28+3,1,1),DATE(Start!$E$28,1,1)+ROW()-9,"")</f>
        <v>46906</v>
      </c>
      <c r="B892" s="3" t="str">
        <f t="shared" si="52"/>
        <v>Fr</v>
      </c>
      <c r="C892" s="3">
        <f t="shared" si="53"/>
        <v>602</v>
      </c>
      <c r="D892" s="3">
        <f>IF(A892="","",COUNTIFS(Saisonpreise!$K$9:$K$38,"OK",Saisonpreise!$C$9:$C$38,"Jährlich",Saisonpreise!$J$9:$J$38,0,Saisonpreise!$H$9:$H$38,"&lt;="&amp;C892,Saisonpreise!$I$9:$I$38,"&gt;="&amp;C892)+COUNTIFS(Saisonpreise!$K$9:$K$38,"OK",Saisonpreise!$C$9:$C$38,"Jährlich",Saisonpreise!$J$9:$J$38,1,Saisonpreise!$H$9:$H$38,"&lt;="&amp;C892)+COUNTIFS(Saisonpreise!$K$9:$K$38,"OK",Saisonpreise!$C$9:$C$38,"Jährlich",Saisonpreise!$J$9:$J$38,1,Saisonpreise!$I$9:$I$38,"&gt;="&amp;C892))</f>
        <v>1</v>
      </c>
      <c r="E892" s="3">
        <f>IF(A892="","",COUNTIFS(Saisonpreise!$K$9:$K$38,"OK",Saisonpreise!$C$9:$C$38,"Einmalig",Saisonpreise!$D$9:$D$38,"&lt;="&amp;A892,Saisonpreise!$E$9:$E$38,"&gt;="&amp;A892))</f>
        <v>0</v>
      </c>
      <c r="F892" s="10">
        <f>IF(A892="","",IF(E892&gt;1,"",IF(E892=1,SUMIFS(Saisonpreise!$F$9:$F$38,Saisonpreise!$K$9:$K$38,"OK",Saisonpreise!$C$9:$C$38,"Einmalig",Saisonpreise!$D$9:$D$38,"&lt;="&amp;A892,Saisonpreise!$E$9:$E$38,"&gt;="&amp;A892),IF(D892&gt;1,"",IF(D892=0,Start!$E$26,SUMIFS(Saisonpreise!$F$9:$F$38,Saisonpreise!$K$9:$K$38,"OK",Saisonpreise!$C$9:$C$38,"Jährlich",Saisonpreise!$J$9:$J$38,0,Saisonpreise!$H$9:$H$38,"&lt;="&amp;C892,Saisonpreise!$I$9:$I$38,"&gt;="&amp;C892)+SUMIFS(Saisonpreise!$F$9:$F$38,Saisonpreise!$K$9:$K$38,"OK",Saisonpreise!$C$9:$C$38,"Jährlich",Saisonpreise!$J$9:$J$38,1,Saisonpreise!$H$9:$H$38,"&lt;="&amp;C892)+SUMIFS(Saisonpreise!$F$9:$F$38,Saisonpreise!$K$9:$K$38,"OK",Saisonpreise!$C$9:$C$38,"Jährlich",Saisonpreise!$J$9:$J$38,1,Saisonpreise!$I$9:$I$38,"&gt;="&amp;C892))))))</f>
        <v>105</v>
      </c>
      <c r="G892" s="3" t="str">
        <f t="shared" si="54"/>
        <v>Jährliche Saison</v>
      </c>
      <c r="H892" s="3" t="str">
        <f t="shared" si="55"/>
        <v>OK</v>
      </c>
    </row>
    <row r="893" spans="1:8" ht="31" customHeight="1">
      <c r="A893" s="12">
        <f>IF(DATE(Start!$E$28,1,1)+ROW()-9&lt;DATE(Start!$E$28+3,1,1),DATE(Start!$E$28,1,1)+ROW()-9,"")</f>
        <v>46907</v>
      </c>
      <c r="B893" s="3" t="str">
        <f t="shared" si="52"/>
        <v>Sa</v>
      </c>
      <c r="C893" s="3">
        <f t="shared" si="53"/>
        <v>603</v>
      </c>
      <c r="D893" s="3">
        <f>IF(A893="","",COUNTIFS(Saisonpreise!$K$9:$K$38,"OK",Saisonpreise!$C$9:$C$38,"Jährlich",Saisonpreise!$J$9:$J$38,0,Saisonpreise!$H$9:$H$38,"&lt;="&amp;C893,Saisonpreise!$I$9:$I$38,"&gt;="&amp;C893)+COUNTIFS(Saisonpreise!$K$9:$K$38,"OK",Saisonpreise!$C$9:$C$38,"Jährlich",Saisonpreise!$J$9:$J$38,1,Saisonpreise!$H$9:$H$38,"&lt;="&amp;C893)+COUNTIFS(Saisonpreise!$K$9:$K$38,"OK",Saisonpreise!$C$9:$C$38,"Jährlich",Saisonpreise!$J$9:$J$38,1,Saisonpreise!$I$9:$I$38,"&gt;="&amp;C893))</f>
        <v>1</v>
      </c>
      <c r="E893" s="3">
        <f>IF(A893="","",COUNTIFS(Saisonpreise!$K$9:$K$38,"OK",Saisonpreise!$C$9:$C$38,"Einmalig",Saisonpreise!$D$9:$D$38,"&lt;="&amp;A893,Saisonpreise!$E$9:$E$38,"&gt;="&amp;A893))</f>
        <v>0</v>
      </c>
      <c r="F893" s="10">
        <f>IF(A893="","",IF(E893&gt;1,"",IF(E893=1,SUMIFS(Saisonpreise!$F$9:$F$38,Saisonpreise!$K$9:$K$38,"OK",Saisonpreise!$C$9:$C$38,"Einmalig",Saisonpreise!$D$9:$D$38,"&lt;="&amp;A893,Saisonpreise!$E$9:$E$38,"&gt;="&amp;A893),IF(D893&gt;1,"",IF(D893=0,Start!$E$26,SUMIFS(Saisonpreise!$F$9:$F$38,Saisonpreise!$K$9:$K$38,"OK",Saisonpreise!$C$9:$C$38,"Jährlich",Saisonpreise!$J$9:$J$38,0,Saisonpreise!$H$9:$H$38,"&lt;="&amp;C893,Saisonpreise!$I$9:$I$38,"&gt;="&amp;C893)+SUMIFS(Saisonpreise!$F$9:$F$38,Saisonpreise!$K$9:$K$38,"OK",Saisonpreise!$C$9:$C$38,"Jährlich",Saisonpreise!$J$9:$J$38,1,Saisonpreise!$H$9:$H$38,"&lt;="&amp;C893)+SUMIFS(Saisonpreise!$F$9:$F$38,Saisonpreise!$K$9:$K$38,"OK",Saisonpreise!$C$9:$C$38,"Jährlich",Saisonpreise!$J$9:$J$38,1,Saisonpreise!$I$9:$I$38,"&gt;="&amp;C893))))))</f>
        <v>105</v>
      </c>
      <c r="G893" s="3" t="str">
        <f t="shared" si="54"/>
        <v>Jährliche Saison</v>
      </c>
      <c r="H893" s="3" t="str">
        <f t="shared" si="55"/>
        <v>OK</v>
      </c>
    </row>
    <row r="894" spans="1:8" ht="31" customHeight="1">
      <c r="A894" s="12">
        <f>IF(DATE(Start!$E$28,1,1)+ROW()-9&lt;DATE(Start!$E$28+3,1,1),DATE(Start!$E$28,1,1)+ROW()-9,"")</f>
        <v>46908</v>
      </c>
      <c r="B894" s="3" t="str">
        <f t="shared" si="52"/>
        <v>So</v>
      </c>
      <c r="C894" s="3">
        <f t="shared" si="53"/>
        <v>604</v>
      </c>
      <c r="D894" s="3">
        <f>IF(A894="","",COUNTIFS(Saisonpreise!$K$9:$K$38,"OK",Saisonpreise!$C$9:$C$38,"Jährlich",Saisonpreise!$J$9:$J$38,0,Saisonpreise!$H$9:$H$38,"&lt;="&amp;C894,Saisonpreise!$I$9:$I$38,"&gt;="&amp;C894)+COUNTIFS(Saisonpreise!$K$9:$K$38,"OK",Saisonpreise!$C$9:$C$38,"Jährlich",Saisonpreise!$J$9:$J$38,1,Saisonpreise!$H$9:$H$38,"&lt;="&amp;C894)+COUNTIFS(Saisonpreise!$K$9:$K$38,"OK",Saisonpreise!$C$9:$C$38,"Jährlich",Saisonpreise!$J$9:$J$38,1,Saisonpreise!$I$9:$I$38,"&gt;="&amp;C894))</f>
        <v>1</v>
      </c>
      <c r="E894" s="3">
        <f>IF(A894="","",COUNTIFS(Saisonpreise!$K$9:$K$38,"OK",Saisonpreise!$C$9:$C$38,"Einmalig",Saisonpreise!$D$9:$D$38,"&lt;="&amp;A894,Saisonpreise!$E$9:$E$38,"&gt;="&amp;A894))</f>
        <v>0</v>
      </c>
      <c r="F894" s="10">
        <f>IF(A894="","",IF(E894&gt;1,"",IF(E894=1,SUMIFS(Saisonpreise!$F$9:$F$38,Saisonpreise!$K$9:$K$38,"OK",Saisonpreise!$C$9:$C$38,"Einmalig",Saisonpreise!$D$9:$D$38,"&lt;="&amp;A894,Saisonpreise!$E$9:$E$38,"&gt;="&amp;A894),IF(D894&gt;1,"",IF(D894=0,Start!$E$26,SUMIFS(Saisonpreise!$F$9:$F$38,Saisonpreise!$K$9:$K$38,"OK",Saisonpreise!$C$9:$C$38,"Jährlich",Saisonpreise!$J$9:$J$38,0,Saisonpreise!$H$9:$H$38,"&lt;="&amp;C894,Saisonpreise!$I$9:$I$38,"&gt;="&amp;C894)+SUMIFS(Saisonpreise!$F$9:$F$38,Saisonpreise!$K$9:$K$38,"OK",Saisonpreise!$C$9:$C$38,"Jährlich",Saisonpreise!$J$9:$J$38,1,Saisonpreise!$H$9:$H$38,"&lt;="&amp;C894)+SUMIFS(Saisonpreise!$F$9:$F$38,Saisonpreise!$K$9:$K$38,"OK",Saisonpreise!$C$9:$C$38,"Jährlich",Saisonpreise!$J$9:$J$38,1,Saisonpreise!$I$9:$I$38,"&gt;="&amp;C894))))))</f>
        <v>105</v>
      </c>
      <c r="G894" s="3" t="str">
        <f t="shared" si="54"/>
        <v>Jährliche Saison</v>
      </c>
      <c r="H894" s="3" t="str">
        <f t="shared" si="55"/>
        <v>OK</v>
      </c>
    </row>
    <row r="895" spans="1:8" ht="31" customHeight="1">
      <c r="A895" s="12">
        <f>IF(DATE(Start!$E$28,1,1)+ROW()-9&lt;DATE(Start!$E$28+3,1,1),DATE(Start!$E$28,1,1)+ROW()-9,"")</f>
        <v>46909</v>
      </c>
      <c r="B895" s="3" t="str">
        <f t="shared" si="52"/>
        <v>Mo</v>
      </c>
      <c r="C895" s="3">
        <f t="shared" si="53"/>
        <v>605</v>
      </c>
      <c r="D895" s="3">
        <f>IF(A895="","",COUNTIFS(Saisonpreise!$K$9:$K$38,"OK",Saisonpreise!$C$9:$C$38,"Jährlich",Saisonpreise!$J$9:$J$38,0,Saisonpreise!$H$9:$H$38,"&lt;="&amp;C895,Saisonpreise!$I$9:$I$38,"&gt;="&amp;C895)+COUNTIFS(Saisonpreise!$K$9:$K$38,"OK",Saisonpreise!$C$9:$C$38,"Jährlich",Saisonpreise!$J$9:$J$38,1,Saisonpreise!$H$9:$H$38,"&lt;="&amp;C895)+COUNTIFS(Saisonpreise!$K$9:$K$38,"OK",Saisonpreise!$C$9:$C$38,"Jährlich",Saisonpreise!$J$9:$J$38,1,Saisonpreise!$I$9:$I$38,"&gt;="&amp;C895))</f>
        <v>1</v>
      </c>
      <c r="E895" s="3">
        <f>IF(A895="","",COUNTIFS(Saisonpreise!$K$9:$K$38,"OK",Saisonpreise!$C$9:$C$38,"Einmalig",Saisonpreise!$D$9:$D$38,"&lt;="&amp;A895,Saisonpreise!$E$9:$E$38,"&gt;="&amp;A895))</f>
        <v>0</v>
      </c>
      <c r="F895" s="10">
        <f>IF(A895="","",IF(E895&gt;1,"",IF(E895=1,SUMIFS(Saisonpreise!$F$9:$F$38,Saisonpreise!$K$9:$K$38,"OK",Saisonpreise!$C$9:$C$38,"Einmalig",Saisonpreise!$D$9:$D$38,"&lt;="&amp;A895,Saisonpreise!$E$9:$E$38,"&gt;="&amp;A895),IF(D895&gt;1,"",IF(D895=0,Start!$E$26,SUMIFS(Saisonpreise!$F$9:$F$38,Saisonpreise!$K$9:$K$38,"OK",Saisonpreise!$C$9:$C$38,"Jährlich",Saisonpreise!$J$9:$J$38,0,Saisonpreise!$H$9:$H$38,"&lt;="&amp;C895,Saisonpreise!$I$9:$I$38,"&gt;="&amp;C895)+SUMIFS(Saisonpreise!$F$9:$F$38,Saisonpreise!$K$9:$K$38,"OK",Saisonpreise!$C$9:$C$38,"Jährlich",Saisonpreise!$J$9:$J$38,1,Saisonpreise!$H$9:$H$38,"&lt;="&amp;C895)+SUMIFS(Saisonpreise!$F$9:$F$38,Saisonpreise!$K$9:$K$38,"OK",Saisonpreise!$C$9:$C$38,"Jährlich",Saisonpreise!$J$9:$J$38,1,Saisonpreise!$I$9:$I$38,"&gt;="&amp;C895))))))</f>
        <v>105</v>
      </c>
      <c r="G895" s="3" t="str">
        <f t="shared" si="54"/>
        <v>Jährliche Saison</v>
      </c>
      <c r="H895" s="3" t="str">
        <f t="shared" si="55"/>
        <v>OK</v>
      </c>
    </row>
    <row r="896" spans="1:8" ht="31" customHeight="1">
      <c r="A896" s="12">
        <f>IF(DATE(Start!$E$28,1,1)+ROW()-9&lt;DATE(Start!$E$28+3,1,1),DATE(Start!$E$28,1,1)+ROW()-9,"")</f>
        <v>46910</v>
      </c>
      <c r="B896" s="3" t="str">
        <f t="shared" si="52"/>
        <v>Di</v>
      </c>
      <c r="C896" s="3">
        <f t="shared" si="53"/>
        <v>606</v>
      </c>
      <c r="D896" s="3">
        <f>IF(A896="","",COUNTIFS(Saisonpreise!$K$9:$K$38,"OK",Saisonpreise!$C$9:$C$38,"Jährlich",Saisonpreise!$J$9:$J$38,0,Saisonpreise!$H$9:$H$38,"&lt;="&amp;C896,Saisonpreise!$I$9:$I$38,"&gt;="&amp;C896)+COUNTIFS(Saisonpreise!$K$9:$K$38,"OK",Saisonpreise!$C$9:$C$38,"Jährlich",Saisonpreise!$J$9:$J$38,1,Saisonpreise!$H$9:$H$38,"&lt;="&amp;C896)+COUNTIFS(Saisonpreise!$K$9:$K$38,"OK",Saisonpreise!$C$9:$C$38,"Jährlich",Saisonpreise!$J$9:$J$38,1,Saisonpreise!$I$9:$I$38,"&gt;="&amp;C896))</f>
        <v>1</v>
      </c>
      <c r="E896" s="3">
        <f>IF(A896="","",COUNTIFS(Saisonpreise!$K$9:$K$38,"OK",Saisonpreise!$C$9:$C$38,"Einmalig",Saisonpreise!$D$9:$D$38,"&lt;="&amp;A896,Saisonpreise!$E$9:$E$38,"&gt;="&amp;A896))</f>
        <v>0</v>
      </c>
      <c r="F896" s="10">
        <f>IF(A896="","",IF(E896&gt;1,"",IF(E896=1,SUMIFS(Saisonpreise!$F$9:$F$38,Saisonpreise!$K$9:$K$38,"OK",Saisonpreise!$C$9:$C$38,"Einmalig",Saisonpreise!$D$9:$D$38,"&lt;="&amp;A896,Saisonpreise!$E$9:$E$38,"&gt;="&amp;A896),IF(D896&gt;1,"",IF(D896=0,Start!$E$26,SUMIFS(Saisonpreise!$F$9:$F$38,Saisonpreise!$K$9:$K$38,"OK",Saisonpreise!$C$9:$C$38,"Jährlich",Saisonpreise!$J$9:$J$38,0,Saisonpreise!$H$9:$H$38,"&lt;="&amp;C896,Saisonpreise!$I$9:$I$38,"&gt;="&amp;C896)+SUMIFS(Saisonpreise!$F$9:$F$38,Saisonpreise!$K$9:$K$38,"OK",Saisonpreise!$C$9:$C$38,"Jährlich",Saisonpreise!$J$9:$J$38,1,Saisonpreise!$H$9:$H$38,"&lt;="&amp;C896)+SUMIFS(Saisonpreise!$F$9:$F$38,Saisonpreise!$K$9:$K$38,"OK",Saisonpreise!$C$9:$C$38,"Jährlich",Saisonpreise!$J$9:$J$38,1,Saisonpreise!$I$9:$I$38,"&gt;="&amp;C896))))))</f>
        <v>105</v>
      </c>
      <c r="G896" s="3" t="str">
        <f t="shared" si="54"/>
        <v>Jährliche Saison</v>
      </c>
      <c r="H896" s="3" t="str">
        <f t="shared" si="55"/>
        <v>OK</v>
      </c>
    </row>
    <row r="897" spans="1:8" ht="31" customHeight="1">
      <c r="A897" s="12">
        <f>IF(DATE(Start!$E$28,1,1)+ROW()-9&lt;DATE(Start!$E$28+3,1,1),DATE(Start!$E$28,1,1)+ROW()-9,"")</f>
        <v>46911</v>
      </c>
      <c r="B897" s="3" t="str">
        <f t="shared" si="52"/>
        <v>Mi</v>
      </c>
      <c r="C897" s="3">
        <f t="shared" si="53"/>
        <v>607</v>
      </c>
      <c r="D897" s="3">
        <f>IF(A897="","",COUNTIFS(Saisonpreise!$K$9:$K$38,"OK",Saisonpreise!$C$9:$C$38,"Jährlich",Saisonpreise!$J$9:$J$38,0,Saisonpreise!$H$9:$H$38,"&lt;="&amp;C897,Saisonpreise!$I$9:$I$38,"&gt;="&amp;C897)+COUNTIFS(Saisonpreise!$K$9:$K$38,"OK",Saisonpreise!$C$9:$C$38,"Jährlich",Saisonpreise!$J$9:$J$38,1,Saisonpreise!$H$9:$H$38,"&lt;="&amp;C897)+COUNTIFS(Saisonpreise!$K$9:$K$38,"OK",Saisonpreise!$C$9:$C$38,"Jährlich",Saisonpreise!$J$9:$J$38,1,Saisonpreise!$I$9:$I$38,"&gt;="&amp;C897))</f>
        <v>1</v>
      </c>
      <c r="E897" s="3">
        <f>IF(A897="","",COUNTIFS(Saisonpreise!$K$9:$K$38,"OK",Saisonpreise!$C$9:$C$38,"Einmalig",Saisonpreise!$D$9:$D$38,"&lt;="&amp;A897,Saisonpreise!$E$9:$E$38,"&gt;="&amp;A897))</f>
        <v>0</v>
      </c>
      <c r="F897" s="10">
        <f>IF(A897="","",IF(E897&gt;1,"",IF(E897=1,SUMIFS(Saisonpreise!$F$9:$F$38,Saisonpreise!$K$9:$K$38,"OK",Saisonpreise!$C$9:$C$38,"Einmalig",Saisonpreise!$D$9:$D$38,"&lt;="&amp;A897,Saisonpreise!$E$9:$E$38,"&gt;="&amp;A897),IF(D897&gt;1,"",IF(D897=0,Start!$E$26,SUMIFS(Saisonpreise!$F$9:$F$38,Saisonpreise!$K$9:$K$38,"OK",Saisonpreise!$C$9:$C$38,"Jährlich",Saisonpreise!$J$9:$J$38,0,Saisonpreise!$H$9:$H$38,"&lt;="&amp;C897,Saisonpreise!$I$9:$I$38,"&gt;="&amp;C897)+SUMIFS(Saisonpreise!$F$9:$F$38,Saisonpreise!$K$9:$K$38,"OK",Saisonpreise!$C$9:$C$38,"Jährlich",Saisonpreise!$J$9:$J$38,1,Saisonpreise!$H$9:$H$38,"&lt;="&amp;C897)+SUMIFS(Saisonpreise!$F$9:$F$38,Saisonpreise!$K$9:$K$38,"OK",Saisonpreise!$C$9:$C$38,"Jährlich",Saisonpreise!$J$9:$J$38,1,Saisonpreise!$I$9:$I$38,"&gt;="&amp;C897))))))</f>
        <v>105</v>
      </c>
      <c r="G897" s="3" t="str">
        <f t="shared" si="54"/>
        <v>Jährliche Saison</v>
      </c>
      <c r="H897" s="3" t="str">
        <f t="shared" si="55"/>
        <v>OK</v>
      </c>
    </row>
    <row r="898" spans="1:8" ht="31" customHeight="1">
      <c r="A898" s="12">
        <f>IF(DATE(Start!$E$28,1,1)+ROW()-9&lt;DATE(Start!$E$28+3,1,1),DATE(Start!$E$28,1,1)+ROW()-9,"")</f>
        <v>46912</v>
      </c>
      <c r="B898" s="3" t="str">
        <f t="shared" si="52"/>
        <v>Do</v>
      </c>
      <c r="C898" s="3">
        <f t="shared" si="53"/>
        <v>608</v>
      </c>
      <c r="D898" s="3">
        <f>IF(A898="","",COUNTIFS(Saisonpreise!$K$9:$K$38,"OK",Saisonpreise!$C$9:$C$38,"Jährlich",Saisonpreise!$J$9:$J$38,0,Saisonpreise!$H$9:$H$38,"&lt;="&amp;C898,Saisonpreise!$I$9:$I$38,"&gt;="&amp;C898)+COUNTIFS(Saisonpreise!$K$9:$K$38,"OK",Saisonpreise!$C$9:$C$38,"Jährlich",Saisonpreise!$J$9:$J$38,1,Saisonpreise!$H$9:$H$38,"&lt;="&amp;C898)+COUNTIFS(Saisonpreise!$K$9:$K$38,"OK",Saisonpreise!$C$9:$C$38,"Jährlich",Saisonpreise!$J$9:$J$38,1,Saisonpreise!$I$9:$I$38,"&gt;="&amp;C898))</f>
        <v>1</v>
      </c>
      <c r="E898" s="3">
        <f>IF(A898="","",COUNTIFS(Saisonpreise!$K$9:$K$38,"OK",Saisonpreise!$C$9:$C$38,"Einmalig",Saisonpreise!$D$9:$D$38,"&lt;="&amp;A898,Saisonpreise!$E$9:$E$38,"&gt;="&amp;A898))</f>
        <v>0</v>
      </c>
      <c r="F898" s="10">
        <f>IF(A898="","",IF(E898&gt;1,"",IF(E898=1,SUMIFS(Saisonpreise!$F$9:$F$38,Saisonpreise!$K$9:$K$38,"OK",Saisonpreise!$C$9:$C$38,"Einmalig",Saisonpreise!$D$9:$D$38,"&lt;="&amp;A898,Saisonpreise!$E$9:$E$38,"&gt;="&amp;A898),IF(D898&gt;1,"",IF(D898=0,Start!$E$26,SUMIFS(Saisonpreise!$F$9:$F$38,Saisonpreise!$K$9:$K$38,"OK",Saisonpreise!$C$9:$C$38,"Jährlich",Saisonpreise!$J$9:$J$38,0,Saisonpreise!$H$9:$H$38,"&lt;="&amp;C898,Saisonpreise!$I$9:$I$38,"&gt;="&amp;C898)+SUMIFS(Saisonpreise!$F$9:$F$38,Saisonpreise!$K$9:$K$38,"OK",Saisonpreise!$C$9:$C$38,"Jährlich",Saisonpreise!$J$9:$J$38,1,Saisonpreise!$H$9:$H$38,"&lt;="&amp;C898)+SUMIFS(Saisonpreise!$F$9:$F$38,Saisonpreise!$K$9:$K$38,"OK",Saisonpreise!$C$9:$C$38,"Jährlich",Saisonpreise!$J$9:$J$38,1,Saisonpreise!$I$9:$I$38,"&gt;="&amp;C898))))))</f>
        <v>105</v>
      </c>
      <c r="G898" s="3" t="str">
        <f t="shared" si="54"/>
        <v>Jährliche Saison</v>
      </c>
      <c r="H898" s="3" t="str">
        <f t="shared" si="55"/>
        <v>OK</v>
      </c>
    </row>
    <row r="899" spans="1:8" ht="31" customHeight="1">
      <c r="A899" s="12">
        <f>IF(DATE(Start!$E$28,1,1)+ROW()-9&lt;DATE(Start!$E$28+3,1,1),DATE(Start!$E$28,1,1)+ROW()-9,"")</f>
        <v>46913</v>
      </c>
      <c r="B899" s="3" t="str">
        <f t="shared" si="52"/>
        <v>Fr</v>
      </c>
      <c r="C899" s="3">
        <f t="shared" si="53"/>
        <v>609</v>
      </c>
      <c r="D899" s="3">
        <f>IF(A899="","",COUNTIFS(Saisonpreise!$K$9:$K$38,"OK",Saisonpreise!$C$9:$C$38,"Jährlich",Saisonpreise!$J$9:$J$38,0,Saisonpreise!$H$9:$H$38,"&lt;="&amp;C899,Saisonpreise!$I$9:$I$38,"&gt;="&amp;C899)+COUNTIFS(Saisonpreise!$K$9:$K$38,"OK",Saisonpreise!$C$9:$C$38,"Jährlich",Saisonpreise!$J$9:$J$38,1,Saisonpreise!$H$9:$H$38,"&lt;="&amp;C899)+COUNTIFS(Saisonpreise!$K$9:$K$38,"OK",Saisonpreise!$C$9:$C$38,"Jährlich",Saisonpreise!$J$9:$J$38,1,Saisonpreise!$I$9:$I$38,"&gt;="&amp;C899))</f>
        <v>1</v>
      </c>
      <c r="E899" s="3">
        <f>IF(A899="","",COUNTIFS(Saisonpreise!$K$9:$K$38,"OK",Saisonpreise!$C$9:$C$38,"Einmalig",Saisonpreise!$D$9:$D$38,"&lt;="&amp;A899,Saisonpreise!$E$9:$E$38,"&gt;="&amp;A899))</f>
        <v>0</v>
      </c>
      <c r="F899" s="10">
        <f>IF(A899="","",IF(E899&gt;1,"",IF(E899=1,SUMIFS(Saisonpreise!$F$9:$F$38,Saisonpreise!$K$9:$K$38,"OK",Saisonpreise!$C$9:$C$38,"Einmalig",Saisonpreise!$D$9:$D$38,"&lt;="&amp;A899,Saisonpreise!$E$9:$E$38,"&gt;="&amp;A899),IF(D899&gt;1,"",IF(D899=0,Start!$E$26,SUMIFS(Saisonpreise!$F$9:$F$38,Saisonpreise!$K$9:$K$38,"OK",Saisonpreise!$C$9:$C$38,"Jährlich",Saisonpreise!$J$9:$J$38,0,Saisonpreise!$H$9:$H$38,"&lt;="&amp;C899,Saisonpreise!$I$9:$I$38,"&gt;="&amp;C899)+SUMIFS(Saisonpreise!$F$9:$F$38,Saisonpreise!$K$9:$K$38,"OK",Saisonpreise!$C$9:$C$38,"Jährlich",Saisonpreise!$J$9:$J$38,1,Saisonpreise!$H$9:$H$38,"&lt;="&amp;C899)+SUMIFS(Saisonpreise!$F$9:$F$38,Saisonpreise!$K$9:$K$38,"OK",Saisonpreise!$C$9:$C$38,"Jährlich",Saisonpreise!$J$9:$J$38,1,Saisonpreise!$I$9:$I$38,"&gt;="&amp;C899))))))</f>
        <v>105</v>
      </c>
      <c r="G899" s="3" t="str">
        <f t="shared" si="54"/>
        <v>Jährliche Saison</v>
      </c>
      <c r="H899" s="3" t="str">
        <f t="shared" si="55"/>
        <v>OK</v>
      </c>
    </row>
    <row r="900" spans="1:8" ht="31" customHeight="1">
      <c r="A900" s="12">
        <f>IF(DATE(Start!$E$28,1,1)+ROW()-9&lt;DATE(Start!$E$28+3,1,1),DATE(Start!$E$28,1,1)+ROW()-9,"")</f>
        <v>46914</v>
      </c>
      <c r="B900" s="3" t="str">
        <f t="shared" si="52"/>
        <v>Sa</v>
      </c>
      <c r="C900" s="3">
        <f t="shared" si="53"/>
        <v>610</v>
      </c>
      <c r="D900" s="3">
        <f>IF(A900="","",COUNTIFS(Saisonpreise!$K$9:$K$38,"OK",Saisonpreise!$C$9:$C$38,"Jährlich",Saisonpreise!$J$9:$J$38,0,Saisonpreise!$H$9:$H$38,"&lt;="&amp;C900,Saisonpreise!$I$9:$I$38,"&gt;="&amp;C900)+COUNTIFS(Saisonpreise!$K$9:$K$38,"OK",Saisonpreise!$C$9:$C$38,"Jährlich",Saisonpreise!$J$9:$J$38,1,Saisonpreise!$H$9:$H$38,"&lt;="&amp;C900)+COUNTIFS(Saisonpreise!$K$9:$K$38,"OK",Saisonpreise!$C$9:$C$38,"Jährlich",Saisonpreise!$J$9:$J$38,1,Saisonpreise!$I$9:$I$38,"&gt;="&amp;C900))</f>
        <v>1</v>
      </c>
      <c r="E900" s="3">
        <f>IF(A900="","",COUNTIFS(Saisonpreise!$K$9:$K$38,"OK",Saisonpreise!$C$9:$C$38,"Einmalig",Saisonpreise!$D$9:$D$38,"&lt;="&amp;A900,Saisonpreise!$E$9:$E$38,"&gt;="&amp;A900))</f>
        <v>0</v>
      </c>
      <c r="F900" s="10">
        <f>IF(A900="","",IF(E900&gt;1,"",IF(E900=1,SUMIFS(Saisonpreise!$F$9:$F$38,Saisonpreise!$K$9:$K$38,"OK",Saisonpreise!$C$9:$C$38,"Einmalig",Saisonpreise!$D$9:$D$38,"&lt;="&amp;A900,Saisonpreise!$E$9:$E$38,"&gt;="&amp;A900),IF(D900&gt;1,"",IF(D900=0,Start!$E$26,SUMIFS(Saisonpreise!$F$9:$F$38,Saisonpreise!$K$9:$K$38,"OK",Saisonpreise!$C$9:$C$38,"Jährlich",Saisonpreise!$J$9:$J$38,0,Saisonpreise!$H$9:$H$38,"&lt;="&amp;C900,Saisonpreise!$I$9:$I$38,"&gt;="&amp;C900)+SUMIFS(Saisonpreise!$F$9:$F$38,Saisonpreise!$K$9:$K$38,"OK",Saisonpreise!$C$9:$C$38,"Jährlich",Saisonpreise!$J$9:$J$38,1,Saisonpreise!$H$9:$H$38,"&lt;="&amp;C900)+SUMIFS(Saisonpreise!$F$9:$F$38,Saisonpreise!$K$9:$K$38,"OK",Saisonpreise!$C$9:$C$38,"Jährlich",Saisonpreise!$J$9:$J$38,1,Saisonpreise!$I$9:$I$38,"&gt;="&amp;C900))))))</f>
        <v>105</v>
      </c>
      <c r="G900" s="3" t="str">
        <f t="shared" si="54"/>
        <v>Jährliche Saison</v>
      </c>
      <c r="H900" s="3" t="str">
        <f t="shared" si="55"/>
        <v>OK</v>
      </c>
    </row>
    <row r="901" spans="1:8" ht="31" customHeight="1">
      <c r="A901" s="12">
        <f>IF(DATE(Start!$E$28,1,1)+ROW()-9&lt;DATE(Start!$E$28+3,1,1),DATE(Start!$E$28,1,1)+ROW()-9,"")</f>
        <v>46915</v>
      </c>
      <c r="B901" s="3" t="str">
        <f t="shared" si="52"/>
        <v>So</v>
      </c>
      <c r="C901" s="3">
        <f t="shared" si="53"/>
        <v>611</v>
      </c>
      <c r="D901" s="3">
        <f>IF(A901="","",COUNTIFS(Saisonpreise!$K$9:$K$38,"OK",Saisonpreise!$C$9:$C$38,"Jährlich",Saisonpreise!$J$9:$J$38,0,Saisonpreise!$H$9:$H$38,"&lt;="&amp;C901,Saisonpreise!$I$9:$I$38,"&gt;="&amp;C901)+COUNTIFS(Saisonpreise!$K$9:$K$38,"OK",Saisonpreise!$C$9:$C$38,"Jährlich",Saisonpreise!$J$9:$J$38,1,Saisonpreise!$H$9:$H$38,"&lt;="&amp;C901)+COUNTIFS(Saisonpreise!$K$9:$K$38,"OK",Saisonpreise!$C$9:$C$38,"Jährlich",Saisonpreise!$J$9:$J$38,1,Saisonpreise!$I$9:$I$38,"&gt;="&amp;C901))</f>
        <v>1</v>
      </c>
      <c r="E901" s="3">
        <f>IF(A901="","",COUNTIFS(Saisonpreise!$K$9:$K$38,"OK",Saisonpreise!$C$9:$C$38,"Einmalig",Saisonpreise!$D$9:$D$38,"&lt;="&amp;A901,Saisonpreise!$E$9:$E$38,"&gt;="&amp;A901))</f>
        <v>0</v>
      </c>
      <c r="F901" s="10">
        <f>IF(A901="","",IF(E901&gt;1,"",IF(E901=1,SUMIFS(Saisonpreise!$F$9:$F$38,Saisonpreise!$K$9:$K$38,"OK",Saisonpreise!$C$9:$C$38,"Einmalig",Saisonpreise!$D$9:$D$38,"&lt;="&amp;A901,Saisonpreise!$E$9:$E$38,"&gt;="&amp;A901),IF(D901&gt;1,"",IF(D901=0,Start!$E$26,SUMIFS(Saisonpreise!$F$9:$F$38,Saisonpreise!$K$9:$K$38,"OK",Saisonpreise!$C$9:$C$38,"Jährlich",Saisonpreise!$J$9:$J$38,0,Saisonpreise!$H$9:$H$38,"&lt;="&amp;C901,Saisonpreise!$I$9:$I$38,"&gt;="&amp;C901)+SUMIFS(Saisonpreise!$F$9:$F$38,Saisonpreise!$K$9:$K$38,"OK",Saisonpreise!$C$9:$C$38,"Jährlich",Saisonpreise!$J$9:$J$38,1,Saisonpreise!$H$9:$H$38,"&lt;="&amp;C901)+SUMIFS(Saisonpreise!$F$9:$F$38,Saisonpreise!$K$9:$K$38,"OK",Saisonpreise!$C$9:$C$38,"Jährlich",Saisonpreise!$J$9:$J$38,1,Saisonpreise!$I$9:$I$38,"&gt;="&amp;C901))))))</f>
        <v>105</v>
      </c>
      <c r="G901" s="3" t="str">
        <f t="shared" si="54"/>
        <v>Jährliche Saison</v>
      </c>
      <c r="H901" s="3" t="str">
        <f t="shared" si="55"/>
        <v>OK</v>
      </c>
    </row>
    <row r="902" spans="1:8" ht="31" customHeight="1">
      <c r="A902" s="12">
        <f>IF(DATE(Start!$E$28,1,1)+ROW()-9&lt;DATE(Start!$E$28+3,1,1),DATE(Start!$E$28,1,1)+ROW()-9,"")</f>
        <v>46916</v>
      </c>
      <c r="B902" s="3" t="str">
        <f t="shared" si="52"/>
        <v>Mo</v>
      </c>
      <c r="C902" s="3">
        <f t="shared" si="53"/>
        <v>612</v>
      </c>
      <c r="D902" s="3">
        <f>IF(A902="","",COUNTIFS(Saisonpreise!$K$9:$K$38,"OK",Saisonpreise!$C$9:$C$38,"Jährlich",Saisonpreise!$J$9:$J$38,0,Saisonpreise!$H$9:$H$38,"&lt;="&amp;C902,Saisonpreise!$I$9:$I$38,"&gt;="&amp;C902)+COUNTIFS(Saisonpreise!$K$9:$K$38,"OK",Saisonpreise!$C$9:$C$38,"Jährlich",Saisonpreise!$J$9:$J$38,1,Saisonpreise!$H$9:$H$38,"&lt;="&amp;C902)+COUNTIFS(Saisonpreise!$K$9:$K$38,"OK",Saisonpreise!$C$9:$C$38,"Jährlich",Saisonpreise!$J$9:$J$38,1,Saisonpreise!$I$9:$I$38,"&gt;="&amp;C902))</f>
        <v>1</v>
      </c>
      <c r="E902" s="3">
        <f>IF(A902="","",COUNTIFS(Saisonpreise!$K$9:$K$38,"OK",Saisonpreise!$C$9:$C$38,"Einmalig",Saisonpreise!$D$9:$D$38,"&lt;="&amp;A902,Saisonpreise!$E$9:$E$38,"&gt;="&amp;A902))</f>
        <v>0</v>
      </c>
      <c r="F902" s="10">
        <f>IF(A902="","",IF(E902&gt;1,"",IF(E902=1,SUMIFS(Saisonpreise!$F$9:$F$38,Saisonpreise!$K$9:$K$38,"OK",Saisonpreise!$C$9:$C$38,"Einmalig",Saisonpreise!$D$9:$D$38,"&lt;="&amp;A902,Saisonpreise!$E$9:$E$38,"&gt;="&amp;A902),IF(D902&gt;1,"",IF(D902=0,Start!$E$26,SUMIFS(Saisonpreise!$F$9:$F$38,Saisonpreise!$K$9:$K$38,"OK",Saisonpreise!$C$9:$C$38,"Jährlich",Saisonpreise!$J$9:$J$38,0,Saisonpreise!$H$9:$H$38,"&lt;="&amp;C902,Saisonpreise!$I$9:$I$38,"&gt;="&amp;C902)+SUMIFS(Saisonpreise!$F$9:$F$38,Saisonpreise!$K$9:$K$38,"OK",Saisonpreise!$C$9:$C$38,"Jährlich",Saisonpreise!$J$9:$J$38,1,Saisonpreise!$H$9:$H$38,"&lt;="&amp;C902)+SUMIFS(Saisonpreise!$F$9:$F$38,Saisonpreise!$K$9:$K$38,"OK",Saisonpreise!$C$9:$C$38,"Jährlich",Saisonpreise!$J$9:$J$38,1,Saisonpreise!$I$9:$I$38,"&gt;="&amp;C902))))))</f>
        <v>105</v>
      </c>
      <c r="G902" s="3" t="str">
        <f t="shared" si="54"/>
        <v>Jährliche Saison</v>
      </c>
      <c r="H902" s="3" t="str">
        <f t="shared" si="55"/>
        <v>OK</v>
      </c>
    </row>
    <row r="903" spans="1:8" ht="31" customHeight="1">
      <c r="A903" s="12">
        <f>IF(DATE(Start!$E$28,1,1)+ROW()-9&lt;DATE(Start!$E$28+3,1,1),DATE(Start!$E$28,1,1)+ROW()-9,"")</f>
        <v>46917</v>
      </c>
      <c r="B903" s="3" t="str">
        <f t="shared" si="52"/>
        <v>Di</v>
      </c>
      <c r="C903" s="3">
        <f t="shared" si="53"/>
        <v>613</v>
      </c>
      <c r="D903" s="3">
        <f>IF(A903="","",COUNTIFS(Saisonpreise!$K$9:$K$38,"OK",Saisonpreise!$C$9:$C$38,"Jährlich",Saisonpreise!$J$9:$J$38,0,Saisonpreise!$H$9:$H$38,"&lt;="&amp;C903,Saisonpreise!$I$9:$I$38,"&gt;="&amp;C903)+COUNTIFS(Saisonpreise!$K$9:$K$38,"OK",Saisonpreise!$C$9:$C$38,"Jährlich",Saisonpreise!$J$9:$J$38,1,Saisonpreise!$H$9:$H$38,"&lt;="&amp;C903)+COUNTIFS(Saisonpreise!$K$9:$K$38,"OK",Saisonpreise!$C$9:$C$38,"Jährlich",Saisonpreise!$J$9:$J$38,1,Saisonpreise!$I$9:$I$38,"&gt;="&amp;C903))</f>
        <v>1</v>
      </c>
      <c r="E903" s="3">
        <f>IF(A903="","",COUNTIFS(Saisonpreise!$K$9:$K$38,"OK",Saisonpreise!$C$9:$C$38,"Einmalig",Saisonpreise!$D$9:$D$38,"&lt;="&amp;A903,Saisonpreise!$E$9:$E$38,"&gt;="&amp;A903))</f>
        <v>0</v>
      </c>
      <c r="F903" s="10">
        <f>IF(A903="","",IF(E903&gt;1,"",IF(E903=1,SUMIFS(Saisonpreise!$F$9:$F$38,Saisonpreise!$K$9:$K$38,"OK",Saisonpreise!$C$9:$C$38,"Einmalig",Saisonpreise!$D$9:$D$38,"&lt;="&amp;A903,Saisonpreise!$E$9:$E$38,"&gt;="&amp;A903),IF(D903&gt;1,"",IF(D903=0,Start!$E$26,SUMIFS(Saisonpreise!$F$9:$F$38,Saisonpreise!$K$9:$K$38,"OK",Saisonpreise!$C$9:$C$38,"Jährlich",Saisonpreise!$J$9:$J$38,0,Saisonpreise!$H$9:$H$38,"&lt;="&amp;C903,Saisonpreise!$I$9:$I$38,"&gt;="&amp;C903)+SUMIFS(Saisonpreise!$F$9:$F$38,Saisonpreise!$K$9:$K$38,"OK",Saisonpreise!$C$9:$C$38,"Jährlich",Saisonpreise!$J$9:$J$38,1,Saisonpreise!$H$9:$H$38,"&lt;="&amp;C903)+SUMIFS(Saisonpreise!$F$9:$F$38,Saisonpreise!$K$9:$K$38,"OK",Saisonpreise!$C$9:$C$38,"Jährlich",Saisonpreise!$J$9:$J$38,1,Saisonpreise!$I$9:$I$38,"&gt;="&amp;C903))))))</f>
        <v>105</v>
      </c>
      <c r="G903" s="3" t="str">
        <f t="shared" si="54"/>
        <v>Jährliche Saison</v>
      </c>
      <c r="H903" s="3" t="str">
        <f t="shared" si="55"/>
        <v>OK</v>
      </c>
    </row>
    <row r="904" spans="1:8" ht="31" customHeight="1">
      <c r="A904" s="12">
        <f>IF(DATE(Start!$E$28,1,1)+ROW()-9&lt;DATE(Start!$E$28+3,1,1),DATE(Start!$E$28,1,1)+ROW()-9,"")</f>
        <v>46918</v>
      </c>
      <c r="B904" s="3" t="str">
        <f t="shared" si="52"/>
        <v>Mi</v>
      </c>
      <c r="C904" s="3">
        <f t="shared" si="53"/>
        <v>614</v>
      </c>
      <c r="D904" s="3">
        <f>IF(A904="","",COUNTIFS(Saisonpreise!$K$9:$K$38,"OK",Saisonpreise!$C$9:$C$38,"Jährlich",Saisonpreise!$J$9:$J$38,0,Saisonpreise!$H$9:$H$38,"&lt;="&amp;C904,Saisonpreise!$I$9:$I$38,"&gt;="&amp;C904)+COUNTIFS(Saisonpreise!$K$9:$K$38,"OK",Saisonpreise!$C$9:$C$38,"Jährlich",Saisonpreise!$J$9:$J$38,1,Saisonpreise!$H$9:$H$38,"&lt;="&amp;C904)+COUNTIFS(Saisonpreise!$K$9:$K$38,"OK",Saisonpreise!$C$9:$C$38,"Jährlich",Saisonpreise!$J$9:$J$38,1,Saisonpreise!$I$9:$I$38,"&gt;="&amp;C904))</f>
        <v>1</v>
      </c>
      <c r="E904" s="3">
        <f>IF(A904="","",COUNTIFS(Saisonpreise!$K$9:$K$38,"OK",Saisonpreise!$C$9:$C$38,"Einmalig",Saisonpreise!$D$9:$D$38,"&lt;="&amp;A904,Saisonpreise!$E$9:$E$38,"&gt;="&amp;A904))</f>
        <v>0</v>
      </c>
      <c r="F904" s="10">
        <f>IF(A904="","",IF(E904&gt;1,"",IF(E904=1,SUMIFS(Saisonpreise!$F$9:$F$38,Saisonpreise!$K$9:$K$38,"OK",Saisonpreise!$C$9:$C$38,"Einmalig",Saisonpreise!$D$9:$D$38,"&lt;="&amp;A904,Saisonpreise!$E$9:$E$38,"&gt;="&amp;A904),IF(D904&gt;1,"",IF(D904=0,Start!$E$26,SUMIFS(Saisonpreise!$F$9:$F$38,Saisonpreise!$K$9:$K$38,"OK",Saisonpreise!$C$9:$C$38,"Jährlich",Saisonpreise!$J$9:$J$38,0,Saisonpreise!$H$9:$H$38,"&lt;="&amp;C904,Saisonpreise!$I$9:$I$38,"&gt;="&amp;C904)+SUMIFS(Saisonpreise!$F$9:$F$38,Saisonpreise!$K$9:$K$38,"OK",Saisonpreise!$C$9:$C$38,"Jährlich",Saisonpreise!$J$9:$J$38,1,Saisonpreise!$H$9:$H$38,"&lt;="&amp;C904)+SUMIFS(Saisonpreise!$F$9:$F$38,Saisonpreise!$K$9:$K$38,"OK",Saisonpreise!$C$9:$C$38,"Jährlich",Saisonpreise!$J$9:$J$38,1,Saisonpreise!$I$9:$I$38,"&gt;="&amp;C904))))))</f>
        <v>105</v>
      </c>
      <c r="G904" s="3" t="str">
        <f t="shared" si="54"/>
        <v>Jährliche Saison</v>
      </c>
      <c r="H904" s="3" t="str">
        <f t="shared" si="55"/>
        <v>OK</v>
      </c>
    </row>
    <row r="905" spans="1:8" ht="31" customHeight="1">
      <c r="A905" s="12">
        <f>IF(DATE(Start!$E$28,1,1)+ROW()-9&lt;DATE(Start!$E$28+3,1,1),DATE(Start!$E$28,1,1)+ROW()-9,"")</f>
        <v>46919</v>
      </c>
      <c r="B905" s="3" t="str">
        <f t="shared" ref="B905:B968" si="56">IF(A905="","",CHOOSE(WEEKDAY(A905,2),"Mo","Di","Mi","Do","Fr","Sa","So"))</f>
        <v>Do</v>
      </c>
      <c r="C905" s="3">
        <f t="shared" ref="C905:C968" si="57">IF(A905="","",MONTH(A905)*100+DAY(A905))</f>
        <v>615</v>
      </c>
      <c r="D905" s="3">
        <f>IF(A905="","",COUNTIFS(Saisonpreise!$K$9:$K$38,"OK",Saisonpreise!$C$9:$C$38,"Jährlich",Saisonpreise!$J$9:$J$38,0,Saisonpreise!$H$9:$H$38,"&lt;="&amp;C905,Saisonpreise!$I$9:$I$38,"&gt;="&amp;C905)+COUNTIFS(Saisonpreise!$K$9:$K$38,"OK",Saisonpreise!$C$9:$C$38,"Jährlich",Saisonpreise!$J$9:$J$38,1,Saisonpreise!$H$9:$H$38,"&lt;="&amp;C905)+COUNTIFS(Saisonpreise!$K$9:$K$38,"OK",Saisonpreise!$C$9:$C$38,"Jährlich",Saisonpreise!$J$9:$J$38,1,Saisonpreise!$I$9:$I$38,"&gt;="&amp;C905))</f>
        <v>1</v>
      </c>
      <c r="E905" s="3">
        <f>IF(A905="","",COUNTIFS(Saisonpreise!$K$9:$K$38,"OK",Saisonpreise!$C$9:$C$38,"Einmalig",Saisonpreise!$D$9:$D$38,"&lt;="&amp;A905,Saisonpreise!$E$9:$E$38,"&gt;="&amp;A905))</f>
        <v>0</v>
      </c>
      <c r="F905" s="10">
        <f>IF(A905="","",IF(E905&gt;1,"",IF(E905=1,SUMIFS(Saisonpreise!$F$9:$F$38,Saisonpreise!$K$9:$K$38,"OK",Saisonpreise!$C$9:$C$38,"Einmalig",Saisonpreise!$D$9:$D$38,"&lt;="&amp;A905,Saisonpreise!$E$9:$E$38,"&gt;="&amp;A905),IF(D905&gt;1,"",IF(D905=0,Start!$E$26,SUMIFS(Saisonpreise!$F$9:$F$38,Saisonpreise!$K$9:$K$38,"OK",Saisonpreise!$C$9:$C$38,"Jährlich",Saisonpreise!$J$9:$J$38,0,Saisonpreise!$H$9:$H$38,"&lt;="&amp;C905,Saisonpreise!$I$9:$I$38,"&gt;="&amp;C905)+SUMIFS(Saisonpreise!$F$9:$F$38,Saisonpreise!$K$9:$K$38,"OK",Saisonpreise!$C$9:$C$38,"Jährlich",Saisonpreise!$J$9:$J$38,1,Saisonpreise!$H$9:$H$38,"&lt;="&amp;C905)+SUMIFS(Saisonpreise!$F$9:$F$38,Saisonpreise!$K$9:$K$38,"OK",Saisonpreise!$C$9:$C$38,"Jährlich",Saisonpreise!$J$9:$J$38,1,Saisonpreise!$I$9:$I$38,"&gt;="&amp;C905))))))</f>
        <v>135</v>
      </c>
      <c r="G905" s="3" t="str">
        <f t="shared" ref="G905:G968" si="58">IF(A905="","",IF(OR(E905&gt;1,AND(E905=0,D905&gt;1)),"Preiskonflikt",IF(E905=1,"Einmalige Saison",IF(D905=1,"Jährliche Saison","Basispreis"))))</f>
        <v>Jährliche Saison</v>
      </c>
      <c r="H905" s="3" t="str">
        <f t="shared" ref="H905:H968" si="59">IF(A905="","",IF(G905="Preiskonflikt","Konflikt","OK"))</f>
        <v>OK</v>
      </c>
    </row>
    <row r="906" spans="1:8" ht="31" customHeight="1">
      <c r="A906" s="12">
        <f>IF(DATE(Start!$E$28,1,1)+ROW()-9&lt;DATE(Start!$E$28+3,1,1),DATE(Start!$E$28,1,1)+ROW()-9,"")</f>
        <v>46920</v>
      </c>
      <c r="B906" s="3" t="str">
        <f t="shared" si="56"/>
        <v>Fr</v>
      </c>
      <c r="C906" s="3">
        <f t="shared" si="57"/>
        <v>616</v>
      </c>
      <c r="D906" s="3">
        <f>IF(A906="","",COUNTIFS(Saisonpreise!$K$9:$K$38,"OK",Saisonpreise!$C$9:$C$38,"Jährlich",Saisonpreise!$J$9:$J$38,0,Saisonpreise!$H$9:$H$38,"&lt;="&amp;C906,Saisonpreise!$I$9:$I$38,"&gt;="&amp;C906)+COUNTIFS(Saisonpreise!$K$9:$K$38,"OK",Saisonpreise!$C$9:$C$38,"Jährlich",Saisonpreise!$J$9:$J$38,1,Saisonpreise!$H$9:$H$38,"&lt;="&amp;C906)+COUNTIFS(Saisonpreise!$K$9:$K$38,"OK",Saisonpreise!$C$9:$C$38,"Jährlich",Saisonpreise!$J$9:$J$38,1,Saisonpreise!$I$9:$I$38,"&gt;="&amp;C906))</f>
        <v>1</v>
      </c>
      <c r="E906" s="3">
        <f>IF(A906="","",COUNTIFS(Saisonpreise!$K$9:$K$38,"OK",Saisonpreise!$C$9:$C$38,"Einmalig",Saisonpreise!$D$9:$D$38,"&lt;="&amp;A906,Saisonpreise!$E$9:$E$38,"&gt;="&amp;A906))</f>
        <v>0</v>
      </c>
      <c r="F906" s="10">
        <f>IF(A906="","",IF(E906&gt;1,"",IF(E906=1,SUMIFS(Saisonpreise!$F$9:$F$38,Saisonpreise!$K$9:$K$38,"OK",Saisonpreise!$C$9:$C$38,"Einmalig",Saisonpreise!$D$9:$D$38,"&lt;="&amp;A906,Saisonpreise!$E$9:$E$38,"&gt;="&amp;A906),IF(D906&gt;1,"",IF(D906=0,Start!$E$26,SUMIFS(Saisonpreise!$F$9:$F$38,Saisonpreise!$K$9:$K$38,"OK",Saisonpreise!$C$9:$C$38,"Jährlich",Saisonpreise!$J$9:$J$38,0,Saisonpreise!$H$9:$H$38,"&lt;="&amp;C906,Saisonpreise!$I$9:$I$38,"&gt;="&amp;C906)+SUMIFS(Saisonpreise!$F$9:$F$38,Saisonpreise!$K$9:$K$38,"OK",Saisonpreise!$C$9:$C$38,"Jährlich",Saisonpreise!$J$9:$J$38,1,Saisonpreise!$H$9:$H$38,"&lt;="&amp;C906)+SUMIFS(Saisonpreise!$F$9:$F$38,Saisonpreise!$K$9:$K$38,"OK",Saisonpreise!$C$9:$C$38,"Jährlich",Saisonpreise!$J$9:$J$38,1,Saisonpreise!$I$9:$I$38,"&gt;="&amp;C906))))))</f>
        <v>135</v>
      </c>
      <c r="G906" s="3" t="str">
        <f t="shared" si="58"/>
        <v>Jährliche Saison</v>
      </c>
      <c r="H906" s="3" t="str">
        <f t="shared" si="59"/>
        <v>OK</v>
      </c>
    </row>
    <row r="907" spans="1:8" ht="31" customHeight="1">
      <c r="A907" s="12">
        <f>IF(DATE(Start!$E$28,1,1)+ROW()-9&lt;DATE(Start!$E$28+3,1,1),DATE(Start!$E$28,1,1)+ROW()-9,"")</f>
        <v>46921</v>
      </c>
      <c r="B907" s="3" t="str">
        <f t="shared" si="56"/>
        <v>Sa</v>
      </c>
      <c r="C907" s="3">
        <f t="shared" si="57"/>
        <v>617</v>
      </c>
      <c r="D907" s="3">
        <f>IF(A907="","",COUNTIFS(Saisonpreise!$K$9:$K$38,"OK",Saisonpreise!$C$9:$C$38,"Jährlich",Saisonpreise!$J$9:$J$38,0,Saisonpreise!$H$9:$H$38,"&lt;="&amp;C907,Saisonpreise!$I$9:$I$38,"&gt;="&amp;C907)+COUNTIFS(Saisonpreise!$K$9:$K$38,"OK",Saisonpreise!$C$9:$C$38,"Jährlich",Saisonpreise!$J$9:$J$38,1,Saisonpreise!$H$9:$H$38,"&lt;="&amp;C907)+COUNTIFS(Saisonpreise!$K$9:$K$38,"OK",Saisonpreise!$C$9:$C$38,"Jährlich",Saisonpreise!$J$9:$J$38,1,Saisonpreise!$I$9:$I$38,"&gt;="&amp;C907))</f>
        <v>1</v>
      </c>
      <c r="E907" s="3">
        <f>IF(A907="","",COUNTIFS(Saisonpreise!$K$9:$K$38,"OK",Saisonpreise!$C$9:$C$38,"Einmalig",Saisonpreise!$D$9:$D$38,"&lt;="&amp;A907,Saisonpreise!$E$9:$E$38,"&gt;="&amp;A907))</f>
        <v>0</v>
      </c>
      <c r="F907" s="10">
        <f>IF(A907="","",IF(E907&gt;1,"",IF(E907=1,SUMIFS(Saisonpreise!$F$9:$F$38,Saisonpreise!$K$9:$K$38,"OK",Saisonpreise!$C$9:$C$38,"Einmalig",Saisonpreise!$D$9:$D$38,"&lt;="&amp;A907,Saisonpreise!$E$9:$E$38,"&gt;="&amp;A907),IF(D907&gt;1,"",IF(D907=0,Start!$E$26,SUMIFS(Saisonpreise!$F$9:$F$38,Saisonpreise!$K$9:$K$38,"OK",Saisonpreise!$C$9:$C$38,"Jährlich",Saisonpreise!$J$9:$J$38,0,Saisonpreise!$H$9:$H$38,"&lt;="&amp;C907,Saisonpreise!$I$9:$I$38,"&gt;="&amp;C907)+SUMIFS(Saisonpreise!$F$9:$F$38,Saisonpreise!$K$9:$K$38,"OK",Saisonpreise!$C$9:$C$38,"Jährlich",Saisonpreise!$J$9:$J$38,1,Saisonpreise!$H$9:$H$38,"&lt;="&amp;C907)+SUMIFS(Saisonpreise!$F$9:$F$38,Saisonpreise!$K$9:$K$38,"OK",Saisonpreise!$C$9:$C$38,"Jährlich",Saisonpreise!$J$9:$J$38,1,Saisonpreise!$I$9:$I$38,"&gt;="&amp;C907))))))</f>
        <v>135</v>
      </c>
      <c r="G907" s="3" t="str">
        <f t="shared" si="58"/>
        <v>Jährliche Saison</v>
      </c>
      <c r="H907" s="3" t="str">
        <f t="shared" si="59"/>
        <v>OK</v>
      </c>
    </row>
    <row r="908" spans="1:8" ht="31" customHeight="1">
      <c r="A908" s="12">
        <f>IF(DATE(Start!$E$28,1,1)+ROW()-9&lt;DATE(Start!$E$28+3,1,1),DATE(Start!$E$28,1,1)+ROW()-9,"")</f>
        <v>46922</v>
      </c>
      <c r="B908" s="3" t="str">
        <f t="shared" si="56"/>
        <v>So</v>
      </c>
      <c r="C908" s="3">
        <f t="shared" si="57"/>
        <v>618</v>
      </c>
      <c r="D908" s="3">
        <f>IF(A908="","",COUNTIFS(Saisonpreise!$K$9:$K$38,"OK",Saisonpreise!$C$9:$C$38,"Jährlich",Saisonpreise!$J$9:$J$38,0,Saisonpreise!$H$9:$H$38,"&lt;="&amp;C908,Saisonpreise!$I$9:$I$38,"&gt;="&amp;C908)+COUNTIFS(Saisonpreise!$K$9:$K$38,"OK",Saisonpreise!$C$9:$C$38,"Jährlich",Saisonpreise!$J$9:$J$38,1,Saisonpreise!$H$9:$H$38,"&lt;="&amp;C908)+COUNTIFS(Saisonpreise!$K$9:$K$38,"OK",Saisonpreise!$C$9:$C$38,"Jährlich",Saisonpreise!$J$9:$J$38,1,Saisonpreise!$I$9:$I$38,"&gt;="&amp;C908))</f>
        <v>1</v>
      </c>
      <c r="E908" s="3">
        <f>IF(A908="","",COUNTIFS(Saisonpreise!$K$9:$K$38,"OK",Saisonpreise!$C$9:$C$38,"Einmalig",Saisonpreise!$D$9:$D$38,"&lt;="&amp;A908,Saisonpreise!$E$9:$E$38,"&gt;="&amp;A908))</f>
        <v>0</v>
      </c>
      <c r="F908" s="10">
        <f>IF(A908="","",IF(E908&gt;1,"",IF(E908=1,SUMIFS(Saisonpreise!$F$9:$F$38,Saisonpreise!$K$9:$K$38,"OK",Saisonpreise!$C$9:$C$38,"Einmalig",Saisonpreise!$D$9:$D$38,"&lt;="&amp;A908,Saisonpreise!$E$9:$E$38,"&gt;="&amp;A908),IF(D908&gt;1,"",IF(D908=0,Start!$E$26,SUMIFS(Saisonpreise!$F$9:$F$38,Saisonpreise!$K$9:$K$38,"OK",Saisonpreise!$C$9:$C$38,"Jährlich",Saisonpreise!$J$9:$J$38,0,Saisonpreise!$H$9:$H$38,"&lt;="&amp;C908,Saisonpreise!$I$9:$I$38,"&gt;="&amp;C908)+SUMIFS(Saisonpreise!$F$9:$F$38,Saisonpreise!$K$9:$K$38,"OK",Saisonpreise!$C$9:$C$38,"Jährlich",Saisonpreise!$J$9:$J$38,1,Saisonpreise!$H$9:$H$38,"&lt;="&amp;C908)+SUMIFS(Saisonpreise!$F$9:$F$38,Saisonpreise!$K$9:$K$38,"OK",Saisonpreise!$C$9:$C$38,"Jährlich",Saisonpreise!$J$9:$J$38,1,Saisonpreise!$I$9:$I$38,"&gt;="&amp;C908))))))</f>
        <v>135</v>
      </c>
      <c r="G908" s="3" t="str">
        <f t="shared" si="58"/>
        <v>Jährliche Saison</v>
      </c>
      <c r="H908" s="3" t="str">
        <f t="shared" si="59"/>
        <v>OK</v>
      </c>
    </row>
    <row r="909" spans="1:8" ht="31" customHeight="1">
      <c r="A909" s="12">
        <f>IF(DATE(Start!$E$28,1,1)+ROW()-9&lt;DATE(Start!$E$28+3,1,1),DATE(Start!$E$28,1,1)+ROW()-9,"")</f>
        <v>46923</v>
      </c>
      <c r="B909" s="3" t="str">
        <f t="shared" si="56"/>
        <v>Mo</v>
      </c>
      <c r="C909" s="3">
        <f t="shared" si="57"/>
        <v>619</v>
      </c>
      <c r="D909" s="3">
        <f>IF(A909="","",COUNTIFS(Saisonpreise!$K$9:$K$38,"OK",Saisonpreise!$C$9:$C$38,"Jährlich",Saisonpreise!$J$9:$J$38,0,Saisonpreise!$H$9:$H$38,"&lt;="&amp;C909,Saisonpreise!$I$9:$I$38,"&gt;="&amp;C909)+COUNTIFS(Saisonpreise!$K$9:$K$38,"OK",Saisonpreise!$C$9:$C$38,"Jährlich",Saisonpreise!$J$9:$J$38,1,Saisonpreise!$H$9:$H$38,"&lt;="&amp;C909)+COUNTIFS(Saisonpreise!$K$9:$K$38,"OK",Saisonpreise!$C$9:$C$38,"Jährlich",Saisonpreise!$J$9:$J$38,1,Saisonpreise!$I$9:$I$38,"&gt;="&amp;C909))</f>
        <v>1</v>
      </c>
      <c r="E909" s="3">
        <f>IF(A909="","",COUNTIFS(Saisonpreise!$K$9:$K$38,"OK",Saisonpreise!$C$9:$C$38,"Einmalig",Saisonpreise!$D$9:$D$38,"&lt;="&amp;A909,Saisonpreise!$E$9:$E$38,"&gt;="&amp;A909))</f>
        <v>0</v>
      </c>
      <c r="F909" s="10">
        <f>IF(A909="","",IF(E909&gt;1,"",IF(E909=1,SUMIFS(Saisonpreise!$F$9:$F$38,Saisonpreise!$K$9:$K$38,"OK",Saisonpreise!$C$9:$C$38,"Einmalig",Saisonpreise!$D$9:$D$38,"&lt;="&amp;A909,Saisonpreise!$E$9:$E$38,"&gt;="&amp;A909),IF(D909&gt;1,"",IF(D909=0,Start!$E$26,SUMIFS(Saisonpreise!$F$9:$F$38,Saisonpreise!$K$9:$K$38,"OK",Saisonpreise!$C$9:$C$38,"Jährlich",Saisonpreise!$J$9:$J$38,0,Saisonpreise!$H$9:$H$38,"&lt;="&amp;C909,Saisonpreise!$I$9:$I$38,"&gt;="&amp;C909)+SUMIFS(Saisonpreise!$F$9:$F$38,Saisonpreise!$K$9:$K$38,"OK",Saisonpreise!$C$9:$C$38,"Jährlich",Saisonpreise!$J$9:$J$38,1,Saisonpreise!$H$9:$H$38,"&lt;="&amp;C909)+SUMIFS(Saisonpreise!$F$9:$F$38,Saisonpreise!$K$9:$K$38,"OK",Saisonpreise!$C$9:$C$38,"Jährlich",Saisonpreise!$J$9:$J$38,1,Saisonpreise!$I$9:$I$38,"&gt;="&amp;C909))))))</f>
        <v>135</v>
      </c>
      <c r="G909" s="3" t="str">
        <f t="shared" si="58"/>
        <v>Jährliche Saison</v>
      </c>
      <c r="H909" s="3" t="str">
        <f t="shared" si="59"/>
        <v>OK</v>
      </c>
    </row>
    <row r="910" spans="1:8" ht="31" customHeight="1">
      <c r="A910" s="12">
        <f>IF(DATE(Start!$E$28,1,1)+ROW()-9&lt;DATE(Start!$E$28+3,1,1),DATE(Start!$E$28,1,1)+ROW()-9,"")</f>
        <v>46924</v>
      </c>
      <c r="B910" s="3" t="str">
        <f t="shared" si="56"/>
        <v>Di</v>
      </c>
      <c r="C910" s="3">
        <f t="shared" si="57"/>
        <v>620</v>
      </c>
      <c r="D910" s="3">
        <f>IF(A910="","",COUNTIFS(Saisonpreise!$K$9:$K$38,"OK",Saisonpreise!$C$9:$C$38,"Jährlich",Saisonpreise!$J$9:$J$38,0,Saisonpreise!$H$9:$H$38,"&lt;="&amp;C910,Saisonpreise!$I$9:$I$38,"&gt;="&amp;C910)+COUNTIFS(Saisonpreise!$K$9:$K$38,"OK",Saisonpreise!$C$9:$C$38,"Jährlich",Saisonpreise!$J$9:$J$38,1,Saisonpreise!$H$9:$H$38,"&lt;="&amp;C910)+COUNTIFS(Saisonpreise!$K$9:$K$38,"OK",Saisonpreise!$C$9:$C$38,"Jährlich",Saisonpreise!$J$9:$J$38,1,Saisonpreise!$I$9:$I$38,"&gt;="&amp;C910))</f>
        <v>1</v>
      </c>
      <c r="E910" s="3">
        <f>IF(A910="","",COUNTIFS(Saisonpreise!$K$9:$K$38,"OK",Saisonpreise!$C$9:$C$38,"Einmalig",Saisonpreise!$D$9:$D$38,"&lt;="&amp;A910,Saisonpreise!$E$9:$E$38,"&gt;="&amp;A910))</f>
        <v>0</v>
      </c>
      <c r="F910" s="10">
        <f>IF(A910="","",IF(E910&gt;1,"",IF(E910=1,SUMIFS(Saisonpreise!$F$9:$F$38,Saisonpreise!$K$9:$K$38,"OK",Saisonpreise!$C$9:$C$38,"Einmalig",Saisonpreise!$D$9:$D$38,"&lt;="&amp;A910,Saisonpreise!$E$9:$E$38,"&gt;="&amp;A910),IF(D910&gt;1,"",IF(D910=0,Start!$E$26,SUMIFS(Saisonpreise!$F$9:$F$38,Saisonpreise!$K$9:$K$38,"OK",Saisonpreise!$C$9:$C$38,"Jährlich",Saisonpreise!$J$9:$J$38,0,Saisonpreise!$H$9:$H$38,"&lt;="&amp;C910,Saisonpreise!$I$9:$I$38,"&gt;="&amp;C910)+SUMIFS(Saisonpreise!$F$9:$F$38,Saisonpreise!$K$9:$K$38,"OK",Saisonpreise!$C$9:$C$38,"Jährlich",Saisonpreise!$J$9:$J$38,1,Saisonpreise!$H$9:$H$38,"&lt;="&amp;C910)+SUMIFS(Saisonpreise!$F$9:$F$38,Saisonpreise!$K$9:$K$38,"OK",Saisonpreise!$C$9:$C$38,"Jährlich",Saisonpreise!$J$9:$J$38,1,Saisonpreise!$I$9:$I$38,"&gt;="&amp;C910))))))</f>
        <v>135</v>
      </c>
      <c r="G910" s="3" t="str">
        <f t="shared" si="58"/>
        <v>Jährliche Saison</v>
      </c>
      <c r="H910" s="3" t="str">
        <f t="shared" si="59"/>
        <v>OK</v>
      </c>
    </row>
    <row r="911" spans="1:8" ht="31" customHeight="1">
      <c r="A911" s="12">
        <f>IF(DATE(Start!$E$28,1,1)+ROW()-9&lt;DATE(Start!$E$28+3,1,1),DATE(Start!$E$28,1,1)+ROW()-9,"")</f>
        <v>46925</v>
      </c>
      <c r="B911" s="3" t="str">
        <f t="shared" si="56"/>
        <v>Mi</v>
      </c>
      <c r="C911" s="3">
        <f t="shared" si="57"/>
        <v>621</v>
      </c>
      <c r="D911" s="3">
        <f>IF(A911="","",COUNTIFS(Saisonpreise!$K$9:$K$38,"OK",Saisonpreise!$C$9:$C$38,"Jährlich",Saisonpreise!$J$9:$J$38,0,Saisonpreise!$H$9:$H$38,"&lt;="&amp;C911,Saisonpreise!$I$9:$I$38,"&gt;="&amp;C911)+COUNTIFS(Saisonpreise!$K$9:$K$38,"OK",Saisonpreise!$C$9:$C$38,"Jährlich",Saisonpreise!$J$9:$J$38,1,Saisonpreise!$H$9:$H$38,"&lt;="&amp;C911)+COUNTIFS(Saisonpreise!$K$9:$K$38,"OK",Saisonpreise!$C$9:$C$38,"Jährlich",Saisonpreise!$J$9:$J$38,1,Saisonpreise!$I$9:$I$38,"&gt;="&amp;C911))</f>
        <v>1</v>
      </c>
      <c r="E911" s="3">
        <f>IF(A911="","",COUNTIFS(Saisonpreise!$K$9:$K$38,"OK",Saisonpreise!$C$9:$C$38,"Einmalig",Saisonpreise!$D$9:$D$38,"&lt;="&amp;A911,Saisonpreise!$E$9:$E$38,"&gt;="&amp;A911))</f>
        <v>0</v>
      </c>
      <c r="F911" s="10">
        <f>IF(A911="","",IF(E911&gt;1,"",IF(E911=1,SUMIFS(Saisonpreise!$F$9:$F$38,Saisonpreise!$K$9:$K$38,"OK",Saisonpreise!$C$9:$C$38,"Einmalig",Saisonpreise!$D$9:$D$38,"&lt;="&amp;A911,Saisonpreise!$E$9:$E$38,"&gt;="&amp;A911),IF(D911&gt;1,"",IF(D911=0,Start!$E$26,SUMIFS(Saisonpreise!$F$9:$F$38,Saisonpreise!$K$9:$K$38,"OK",Saisonpreise!$C$9:$C$38,"Jährlich",Saisonpreise!$J$9:$J$38,0,Saisonpreise!$H$9:$H$38,"&lt;="&amp;C911,Saisonpreise!$I$9:$I$38,"&gt;="&amp;C911)+SUMIFS(Saisonpreise!$F$9:$F$38,Saisonpreise!$K$9:$K$38,"OK",Saisonpreise!$C$9:$C$38,"Jährlich",Saisonpreise!$J$9:$J$38,1,Saisonpreise!$H$9:$H$38,"&lt;="&amp;C911)+SUMIFS(Saisonpreise!$F$9:$F$38,Saisonpreise!$K$9:$K$38,"OK",Saisonpreise!$C$9:$C$38,"Jährlich",Saisonpreise!$J$9:$J$38,1,Saisonpreise!$I$9:$I$38,"&gt;="&amp;C911))))))</f>
        <v>135</v>
      </c>
      <c r="G911" s="3" t="str">
        <f t="shared" si="58"/>
        <v>Jährliche Saison</v>
      </c>
      <c r="H911" s="3" t="str">
        <f t="shared" si="59"/>
        <v>OK</v>
      </c>
    </row>
    <row r="912" spans="1:8" ht="31" customHeight="1">
      <c r="A912" s="12">
        <f>IF(DATE(Start!$E$28,1,1)+ROW()-9&lt;DATE(Start!$E$28+3,1,1),DATE(Start!$E$28,1,1)+ROW()-9,"")</f>
        <v>46926</v>
      </c>
      <c r="B912" s="3" t="str">
        <f t="shared" si="56"/>
        <v>Do</v>
      </c>
      <c r="C912" s="3">
        <f t="shared" si="57"/>
        <v>622</v>
      </c>
      <c r="D912" s="3">
        <f>IF(A912="","",COUNTIFS(Saisonpreise!$K$9:$K$38,"OK",Saisonpreise!$C$9:$C$38,"Jährlich",Saisonpreise!$J$9:$J$38,0,Saisonpreise!$H$9:$H$38,"&lt;="&amp;C912,Saisonpreise!$I$9:$I$38,"&gt;="&amp;C912)+COUNTIFS(Saisonpreise!$K$9:$K$38,"OK",Saisonpreise!$C$9:$C$38,"Jährlich",Saisonpreise!$J$9:$J$38,1,Saisonpreise!$H$9:$H$38,"&lt;="&amp;C912)+COUNTIFS(Saisonpreise!$K$9:$K$38,"OK",Saisonpreise!$C$9:$C$38,"Jährlich",Saisonpreise!$J$9:$J$38,1,Saisonpreise!$I$9:$I$38,"&gt;="&amp;C912))</f>
        <v>1</v>
      </c>
      <c r="E912" s="3">
        <f>IF(A912="","",COUNTIFS(Saisonpreise!$K$9:$K$38,"OK",Saisonpreise!$C$9:$C$38,"Einmalig",Saisonpreise!$D$9:$D$38,"&lt;="&amp;A912,Saisonpreise!$E$9:$E$38,"&gt;="&amp;A912))</f>
        <v>0</v>
      </c>
      <c r="F912" s="10">
        <f>IF(A912="","",IF(E912&gt;1,"",IF(E912=1,SUMIFS(Saisonpreise!$F$9:$F$38,Saisonpreise!$K$9:$K$38,"OK",Saisonpreise!$C$9:$C$38,"Einmalig",Saisonpreise!$D$9:$D$38,"&lt;="&amp;A912,Saisonpreise!$E$9:$E$38,"&gt;="&amp;A912),IF(D912&gt;1,"",IF(D912=0,Start!$E$26,SUMIFS(Saisonpreise!$F$9:$F$38,Saisonpreise!$K$9:$K$38,"OK",Saisonpreise!$C$9:$C$38,"Jährlich",Saisonpreise!$J$9:$J$38,0,Saisonpreise!$H$9:$H$38,"&lt;="&amp;C912,Saisonpreise!$I$9:$I$38,"&gt;="&amp;C912)+SUMIFS(Saisonpreise!$F$9:$F$38,Saisonpreise!$K$9:$K$38,"OK",Saisonpreise!$C$9:$C$38,"Jährlich",Saisonpreise!$J$9:$J$38,1,Saisonpreise!$H$9:$H$38,"&lt;="&amp;C912)+SUMIFS(Saisonpreise!$F$9:$F$38,Saisonpreise!$K$9:$K$38,"OK",Saisonpreise!$C$9:$C$38,"Jährlich",Saisonpreise!$J$9:$J$38,1,Saisonpreise!$I$9:$I$38,"&gt;="&amp;C912))))))</f>
        <v>135</v>
      </c>
      <c r="G912" s="3" t="str">
        <f t="shared" si="58"/>
        <v>Jährliche Saison</v>
      </c>
      <c r="H912" s="3" t="str">
        <f t="shared" si="59"/>
        <v>OK</v>
      </c>
    </row>
    <row r="913" spans="1:8" ht="31" customHeight="1">
      <c r="A913" s="12">
        <f>IF(DATE(Start!$E$28,1,1)+ROW()-9&lt;DATE(Start!$E$28+3,1,1),DATE(Start!$E$28,1,1)+ROW()-9,"")</f>
        <v>46927</v>
      </c>
      <c r="B913" s="3" t="str">
        <f t="shared" si="56"/>
        <v>Fr</v>
      </c>
      <c r="C913" s="3">
        <f t="shared" si="57"/>
        <v>623</v>
      </c>
      <c r="D913" s="3">
        <f>IF(A913="","",COUNTIFS(Saisonpreise!$K$9:$K$38,"OK",Saisonpreise!$C$9:$C$38,"Jährlich",Saisonpreise!$J$9:$J$38,0,Saisonpreise!$H$9:$H$38,"&lt;="&amp;C913,Saisonpreise!$I$9:$I$38,"&gt;="&amp;C913)+COUNTIFS(Saisonpreise!$K$9:$K$38,"OK",Saisonpreise!$C$9:$C$38,"Jährlich",Saisonpreise!$J$9:$J$38,1,Saisonpreise!$H$9:$H$38,"&lt;="&amp;C913)+COUNTIFS(Saisonpreise!$K$9:$K$38,"OK",Saisonpreise!$C$9:$C$38,"Jährlich",Saisonpreise!$J$9:$J$38,1,Saisonpreise!$I$9:$I$38,"&gt;="&amp;C913))</f>
        <v>1</v>
      </c>
      <c r="E913" s="3">
        <f>IF(A913="","",COUNTIFS(Saisonpreise!$K$9:$K$38,"OK",Saisonpreise!$C$9:$C$38,"Einmalig",Saisonpreise!$D$9:$D$38,"&lt;="&amp;A913,Saisonpreise!$E$9:$E$38,"&gt;="&amp;A913))</f>
        <v>0</v>
      </c>
      <c r="F913" s="10">
        <f>IF(A913="","",IF(E913&gt;1,"",IF(E913=1,SUMIFS(Saisonpreise!$F$9:$F$38,Saisonpreise!$K$9:$K$38,"OK",Saisonpreise!$C$9:$C$38,"Einmalig",Saisonpreise!$D$9:$D$38,"&lt;="&amp;A913,Saisonpreise!$E$9:$E$38,"&gt;="&amp;A913),IF(D913&gt;1,"",IF(D913=0,Start!$E$26,SUMIFS(Saisonpreise!$F$9:$F$38,Saisonpreise!$K$9:$K$38,"OK",Saisonpreise!$C$9:$C$38,"Jährlich",Saisonpreise!$J$9:$J$38,0,Saisonpreise!$H$9:$H$38,"&lt;="&amp;C913,Saisonpreise!$I$9:$I$38,"&gt;="&amp;C913)+SUMIFS(Saisonpreise!$F$9:$F$38,Saisonpreise!$K$9:$K$38,"OK",Saisonpreise!$C$9:$C$38,"Jährlich",Saisonpreise!$J$9:$J$38,1,Saisonpreise!$H$9:$H$38,"&lt;="&amp;C913)+SUMIFS(Saisonpreise!$F$9:$F$38,Saisonpreise!$K$9:$K$38,"OK",Saisonpreise!$C$9:$C$38,"Jährlich",Saisonpreise!$J$9:$J$38,1,Saisonpreise!$I$9:$I$38,"&gt;="&amp;C913))))))</f>
        <v>135</v>
      </c>
      <c r="G913" s="3" t="str">
        <f t="shared" si="58"/>
        <v>Jährliche Saison</v>
      </c>
      <c r="H913" s="3" t="str">
        <f t="shared" si="59"/>
        <v>OK</v>
      </c>
    </row>
    <row r="914" spans="1:8" ht="31" customHeight="1">
      <c r="A914" s="12">
        <f>IF(DATE(Start!$E$28,1,1)+ROW()-9&lt;DATE(Start!$E$28+3,1,1),DATE(Start!$E$28,1,1)+ROW()-9,"")</f>
        <v>46928</v>
      </c>
      <c r="B914" s="3" t="str">
        <f t="shared" si="56"/>
        <v>Sa</v>
      </c>
      <c r="C914" s="3">
        <f t="shared" si="57"/>
        <v>624</v>
      </c>
      <c r="D914" s="3">
        <f>IF(A914="","",COUNTIFS(Saisonpreise!$K$9:$K$38,"OK",Saisonpreise!$C$9:$C$38,"Jährlich",Saisonpreise!$J$9:$J$38,0,Saisonpreise!$H$9:$H$38,"&lt;="&amp;C914,Saisonpreise!$I$9:$I$38,"&gt;="&amp;C914)+COUNTIFS(Saisonpreise!$K$9:$K$38,"OK",Saisonpreise!$C$9:$C$38,"Jährlich",Saisonpreise!$J$9:$J$38,1,Saisonpreise!$H$9:$H$38,"&lt;="&amp;C914)+COUNTIFS(Saisonpreise!$K$9:$K$38,"OK",Saisonpreise!$C$9:$C$38,"Jährlich",Saisonpreise!$J$9:$J$38,1,Saisonpreise!$I$9:$I$38,"&gt;="&amp;C914))</f>
        <v>1</v>
      </c>
      <c r="E914" s="3">
        <f>IF(A914="","",COUNTIFS(Saisonpreise!$K$9:$K$38,"OK",Saisonpreise!$C$9:$C$38,"Einmalig",Saisonpreise!$D$9:$D$38,"&lt;="&amp;A914,Saisonpreise!$E$9:$E$38,"&gt;="&amp;A914))</f>
        <v>0</v>
      </c>
      <c r="F914" s="10">
        <f>IF(A914="","",IF(E914&gt;1,"",IF(E914=1,SUMIFS(Saisonpreise!$F$9:$F$38,Saisonpreise!$K$9:$K$38,"OK",Saisonpreise!$C$9:$C$38,"Einmalig",Saisonpreise!$D$9:$D$38,"&lt;="&amp;A914,Saisonpreise!$E$9:$E$38,"&gt;="&amp;A914),IF(D914&gt;1,"",IF(D914=0,Start!$E$26,SUMIFS(Saisonpreise!$F$9:$F$38,Saisonpreise!$K$9:$K$38,"OK",Saisonpreise!$C$9:$C$38,"Jährlich",Saisonpreise!$J$9:$J$38,0,Saisonpreise!$H$9:$H$38,"&lt;="&amp;C914,Saisonpreise!$I$9:$I$38,"&gt;="&amp;C914)+SUMIFS(Saisonpreise!$F$9:$F$38,Saisonpreise!$K$9:$K$38,"OK",Saisonpreise!$C$9:$C$38,"Jährlich",Saisonpreise!$J$9:$J$38,1,Saisonpreise!$H$9:$H$38,"&lt;="&amp;C914)+SUMIFS(Saisonpreise!$F$9:$F$38,Saisonpreise!$K$9:$K$38,"OK",Saisonpreise!$C$9:$C$38,"Jährlich",Saisonpreise!$J$9:$J$38,1,Saisonpreise!$I$9:$I$38,"&gt;="&amp;C914))))))</f>
        <v>135</v>
      </c>
      <c r="G914" s="3" t="str">
        <f t="shared" si="58"/>
        <v>Jährliche Saison</v>
      </c>
      <c r="H914" s="3" t="str">
        <f t="shared" si="59"/>
        <v>OK</v>
      </c>
    </row>
    <row r="915" spans="1:8" ht="31" customHeight="1">
      <c r="A915" s="12">
        <f>IF(DATE(Start!$E$28,1,1)+ROW()-9&lt;DATE(Start!$E$28+3,1,1),DATE(Start!$E$28,1,1)+ROW()-9,"")</f>
        <v>46929</v>
      </c>
      <c r="B915" s="3" t="str">
        <f t="shared" si="56"/>
        <v>So</v>
      </c>
      <c r="C915" s="3">
        <f t="shared" si="57"/>
        <v>625</v>
      </c>
      <c r="D915" s="3">
        <f>IF(A915="","",COUNTIFS(Saisonpreise!$K$9:$K$38,"OK",Saisonpreise!$C$9:$C$38,"Jährlich",Saisonpreise!$J$9:$J$38,0,Saisonpreise!$H$9:$H$38,"&lt;="&amp;C915,Saisonpreise!$I$9:$I$38,"&gt;="&amp;C915)+COUNTIFS(Saisonpreise!$K$9:$K$38,"OK",Saisonpreise!$C$9:$C$38,"Jährlich",Saisonpreise!$J$9:$J$38,1,Saisonpreise!$H$9:$H$38,"&lt;="&amp;C915)+COUNTIFS(Saisonpreise!$K$9:$K$38,"OK",Saisonpreise!$C$9:$C$38,"Jährlich",Saisonpreise!$J$9:$J$38,1,Saisonpreise!$I$9:$I$38,"&gt;="&amp;C915))</f>
        <v>1</v>
      </c>
      <c r="E915" s="3">
        <f>IF(A915="","",COUNTIFS(Saisonpreise!$K$9:$K$38,"OK",Saisonpreise!$C$9:$C$38,"Einmalig",Saisonpreise!$D$9:$D$38,"&lt;="&amp;A915,Saisonpreise!$E$9:$E$38,"&gt;="&amp;A915))</f>
        <v>0</v>
      </c>
      <c r="F915" s="10">
        <f>IF(A915="","",IF(E915&gt;1,"",IF(E915=1,SUMIFS(Saisonpreise!$F$9:$F$38,Saisonpreise!$K$9:$K$38,"OK",Saisonpreise!$C$9:$C$38,"Einmalig",Saisonpreise!$D$9:$D$38,"&lt;="&amp;A915,Saisonpreise!$E$9:$E$38,"&gt;="&amp;A915),IF(D915&gt;1,"",IF(D915=0,Start!$E$26,SUMIFS(Saisonpreise!$F$9:$F$38,Saisonpreise!$K$9:$K$38,"OK",Saisonpreise!$C$9:$C$38,"Jährlich",Saisonpreise!$J$9:$J$38,0,Saisonpreise!$H$9:$H$38,"&lt;="&amp;C915,Saisonpreise!$I$9:$I$38,"&gt;="&amp;C915)+SUMIFS(Saisonpreise!$F$9:$F$38,Saisonpreise!$K$9:$K$38,"OK",Saisonpreise!$C$9:$C$38,"Jährlich",Saisonpreise!$J$9:$J$38,1,Saisonpreise!$H$9:$H$38,"&lt;="&amp;C915)+SUMIFS(Saisonpreise!$F$9:$F$38,Saisonpreise!$K$9:$K$38,"OK",Saisonpreise!$C$9:$C$38,"Jährlich",Saisonpreise!$J$9:$J$38,1,Saisonpreise!$I$9:$I$38,"&gt;="&amp;C915))))))</f>
        <v>135</v>
      </c>
      <c r="G915" s="3" t="str">
        <f t="shared" si="58"/>
        <v>Jährliche Saison</v>
      </c>
      <c r="H915" s="3" t="str">
        <f t="shared" si="59"/>
        <v>OK</v>
      </c>
    </row>
    <row r="916" spans="1:8" ht="31" customHeight="1">
      <c r="A916" s="12">
        <f>IF(DATE(Start!$E$28,1,1)+ROW()-9&lt;DATE(Start!$E$28+3,1,1),DATE(Start!$E$28,1,1)+ROW()-9,"")</f>
        <v>46930</v>
      </c>
      <c r="B916" s="3" t="str">
        <f t="shared" si="56"/>
        <v>Mo</v>
      </c>
      <c r="C916" s="3">
        <f t="shared" si="57"/>
        <v>626</v>
      </c>
      <c r="D916" s="3">
        <f>IF(A916="","",COUNTIFS(Saisonpreise!$K$9:$K$38,"OK",Saisonpreise!$C$9:$C$38,"Jährlich",Saisonpreise!$J$9:$J$38,0,Saisonpreise!$H$9:$H$38,"&lt;="&amp;C916,Saisonpreise!$I$9:$I$38,"&gt;="&amp;C916)+COUNTIFS(Saisonpreise!$K$9:$K$38,"OK",Saisonpreise!$C$9:$C$38,"Jährlich",Saisonpreise!$J$9:$J$38,1,Saisonpreise!$H$9:$H$38,"&lt;="&amp;C916)+COUNTIFS(Saisonpreise!$K$9:$K$38,"OK",Saisonpreise!$C$9:$C$38,"Jährlich",Saisonpreise!$J$9:$J$38,1,Saisonpreise!$I$9:$I$38,"&gt;="&amp;C916))</f>
        <v>1</v>
      </c>
      <c r="E916" s="3">
        <f>IF(A916="","",COUNTIFS(Saisonpreise!$K$9:$K$38,"OK",Saisonpreise!$C$9:$C$38,"Einmalig",Saisonpreise!$D$9:$D$38,"&lt;="&amp;A916,Saisonpreise!$E$9:$E$38,"&gt;="&amp;A916))</f>
        <v>0</v>
      </c>
      <c r="F916" s="10">
        <f>IF(A916="","",IF(E916&gt;1,"",IF(E916=1,SUMIFS(Saisonpreise!$F$9:$F$38,Saisonpreise!$K$9:$K$38,"OK",Saisonpreise!$C$9:$C$38,"Einmalig",Saisonpreise!$D$9:$D$38,"&lt;="&amp;A916,Saisonpreise!$E$9:$E$38,"&gt;="&amp;A916),IF(D916&gt;1,"",IF(D916=0,Start!$E$26,SUMIFS(Saisonpreise!$F$9:$F$38,Saisonpreise!$K$9:$K$38,"OK",Saisonpreise!$C$9:$C$38,"Jährlich",Saisonpreise!$J$9:$J$38,0,Saisonpreise!$H$9:$H$38,"&lt;="&amp;C916,Saisonpreise!$I$9:$I$38,"&gt;="&amp;C916)+SUMIFS(Saisonpreise!$F$9:$F$38,Saisonpreise!$K$9:$K$38,"OK",Saisonpreise!$C$9:$C$38,"Jährlich",Saisonpreise!$J$9:$J$38,1,Saisonpreise!$H$9:$H$38,"&lt;="&amp;C916)+SUMIFS(Saisonpreise!$F$9:$F$38,Saisonpreise!$K$9:$K$38,"OK",Saisonpreise!$C$9:$C$38,"Jährlich",Saisonpreise!$J$9:$J$38,1,Saisonpreise!$I$9:$I$38,"&gt;="&amp;C916))))))</f>
        <v>135</v>
      </c>
      <c r="G916" s="3" t="str">
        <f t="shared" si="58"/>
        <v>Jährliche Saison</v>
      </c>
      <c r="H916" s="3" t="str">
        <f t="shared" si="59"/>
        <v>OK</v>
      </c>
    </row>
    <row r="917" spans="1:8" ht="31" customHeight="1">
      <c r="A917" s="12">
        <f>IF(DATE(Start!$E$28,1,1)+ROW()-9&lt;DATE(Start!$E$28+3,1,1),DATE(Start!$E$28,1,1)+ROW()-9,"")</f>
        <v>46931</v>
      </c>
      <c r="B917" s="3" t="str">
        <f t="shared" si="56"/>
        <v>Di</v>
      </c>
      <c r="C917" s="3">
        <f t="shared" si="57"/>
        <v>627</v>
      </c>
      <c r="D917" s="3">
        <f>IF(A917="","",COUNTIFS(Saisonpreise!$K$9:$K$38,"OK",Saisonpreise!$C$9:$C$38,"Jährlich",Saisonpreise!$J$9:$J$38,0,Saisonpreise!$H$9:$H$38,"&lt;="&amp;C917,Saisonpreise!$I$9:$I$38,"&gt;="&amp;C917)+COUNTIFS(Saisonpreise!$K$9:$K$38,"OK",Saisonpreise!$C$9:$C$38,"Jährlich",Saisonpreise!$J$9:$J$38,1,Saisonpreise!$H$9:$H$38,"&lt;="&amp;C917)+COUNTIFS(Saisonpreise!$K$9:$K$38,"OK",Saisonpreise!$C$9:$C$38,"Jährlich",Saisonpreise!$J$9:$J$38,1,Saisonpreise!$I$9:$I$38,"&gt;="&amp;C917))</f>
        <v>1</v>
      </c>
      <c r="E917" s="3">
        <f>IF(A917="","",COUNTIFS(Saisonpreise!$K$9:$K$38,"OK",Saisonpreise!$C$9:$C$38,"Einmalig",Saisonpreise!$D$9:$D$38,"&lt;="&amp;A917,Saisonpreise!$E$9:$E$38,"&gt;="&amp;A917))</f>
        <v>0</v>
      </c>
      <c r="F917" s="10">
        <f>IF(A917="","",IF(E917&gt;1,"",IF(E917=1,SUMIFS(Saisonpreise!$F$9:$F$38,Saisonpreise!$K$9:$K$38,"OK",Saisonpreise!$C$9:$C$38,"Einmalig",Saisonpreise!$D$9:$D$38,"&lt;="&amp;A917,Saisonpreise!$E$9:$E$38,"&gt;="&amp;A917),IF(D917&gt;1,"",IF(D917=0,Start!$E$26,SUMIFS(Saisonpreise!$F$9:$F$38,Saisonpreise!$K$9:$K$38,"OK",Saisonpreise!$C$9:$C$38,"Jährlich",Saisonpreise!$J$9:$J$38,0,Saisonpreise!$H$9:$H$38,"&lt;="&amp;C917,Saisonpreise!$I$9:$I$38,"&gt;="&amp;C917)+SUMIFS(Saisonpreise!$F$9:$F$38,Saisonpreise!$K$9:$K$38,"OK",Saisonpreise!$C$9:$C$38,"Jährlich",Saisonpreise!$J$9:$J$38,1,Saisonpreise!$H$9:$H$38,"&lt;="&amp;C917)+SUMIFS(Saisonpreise!$F$9:$F$38,Saisonpreise!$K$9:$K$38,"OK",Saisonpreise!$C$9:$C$38,"Jährlich",Saisonpreise!$J$9:$J$38,1,Saisonpreise!$I$9:$I$38,"&gt;="&amp;C917))))))</f>
        <v>135</v>
      </c>
      <c r="G917" s="3" t="str">
        <f t="shared" si="58"/>
        <v>Jährliche Saison</v>
      </c>
      <c r="H917" s="3" t="str">
        <f t="shared" si="59"/>
        <v>OK</v>
      </c>
    </row>
    <row r="918" spans="1:8" ht="31" customHeight="1">
      <c r="A918" s="12">
        <f>IF(DATE(Start!$E$28,1,1)+ROW()-9&lt;DATE(Start!$E$28+3,1,1),DATE(Start!$E$28,1,1)+ROW()-9,"")</f>
        <v>46932</v>
      </c>
      <c r="B918" s="3" t="str">
        <f t="shared" si="56"/>
        <v>Mi</v>
      </c>
      <c r="C918" s="3">
        <f t="shared" si="57"/>
        <v>628</v>
      </c>
      <c r="D918" s="3">
        <f>IF(A918="","",COUNTIFS(Saisonpreise!$K$9:$K$38,"OK",Saisonpreise!$C$9:$C$38,"Jährlich",Saisonpreise!$J$9:$J$38,0,Saisonpreise!$H$9:$H$38,"&lt;="&amp;C918,Saisonpreise!$I$9:$I$38,"&gt;="&amp;C918)+COUNTIFS(Saisonpreise!$K$9:$K$38,"OK",Saisonpreise!$C$9:$C$38,"Jährlich",Saisonpreise!$J$9:$J$38,1,Saisonpreise!$H$9:$H$38,"&lt;="&amp;C918)+COUNTIFS(Saisonpreise!$K$9:$K$38,"OK",Saisonpreise!$C$9:$C$38,"Jährlich",Saisonpreise!$J$9:$J$38,1,Saisonpreise!$I$9:$I$38,"&gt;="&amp;C918))</f>
        <v>1</v>
      </c>
      <c r="E918" s="3">
        <f>IF(A918="","",COUNTIFS(Saisonpreise!$K$9:$K$38,"OK",Saisonpreise!$C$9:$C$38,"Einmalig",Saisonpreise!$D$9:$D$38,"&lt;="&amp;A918,Saisonpreise!$E$9:$E$38,"&gt;="&amp;A918))</f>
        <v>0</v>
      </c>
      <c r="F918" s="10">
        <f>IF(A918="","",IF(E918&gt;1,"",IF(E918=1,SUMIFS(Saisonpreise!$F$9:$F$38,Saisonpreise!$K$9:$K$38,"OK",Saisonpreise!$C$9:$C$38,"Einmalig",Saisonpreise!$D$9:$D$38,"&lt;="&amp;A918,Saisonpreise!$E$9:$E$38,"&gt;="&amp;A918),IF(D918&gt;1,"",IF(D918=0,Start!$E$26,SUMIFS(Saisonpreise!$F$9:$F$38,Saisonpreise!$K$9:$K$38,"OK",Saisonpreise!$C$9:$C$38,"Jährlich",Saisonpreise!$J$9:$J$38,0,Saisonpreise!$H$9:$H$38,"&lt;="&amp;C918,Saisonpreise!$I$9:$I$38,"&gt;="&amp;C918)+SUMIFS(Saisonpreise!$F$9:$F$38,Saisonpreise!$K$9:$K$38,"OK",Saisonpreise!$C$9:$C$38,"Jährlich",Saisonpreise!$J$9:$J$38,1,Saisonpreise!$H$9:$H$38,"&lt;="&amp;C918)+SUMIFS(Saisonpreise!$F$9:$F$38,Saisonpreise!$K$9:$K$38,"OK",Saisonpreise!$C$9:$C$38,"Jährlich",Saisonpreise!$J$9:$J$38,1,Saisonpreise!$I$9:$I$38,"&gt;="&amp;C918))))))</f>
        <v>135</v>
      </c>
      <c r="G918" s="3" t="str">
        <f t="shared" si="58"/>
        <v>Jährliche Saison</v>
      </c>
      <c r="H918" s="3" t="str">
        <f t="shared" si="59"/>
        <v>OK</v>
      </c>
    </row>
    <row r="919" spans="1:8" ht="31" customHeight="1">
      <c r="A919" s="12">
        <f>IF(DATE(Start!$E$28,1,1)+ROW()-9&lt;DATE(Start!$E$28+3,1,1),DATE(Start!$E$28,1,1)+ROW()-9,"")</f>
        <v>46933</v>
      </c>
      <c r="B919" s="3" t="str">
        <f t="shared" si="56"/>
        <v>Do</v>
      </c>
      <c r="C919" s="3">
        <f t="shared" si="57"/>
        <v>629</v>
      </c>
      <c r="D919" s="3">
        <f>IF(A919="","",COUNTIFS(Saisonpreise!$K$9:$K$38,"OK",Saisonpreise!$C$9:$C$38,"Jährlich",Saisonpreise!$J$9:$J$38,0,Saisonpreise!$H$9:$H$38,"&lt;="&amp;C919,Saisonpreise!$I$9:$I$38,"&gt;="&amp;C919)+COUNTIFS(Saisonpreise!$K$9:$K$38,"OK",Saisonpreise!$C$9:$C$38,"Jährlich",Saisonpreise!$J$9:$J$38,1,Saisonpreise!$H$9:$H$38,"&lt;="&amp;C919)+COUNTIFS(Saisonpreise!$K$9:$K$38,"OK",Saisonpreise!$C$9:$C$38,"Jährlich",Saisonpreise!$J$9:$J$38,1,Saisonpreise!$I$9:$I$38,"&gt;="&amp;C919))</f>
        <v>1</v>
      </c>
      <c r="E919" s="3">
        <f>IF(A919="","",COUNTIFS(Saisonpreise!$K$9:$K$38,"OK",Saisonpreise!$C$9:$C$38,"Einmalig",Saisonpreise!$D$9:$D$38,"&lt;="&amp;A919,Saisonpreise!$E$9:$E$38,"&gt;="&amp;A919))</f>
        <v>0</v>
      </c>
      <c r="F919" s="10">
        <f>IF(A919="","",IF(E919&gt;1,"",IF(E919=1,SUMIFS(Saisonpreise!$F$9:$F$38,Saisonpreise!$K$9:$K$38,"OK",Saisonpreise!$C$9:$C$38,"Einmalig",Saisonpreise!$D$9:$D$38,"&lt;="&amp;A919,Saisonpreise!$E$9:$E$38,"&gt;="&amp;A919),IF(D919&gt;1,"",IF(D919=0,Start!$E$26,SUMIFS(Saisonpreise!$F$9:$F$38,Saisonpreise!$K$9:$K$38,"OK",Saisonpreise!$C$9:$C$38,"Jährlich",Saisonpreise!$J$9:$J$38,0,Saisonpreise!$H$9:$H$38,"&lt;="&amp;C919,Saisonpreise!$I$9:$I$38,"&gt;="&amp;C919)+SUMIFS(Saisonpreise!$F$9:$F$38,Saisonpreise!$K$9:$K$38,"OK",Saisonpreise!$C$9:$C$38,"Jährlich",Saisonpreise!$J$9:$J$38,1,Saisonpreise!$H$9:$H$38,"&lt;="&amp;C919)+SUMIFS(Saisonpreise!$F$9:$F$38,Saisonpreise!$K$9:$K$38,"OK",Saisonpreise!$C$9:$C$38,"Jährlich",Saisonpreise!$J$9:$J$38,1,Saisonpreise!$I$9:$I$38,"&gt;="&amp;C919))))))</f>
        <v>135</v>
      </c>
      <c r="G919" s="3" t="str">
        <f t="shared" si="58"/>
        <v>Jährliche Saison</v>
      </c>
      <c r="H919" s="3" t="str">
        <f t="shared" si="59"/>
        <v>OK</v>
      </c>
    </row>
    <row r="920" spans="1:8" ht="31" customHeight="1">
      <c r="A920" s="12">
        <f>IF(DATE(Start!$E$28,1,1)+ROW()-9&lt;DATE(Start!$E$28+3,1,1),DATE(Start!$E$28,1,1)+ROW()-9,"")</f>
        <v>46934</v>
      </c>
      <c r="B920" s="3" t="str">
        <f t="shared" si="56"/>
        <v>Fr</v>
      </c>
      <c r="C920" s="3">
        <f t="shared" si="57"/>
        <v>630</v>
      </c>
      <c r="D920" s="3">
        <f>IF(A920="","",COUNTIFS(Saisonpreise!$K$9:$K$38,"OK",Saisonpreise!$C$9:$C$38,"Jährlich",Saisonpreise!$J$9:$J$38,0,Saisonpreise!$H$9:$H$38,"&lt;="&amp;C920,Saisonpreise!$I$9:$I$38,"&gt;="&amp;C920)+COUNTIFS(Saisonpreise!$K$9:$K$38,"OK",Saisonpreise!$C$9:$C$38,"Jährlich",Saisonpreise!$J$9:$J$38,1,Saisonpreise!$H$9:$H$38,"&lt;="&amp;C920)+COUNTIFS(Saisonpreise!$K$9:$K$38,"OK",Saisonpreise!$C$9:$C$38,"Jährlich",Saisonpreise!$J$9:$J$38,1,Saisonpreise!$I$9:$I$38,"&gt;="&amp;C920))</f>
        <v>1</v>
      </c>
      <c r="E920" s="3">
        <f>IF(A920="","",COUNTIFS(Saisonpreise!$K$9:$K$38,"OK",Saisonpreise!$C$9:$C$38,"Einmalig",Saisonpreise!$D$9:$D$38,"&lt;="&amp;A920,Saisonpreise!$E$9:$E$38,"&gt;="&amp;A920))</f>
        <v>0</v>
      </c>
      <c r="F920" s="10">
        <f>IF(A920="","",IF(E920&gt;1,"",IF(E920=1,SUMIFS(Saisonpreise!$F$9:$F$38,Saisonpreise!$K$9:$K$38,"OK",Saisonpreise!$C$9:$C$38,"Einmalig",Saisonpreise!$D$9:$D$38,"&lt;="&amp;A920,Saisonpreise!$E$9:$E$38,"&gt;="&amp;A920),IF(D920&gt;1,"",IF(D920=0,Start!$E$26,SUMIFS(Saisonpreise!$F$9:$F$38,Saisonpreise!$K$9:$K$38,"OK",Saisonpreise!$C$9:$C$38,"Jährlich",Saisonpreise!$J$9:$J$38,0,Saisonpreise!$H$9:$H$38,"&lt;="&amp;C920,Saisonpreise!$I$9:$I$38,"&gt;="&amp;C920)+SUMIFS(Saisonpreise!$F$9:$F$38,Saisonpreise!$K$9:$K$38,"OK",Saisonpreise!$C$9:$C$38,"Jährlich",Saisonpreise!$J$9:$J$38,1,Saisonpreise!$H$9:$H$38,"&lt;="&amp;C920)+SUMIFS(Saisonpreise!$F$9:$F$38,Saisonpreise!$K$9:$K$38,"OK",Saisonpreise!$C$9:$C$38,"Jährlich",Saisonpreise!$J$9:$J$38,1,Saisonpreise!$I$9:$I$38,"&gt;="&amp;C920))))))</f>
        <v>135</v>
      </c>
      <c r="G920" s="3" t="str">
        <f t="shared" si="58"/>
        <v>Jährliche Saison</v>
      </c>
      <c r="H920" s="3" t="str">
        <f t="shared" si="59"/>
        <v>OK</v>
      </c>
    </row>
    <row r="921" spans="1:8" ht="31" customHeight="1">
      <c r="A921" s="12">
        <f>IF(DATE(Start!$E$28,1,1)+ROW()-9&lt;DATE(Start!$E$28+3,1,1),DATE(Start!$E$28,1,1)+ROW()-9,"")</f>
        <v>46935</v>
      </c>
      <c r="B921" s="3" t="str">
        <f t="shared" si="56"/>
        <v>Sa</v>
      </c>
      <c r="C921" s="3">
        <f t="shared" si="57"/>
        <v>701</v>
      </c>
      <c r="D921" s="3">
        <f>IF(A921="","",COUNTIFS(Saisonpreise!$K$9:$K$38,"OK",Saisonpreise!$C$9:$C$38,"Jährlich",Saisonpreise!$J$9:$J$38,0,Saisonpreise!$H$9:$H$38,"&lt;="&amp;C921,Saisonpreise!$I$9:$I$38,"&gt;="&amp;C921)+COUNTIFS(Saisonpreise!$K$9:$K$38,"OK",Saisonpreise!$C$9:$C$38,"Jährlich",Saisonpreise!$J$9:$J$38,1,Saisonpreise!$H$9:$H$38,"&lt;="&amp;C921)+COUNTIFS(Saisonpreise!$K$9:$K$38,"OK",Saisonpreise!$C$9:$C$38,"Jährlich",Saisonpreise!$J$9:$J$38,1,Saisonpreise!$I$9:$I$38,"&gt;="&amp;C921))</f>
        <v>1</v>
      </c>
      <c r="E921" s="3">
        <f>IF(A921="","",COUNTIFS(Saisonpreise!$K$9:$K$38,"OK",Saisonpreise!$C$9:$C$38,"Einmalig",Saisonpreise!$D$9:$D$38,"&lt;="&amp;A921,Saisonpreise!$E$9:$E$38,"&gt;="&amp;A921))</f>
        <v>0</v>
      </c>
      <c r="F921" s="10">
        <f>IF(A921="","",IF(E921&gt;1,"",IF(E921=1,SUMIFS(Saisonpreise!$F$9:$F$38,Saisonpreise!$K$9:$K$38,"OK",Saisonpreise!$C$9:$C$38,"Einmalig",Saisonpreise!$D$9:$D$38,"&lt;="&amp;A921,Saisonpreise!$E$9:$E$38,"&gt;="&amp;A921),IF(D921&gt;1,"",IF(D921=0,Start!$E$26,SUMIFS(Saisonpreise!$F$9:$F$38,Saisonpreise!$K$9:$K$38,"OK",Saisonpreise!$C$9:$C$38,"Jährlich",Saisonpreise!$J$9:$J$38,0,Saisonpreise!$H$9:$H$38,"&lt;="&amp;C921,Saisonpreise!$I$9:$I$38,"&gt;="&amp;C921)+SUMIFS(Saisonpreise!$F$9:$F$38,Saisonpreise!$K$9:$K$38,"OK",Saisonpreise!$C$9:$C$38,"Jährlich",Saisonpreise!$J$9:$J$38,1,Saisonpreise!$H$9:$H$38,"&lt;="&amp;C921)+SUMIFS(Saisonpreise!$F$9:$F$38,Saisonpreise!$K$9:$K$38,"OK",Saisonpreise!$C$9:$C$38,"Jährlich",Saisonpreise!$J$9:$J$38,1,Saisonpreise!$I$9:$I$38,"&gt;="&amp;C921))))))</f>
        <v>135</v>
      </c>
      <c r="G921" s="3" t="str">
        <f t="shared" si="58"/>
        <v>Jährliche Saison</v>
      </c>
      <c r="H921" s="3" t="str">
        <f t="shared" si="59"/>
        <v>OK</v>
      </c>
    </row>
    <row r="922" spans="1:8" ht="31" customHeight="1">
      <c r="A922" s="12">
        <f>IF(DATE(Start!$E$28,1,1)+ROW()-9&lt;DATE(Start!$E$28+3,1,1),DATE(Start!$E$28,1,1)+ROW()-9,"")</f>
        <v>46936</v>
      </c>
      <c r="B922" s="3" t="str">
        <f t="shared" si="56"/>
        <v>So</v>
      </c>
      <c r="C922" s="3">
        <f t="shared" si="57"/>
        <v>702</v>
      </c>
      <c r="D922" s="3">
        <f>IF(A922="","",COUNTIFS(Saisonpreise!$K$9:$K$38,"OK",Saisonpreise!$C$9:$C$38,"Jährlich",Saisonpreise!$J$9:$J$38,0,Saisonpreise!$H$9:$H$38,"&lt;="&amp;C922,Saisonpreise!$I$9:$I$38,"&gt;="&amp;C922)+COUNTIFS(Saisonpreise!$K$9:$K$38,"OK",Saisonpreise!$C$9:$C$38,"Jährlich",Saisonpreise!$J$9:$J$38,1,Saisonpreise!$H$9:$H$38,"&lt;="&amp;C922)+COUNTIFS(Saisonpreise!$K$9:$K$38,"OK",Saisonpreise!$C$9:$C$38,"Jährlich",Saisonpreise!$J$9:$J$38,1,Saisonpreise!$I$9:$I$38,"&gt;="&amp;C922))</f>
        <v>1</v>
      </c>
      <c r="E922" s="3">
        <f>IF(A922="","",COUNTIFS(Saisonpreise!$K$9:$K$38,"OK",Saisonpreise!$C$9:$C$38,"Einmalig",Saisonpreise!$D$9:$D$38,"&lt;="&amp;A922,Saisonpreise!$E$9:$E$38,"&gt;="&amp;A922))</f>
        <v>0</v>
      </c>
      <c r="F922" s="10">
        <f>IF(A922="","",IF(E922&gt;1,"",IF(E922=1,SUMIFS(Saisonpreise!$F$9:$F$38,Saisonpreise!$K$9:$K$38,"OK",Saisonpreise!$C$9:$C$38,"Einmalig",Saisonpreise!$D$9:$D$38,"&lt;="&amp;A922,Saisonpreise!$E$9:$E$38,"&gt;="&amp;A922),IF(D922&gt;1,"",IF(D922=0,Start!$E$26,SUMIFS(Saisonpreise!$F$9:$F$38,Saisonpreise!$K$9:$K$38,"OK",Saisonpreise!$C$9:$C$38,"Jährlich",Saisonpreise!$J$9:$J$38,0,Saisonpreise!$H$9:$H$38,"&lt;="&amp;C922,Saisonpreise!$I$9:$I$38,"&gt;="&amp;C922)+SUMIFS(Saisonpreise!$F$9:$F$38,Saisonpreise!$K$9:$K$38,"OK",Saisonpreise!$C$9:$C$38,"Jährlich",Saisonpreise!$J$9:$J$38,1,Saisonpreise!$H$9:$H$38,"&lt;="&amp;C922)+SUMIFS(Saisonpreise!$F$9:$F$38,Saisonpreise!$K$9:$K$38,"OK",Saisonpreise!$C$9:$C$38,"Jährlich",Saisonpreise!$J$9:$J$38,1,Saisonpreise!$I$9:$I$38,"&gt;="&amp;C922))))))</f>
        <v>135</v>
      </c>
      <c r="G922" s="3" t="str">
        <f t="shared" si="58"/>
        <v>Jährliche Saison</v>
      </c>
      <c r="H922" s="3" t="str">
        <f t="shared" si="59"/>
        <v>OK</v>
      </c>
    </row>
    <row r="923" spans="1:8" ht="31" customHeight="1">
      <c r="A923" s="12">
        <f>IF(DATE(Start!$E$28,1,1)+ROW()-9&lt;DATE(Start!$E$28+3,1,1),DATE(Start!$E$28,1,1)+ROW()-9,"")</f>
        <v>46937</v>
      </c>
      <c r="B923" s="3" t="str">
        <f t="shared" si="56"/>
        <v>Mo</v>
      </c>
      <c r="C923" s="3">
        <f t="shared" si="57"/>
        <v>703</v>
      </c>
      <c r="D923" s="3">
        <f>IF(A923="","",COUNTIFS(Saisonpreise!$K$9:$K$38,"OK",Saisonpreise!$C$9:$C$38,"Jährlich",Saisonpreise!$J$9:$J$38,0,Saisonpreise!$H$9:$H$38,"&lt;="&amp;C923,Saisonpreise!$I$9:$I$38,"&gt;="&amp;C923)+COUNTIFS(Saisonpreise!$K$9:$K$38,"OK",Saisonpreise!$C$9:$C$38,"Jährlich",Saisonpreise!$J$9:$J$38,1,Saisonpreise!$H$9:$H$38,"&lt;="&amp;C923)+COUNTIFS(Saisonpreise!$K$9:$K$38,"OK",Saisonpreise!$C$9:$C$38,"Jährlich",Saisonpreise!$J$9:$J$38,1,Saisonpreise!$I$9:$I$38,"&gt;="&amp;C923))</f>
        <v>1</v>
      </c>
      <c r="E923" s="3">
        <f>IF(A923="","",COUNTIFS(Saisonpreise!$K$9:$K$38,"OK",Saisonpreise!$C$9:$C$38,"Einmalig",Saisonpreise!$D$9:$D$38,"&lt;="&amp;A923,Saisonpreise!$E$9:$E$38,"&gt;="&amp;A923))</f>
        <v>0</v>
      </c>
      <c r="F923" s="10">
        <f>IF(A923="","",IF(E923&gt;1,"",IF(E923=1,SUMIFS(Saisonpreise!$F$9:$F$38,Saisonpreise!$K$9:$K$38,"OK",Saisonpreise!$C$9:$C$38,"Einmalig",Saisonpreise!$D$9:$D$38,"&lt;="&amp;A923,Saisonpreise!$E$9:$E$38,"&gt;="&amp;A923),IF(D923&gt;1,"",IF(D923=0,Start!$E$26,SUMIFS(Saisonpreise!$F$9:$F$38,Saisonpreise!$K$9:$K$38,"OK",Saisonpreise!$C$9:$C$38,"Jährlich",Saisonpreise!$J$9:$J$38,0,Saisonpreise!$H$9:$H$38,"&lt;="&amp;C923,Saisonpreise!$I$9:$I$38,"&gt;="&amp;C923)+SUMIFS(Saisonpreise!$F$9:$F$38,Saisonpreise!$K$9:$K$38,"OK",Saisonpreise!$C$9:$C$38,"Jährlich",Saisonpreise!$J$9:$J$38,1,Saisonpreise!$H$9:$H$38,"&lt;="&amp;C923)+SUMIFS(Saisonpreise!$F$9:$F$38,Saisonpreise!$K$9:$K$38,"OK",Saisonpreise!$C$9:$C$38,"Jährlich",Saisonpreise!$J$9:$J$38,1,Saisonpreise!$I$9:$I$38,"&gt;="&amp;C923))))))</f>
        <v>135</v>
      </c>
      <c r="G923" s="3" t="str">
        <f t="shared" si="58"/>
        <v>Jährliche Saison</v>
      </c>
      <c r="H923" s="3" t="str">
        <f t="shared" si="59"/>
        <v>OK</v>
      </c>
    </row>
    <row r="924" spans="1:8" ht="31" customHeight="1">
      <c r="A924" s="12">
        <f>IF(DATE(Start!$E$28,1,1)+ROW()-9&lt;DATE(Start!$E$28+3,1,1),DATE(Start!$E$28,1,1)+ROW()-9,"")</f>
        <v>46938</v>
      </c>
      <c r="B924" s="3" t="str">
        <f t="shared" si="56"/>
        <v>Di</v>
      </c>
      <c r="C924" s="3">
        <f t="shared" si="57"/>
        <v>704</v>
      </c>
      <c r="D924" s="3">
        <f>IF(A924="","",COUNTIFS(Saisonpreise!$K$9:$K$38,"OK",Saisonpreise!$C$9:$C$38,"Jährlich",Saisonpreise!$J$9:$J$38,0,Saisonpreise!$H$9:$H$38,"&lt;="&amp;C924,Saisonpreise!$I$9:$I$38,"&gt;="&amp;C924)+COUNTIFS(Saisonpreise!$K$9:$K$38,"OK",Saisonpreise!$C$9:$C$38,"Jährlich",Saisonpreise!$J$9:$J$38,1,Saisonpreise!$H$9:$H$38,"&lt;="&amp;C924)+COUNTIFS(Saisonpreise!$K$9:$K$38,"OK",Saisonpreise!$C$9:$C$38,"Jährlich",Saisonpreise!$J$9:$J$38,1,Saisonpreise!$I$9:$I$38,"&gt;="&amp;C924))</f>
        <v>1</v>
      </c>
      <c r="E924" s="3">
        <f>IF(A924="","",COUNTIFS(Saisonpreise!$K$9:$K$38,"OK",Saisonpreise!$C$9:$C$38,"Einmalig",Saisonpreise!$D$9:$D$38,"&lt;="&amp;A924,Saisonpreise!$E$9:$E$38,"&gt;="&amp;A924))</f>
        <v>0</v>
      </c>
      <c r="F924" s="10">
        <f>IF(A924="","",IF(E924&gt;1,"",IF(E924=1,SUMIFS(Saisonpreise!$F$9:$F$38,Saisonpreise!$K$9:$K$38,"OK",Saisonpreise!$C$9:$C$38,"Einmalig",Saisonpreise!$D$9:$D$38,"&lt;="&amp;A924,Saisonpreise!$E$9:$E$38,"&gt;="&amp;A924),IF(D924&gt;1,"",IF(D924=0,Start!$E$26,SUMIFS(Saisonpreise!$F$9:$F$38,Saisonpreise!$K$9:$K$38,"OK",Saisonpreise!$C$9:$C$38,"Jährlich",Saisonpreise!$J$9:$J$38,0,Saisonpreise!$H$9:$H$38,"&lt;="&amp;C924,Saisonpreise!$I$9:$I$38,"&gt;="&amp;C924)+SUMIFS(Saisonpreise!$F$9:$F$38,Saisonpreise!$K$9:$K$38,"OK",Saisonpreise!$C$9:$C$38,"Jährlich",Saisonpreise!$J$9:$J$38,1,Saisonpreise!$H$9:$H$38,"&lt;="&amp;C924)+SUMIFS(Saisonpreise!$F$9:$F$38,Saisonpreise!$K$9:$K$38,"OK",Saisonpreise!$C$9:$C$38,"Jährlich",Saisonpreise!$J$9:$J$38,1,Saisonpreise!$I$9:$I$38,"&gt;="&amp;C924))))))</f>
        <v>135</v>
      </c>
      <c r="G924" s="3" t="str">
        <f t="shared" si="58"/>
        <v>Jährliche Saison</v>
      </c>
      <c r="H924" s="3" t="str">
        <f t="shared" si="59"/>
        <v>OK</v>
      </c>
    </row>
    <row r="925" spans="1:8" ht="31" customHeight="1">
      <c r="A925" s="12">
        <f>IF(DATE(Start!$E$28,1,1)+ROW()-9&lt;DATE(Start!$E$28+3,1,1),DATE(Start!$E$28,1,1)+ROW()-9,"")</f>
        <v>46939</v>
      </c>
      <c r="B925" s="3" t="str">
        <f t="shared" si="56"/>
        <v>Mi</v>
      </c>
      <c r="C925" s="3">
        <f t="shared" si="57"/>
        <v>705</v>
      </c>
      <c r="D925" s="3">
        <f>IF(A925="","",COUNTIFS(Saisonpreise!$K$9:$K$38,"OK",Saisonpreise!$C$9:$C$38,"Jährlich",Saisonpreise!$J$9:$J$38,0,Saisonpreise!$H$9:$H$38,"&lt;="&amp;C925,Saisonpreise!$I$9:$I$38,"&gt;="&amp;C925)+COUNTIFS(Saisonpreise!$K$9:$K$38,"OK",Saisonpreise!$C$9:$C$38,"Jährlich",Saisonpreise!$J$9:$J$38,1,Saisonpreise!$H$9:$H$38,"&lt;="&amp;C925)+COUNTIFS(Saisonpreise!$K$9:$K$38,"OK",Saisonpreise!$C$9:$C$38,"Jährlich",Saisonpreise!$J$9:$J$38,1,Saisonpreise!$I$9:$I$38,"&gt;="&amp;C925))</f>
        <v>1</v>
      </c>
      <c r="E925" s="3">
        <f>IF(A925="","",COUNTIFS(Saisonpreise!$K$9:$K$38,"OK",Saisonpreise!$C$9:$C$38,"Einmalig",Saisonpreise!$D$9:$D$38,"&lt;="&amp;A925,Saisonpreise!$E$9:$E$38,"&gt;="&amp;A925))</f>
        <v>0</v>
      </c>
      <c r="F925" s="10">
        <f>IF(A925="","",IF(E925&gt;1,"",IF(E925=1,SUMIFS(Saisonpreise!$F$9:$F$38,Saisonpreise!$K$9:$K$38,"OK",Saisonpreise!$C$9:$C$38,"Einmalig",Saisonpreise!$D$9:$D$38,"&lt;="&amp;A925,Saisonpreise!$E$9:$E$38,"&gt;="&amp;A925),IF(D925&gt;1,"",IF(D925=0,Start!$E$26,SUMIFS(Saisonpreise!$F$9:$F$38,Saisonpreise!$K$9:$K$38,"OK",Saisonpreise!$C$9:$C$38,"Jährlich",Saisonpreise!$J$9:$J$38,0,Saisonpreise!$H$9:$H$38,"&lt;="&amp;C925,Saisonpreise!$I$9:$I$38,"&gt;="&amp;C925)+SUMIFS(Saisonpreise!$F$9:$F$38,Saisonpreise!$K$9:$K$38,"OK",Saisonpreise!$C$9:$C$38,"Jährlich",Saisonpreise!$J$9:$J$38,1,Saisonpreise!$H$9:$H$38,"&lt;="&amp;C925)+SUMIFS(Saisonpreise!$F$9:$F$38,Saisonpreise!$K$9:$K$38,"OK",Saisonpreise!$C$9:$C$38,"Jährlich",Saisonpreise!$J$9:$J$38,1,Saisonpreise!$I$9:$I$38,"&gt;="&amp;C925))))))</f>
        <v>135</v>
      </c>
      <c r="G925" s="3" t="str">
        <f t="shared" si="58"/>
        <v>Jährliche Saison</v>
      </c>
      <c r="H925" s="3" t="str">
        <f t="shared" si="59"/>
        <v>OK</v>
      </c>
    </row>
    <row r="926" spans="1:8" ht="31" customHeight="1">
      <c r="A926" s="12">
        <f>IF(DATE(Start!$E$28,1,1)+ROW()-9&lt;DATE(Start!$E$28+3,1,1),DATE(Start!$E$28,1,1)+ROW()-9,"")</f>
        <v>46940</v>
      </c>
      <c r="B926" s="3" t="str">
        <f t="shared" si="56"/>
        <v>Do</v>
      </c>
      <c r="C926" s="3">
        <f t="shared" si="57"/>
        <v>706</v>
      </c>
      <c r="D926" s="3">
        <f>IF(A926="","",COUNTIFS(Saisonpreise!$K$9:$K$38,"OK",Saisonpreise!$C$9:$C$38,"Jährlich",Saisonpreise!$J$9:$J$38,0,Saisonpreise!$H$9:$H$38,"&lt;="&amp;C926,Saisonpreise!$I$9:$I$38,"&gt;="&amp;C926)+COUNTIFS(Saisonpreise!$K$9:$K$38,"OK",Saisonpreise!$C$9:$C$38,"Jährlich",Saisonpreise!$J$9:$J$38,1,Saisonpreise!$H$9:$H$38,"&lt;="&amp;C926)+COUNTIFS(Saisonpreise!$K$9:$K$38,"OK",Saisonpreise!$C$9:$C$38,"Jährlich",Saisonpreise!$J$9:$J$38,1,Saisonpreise!$I$9:$I$38,"&gt;="&amp;C926))</f>
        <v>1</v>
      </c>
      <c r="E926" s="3">
        <f>IF(A926="","",COUNTIFS(Saisonpreise!$K$9:$K$38,"OK",Saisonpreise!$C$9:$C$38,"Einmalig",Saisonpreise!$D$9:$D$38,"&lt;="&amp;A926,Saisonpreise!$E$9:$E$38,"&gt;="&amp;A926))</f>
        <v>0</v>
      </c>
      <c r="F926" s="10">
        <f>IF(A926="","",IF(E926&gt;1,"",IF(E926=1,SUMIFS(Saisonpreise!$F$9:$F$38,Saisonpreise!$K$9:$K$38,"OK",Saisonpreise!$C$9:$C$38,"Einmalig",Saisonpreise!$D$9:$D$38,"&lt;="&amp;A926,Saisonpreise!$E$9:$E$38,"&gt;="&amp;A926),IF(D926&gt;1,"",IF(D926=0,Start!$E$26,SUMIFS(Saisonpreise!$F$9:$F$38,Saisonpreise!$K$9:$K$38,"OK",Saisonpreise!$C$9:$C$38,"Jährlich",Saisonpreise!$J$9:$J$38,0,Saisonpreise!$H$9:$H$38,"&lt;="&amp;C926,Saisonpreise!$I$9:$I$38,"&gt;="&amp;C926)+SUMIFS(Saisonpreise!$F$9:$F$38,Saisonpreise!$K$9:$K$38,"OK",Saisonpreise!$C$9:$C$38,"Jährlich",Saisonpreise!$J$9:$J$38,1,Saisonpreise!$H$9:$H$38,"&lt;="&amp;C926)+SUMIFS(Saisonpreise!$F$9:$F$38,Saisonpreise!$K$9:$K$38,"OK",Saisonpreise!$C$9:$C$38,"Jährlich",Saisonpreise!$J$9:$J$38,1,Saisonpreise!$I$9:$I$38,"&gt;="&amp;C926))))))</f>
        <v>135</v>
      </c>
      <c r="G926" s="3" t="str">
        <f t="shared" si="58"/>
        <v>Jährliche Saison</v>
      </c>
      <c r="H926" s="3" t="str">
        <f t="shared" si="59"/>
        <v>OK</v>
      </c>
    </row>
    <row r="927" spans="1:8" ht="31" customHeight="1">
      <c r="A927" s="12">
        <f>IF(DATE(Start!$E$28,1,1)+ROW()-9&lt;DATE(Start!$E$28+3,1,1),DATE(Start!$E$28,1,1)+ROW()-9,"")</f>
        <v>46941</v>
      </c>
      <c r="B927" s="3" t="str">
        <f t="shared" si="56"/>
        <v>Fr</v>
      </c>
      <c r="C927" s="3">
        <f t="shared" si="57"/>
        <v>707</v>
      </c>
      <c r="D927" s="3">
        <f>IF(A927="","",COUNTIFS(Saisonpreise!$K$9:$K$38,"OK",Saisonpreise!$C$9:$C$38,"Jährlich",Saisonpreise!$J$9:$J$38,0,Saisonpreise!$H$9:$H$38,"&lt;="&amp;C927,Saisonpreise!$I$9:$I$38,"&gt;="&amp;C927)+COUNTIFS(Saisonpreise!$K$9:$K$38,"OK",Saisonpreise!$C$9:$C$38,"Jährlich",Saisonpreise!$J$9:$J$38,1,Saisonpreise!$H$9:$H$38,"&lt;="&amp;C927)+COUNTIFS(Saisonpreise!$K$9:$K$38,"OK",Saisonpreise!$C$9:$C$38,"Jährlich",Saisonpreise!$J$9:$J$38,1,Saisonpreise!$I$9:$I$38,"&gt;="&amp;C927))</f>
        <v>1</v>
      </c>
      <c r="E927" s="3">
        <f>IF(A927="","",COUNTIFS(Saisonpreise!$K$9:$K$38,"OK",Saisonpreise!$C$9:$C$38,"Einmalig",Saisonpreise!$D$9:$D$38,"&lt;="&amp;A927,Saisonpreise!$E$9:$E$38,"&gt;="&amp;A927))</f>
        <v>0</v>
      </c>
      <c r="F927" s="10">
        <f>IF(A927="","",IF(E927&gt;1,"",IF(E927=1,SUMIFS(Saisonpreise!$F$9:$F$38,Saisonpreise!$K$9:$K$38,"OK",Saisonpreise!$C$9:$C$38,"Einmalig",Saisonpreise!$D$9:$D$38,"&lt;="&amp;A927,Saisonpreise!$E$9:$E$38,"&gt;="&amp;A927),IF(D927&gt;1,"",IF(D927=0,Start!$E$26,SUMIFS(Saisonpreise!$F$9:$F$38,Saisonpreise!$K$9:$K$38,"OK",Saisonpreise!$C$9:$C$38,"Jährlich",Saisonpreise!$J$9:$J$38,0,Saisonpreise!$H$9:$H$38,"&lt;="&amp;C927,Saisonpreise!$I$9:$I$38,"&gt;="&amp;C927)+SUMIFS(Saisonpreise!$F$9:$F$38,Saisonpreise!$K$9:$K$38,"OK",Saisonpreise!$C$9:$C$38,"Jährlich",Saisonpreise!$J$9:$J$38,1,Saisonpreise!$H$9:$H$38,"&lt;="&amp;C927)+SUMIFS(Saisonpreise!$F$9:$F$38,Saisonpreise!$K$9:$K$38,"OK",Saisonpreise!$C$9:$C$38,"Jährlich",Saisonpreise!$J$9:$J$38,1,Saisonpreise!$I$9:$I$38,"&gt;="&amp;C927))))))</f>
        <v>135</v>
      </c>
      <c r="G927" s="3" t="str">
        <f t="shared" si="58"/>
        <v>Jährliche Saison</v>
      </c>
      <c r="H927" s="3" t="str">
        <f t="shared" si="59"/>
        <v>OK</v>
      </c>
    </row>
    <row r="928" spans="1:8" ht="31" customHeight="1">
      <c r="A928" s="12">
        <f>IF(DATE(Start!$E$28,1,1)+ROW()-9&lt;DATE(Start!$E$28+3,1,1),DATE(Start!$E$28,1,1)+ROW()-9,"")</f>
        <v>46942</v>
      </c>
      <c r="B928" s="3" t="str">
        <f t="shared" si="56"/>
        <v>Sa</v>
      </c>
      <c r="C928" s="3">
        <f t="shared" si="57"/>
        <v>708</v>
      </c>
      <c r="D928" s="3">
        <f>IF(A928="","",COUNTIFS(Saisonpreise!$K$9:$K$38,"OK",Saisonpreise!$C$9:$C$38,"Jährlich",Saisonpreise!$J$9:$J$38,0,Saisonpreise!$H$9:$H$38,"&lt;="&amp;C928,Saisonpreise!$I$9:$I$38,"&gt;="&amp;C928)+COUNTIFS(Saisonpreise!$K$9:$K$38,"OK",Saisonpreise!$C$9:$C$38,"Jährlich",Saisonpreise!$J$9:$J$38,1,Saisonpreise!$H$9:$H$38,"&lt;="&amp;C928)+COUNTIFS(Saisonpreise!$K$9:$K$38,"OK",Saisonpreise!$C$9:$C$38,"Jährlich",Saisonpreise!$J$9:$J$38,1,Saisonpreise!$I$9:$I$38,"&gt;="&amp;C928))</f>
        <v>1</v>
      </c>
      <c r="E928" s="3">
        <f>IF(A928="","",COUNTIFS(Saisonpreise!$K$9:$K$38,"OK",Saisonpreise!$C$9:$C$38,"Einmalig",Saisonpreise!$D$9:$D$38,"&lt;="&amp;A928,Saisonpreise!$E$9:$E$38,"&gt;="&amp;A928))</f>
        <v>0</v>
      </c>
      <c r="F928" s="10">
        <f>IF(A928="","",IF(E928&gt;1,"",IF(E928=1,SUMIFS(Saisonpreise!$F$9:$F$38,Saisonpreise!$K$9:$K$38,"OK",Saisonpreise!$C$9:$C$38,"Einmalig",Saisonpreise!$D$9:$D$38,"&lt;="&amp;A928,Saisonpreise!$E$9:$E$38,"&gt;="&amp;A928),IF(D928&gt;1,"",IF(D928=0,Start!$E$26,SUMIFS(Saisonpreise!$F$9:$F$38,Saisonpreise!$K$9:$K$38,"OK",Saisonpreise!$C$9:$C$38,"Jährlich",Saisonpreise!$J$9:$J$38,0,Saisonpreise!$H$9:$H$38,"&lt;="&amp;C928,Saisonpreise!$I$9:$I$38,"&gt;="&amp;C928)+SUMIFS(Saisonpreise!$F$9:$F$38,Saisonpreise!$K$9:$K$38,"OK",Saisonpreise!$C$9:$C$38,"Jährlich",Saisonpreise!$J$9:$J$38,1,Saisonpreise!$H$9:$H$38,"&lt;="&amp;C928)+SUMIFS(Saisonpreise!$F$9:$F$38,Saisonpreise!$K$9:$K$38,"OK",Saisonpreise!$C$9:$C$38,"Jährlich",Saisonpreise!$J$9:$J$38,1,Saisonpreise!$I$9:$I$38,"&gt;="&amp;C928))))))</f>
        <v>135</v>
      </c>
      <c r="G928" s="3" t="str">
        <f t="shared" si="58"/>
        <v>Jährliche Saison</v>
      </c>
      <c r="H928" s="3" t="str">
        <f t="shared" si="59"/>
        <v>OK</v>
      </c>
    </row>
    <row r="929" spans="1:8" ht="31" customHeight="1">
      <c r="A929" s="12">
        <f>IF(DATE(Start!$E$28,1,1)+ROW()-9&lt;DATE(Start!$E$28+3,1,1),DATE(Start!$E$28,1,1)+ROW()-9,"")</f>
        <v>46943</v>
      </c>
      <c r="B929" s="3" t="str">
        <f t="shared" si="56"/>
        <v>So</v>
      </c>
      <c r="C929" s="3">
        <f t="shared" si="57"/>
        <v>709</v>
      </c>
      <c r="D929" s="3">
        <f>IF(A929="","",COUNTIFS(Saisonpreise!$K$9:$K$38,"OK",Saisonpreise!$C$9:$C$38,"Jährlich",Saisonpreise!$J$9:$J$38,0,Saisonpreise!$H$9:$H$38,"&lt;="&amp;C929,Saisonpreise!$I$9:$I$38,"&gt;="&amp;C929)+COUNTIFS(Saisonpreise!$K$9:$K$38,"OK",Saisonpreise!$C$9:$C$38,"Jährlich",Saisonpreise!$J$9:$J$38,1,Saisonpreise!$H$9:$H$38,"&lt;="&amp;C929)+COUNTIFS(Saisonpreise!$K$9:$K$38,"OK",Saisonpreise!$C$9:$C$38,"Jährlich",Saisonpreise!$J$9:$J$38,1,Saisonpreise!$I$9:$I$38,"&gt;="&amp;C929))</f>
        <v>1</v>
      </c>
      <c r="E929" s="3">
        <f>IF(A929="","",COUNTIFS(Saisonpreise!$K$9:$K$38,"OK",Saisonpreise!$C$9:$C$38,"Einmalig",Saisonpreise!$D$9:$D$38,"&lt;="&amp;A929,Saisonpreise!$E$9:$E$38,"&gt;="&amp;A929))</f>
        <v>0</v>
      </c>
      <c r="F929" s="10">
        <f>IF(A929="","",IF(E929&gt;1,"",IF(E929=1,SUMIFS(Saisonpreise!$F$9:$F$38,Saisonpreise!$K$9:$K$38,"OK",Saisonpreise!$C$9:$C$38,"Einmalig",Saisonpreise!$D$9:$D$38,"&lt;="&amp;A929,Saisonpreise!$E$9:$E$38,"&gt;="&amp;A929),IF(D929&gt;1,"",IF(D929=0,Start!$E$26,SUMIFS(Saisonpreise!$F$9:$F$38,Saisonpreise!$K$9:$K$38,"OK",Saisonpreise!$C$9:$C$38,"Jährlich",Saisonpreise!$J$9:$J$38,0,Saisonpreise!$H$9:$H$38,"&lt;="&amp;C929,Saisonpreise!$I$9:$I$38,"&gt;="&amp;C929)+SUMIFS(Saisonpreise!$F$9:$F$38,Saisonpreise!$K$9:$K$38,"OK",Saisonpreise!$C$9:$C$38,"Jährlich",Saisonpreise!$J$9:$J$38,1,Saisonpreise!$H$9:$H$38,"&lt;="&amp;C929)+SUMIFS(Saisonpreise!$F$9:$F$38,Saisonpreise!$K$9:$K$38,"OK",Saisonpreise!$C$9:$C$38,"Jährlich",Saisonpreise!$J$9:$J$38,1,Saisonpreise!$I$9:$I$38,"&gt;="&amp;C929))))))</f>
        <v>135</v>
      </c>
      <c r="G929" s="3" t="str">
        <f t="shared" si="58"/>
        <v>Jährliche Saison</v>
      </c>
      <c r="H929" s="3" t="str">
        <f t="shared" si="59"/>
        <v>OK</v>
      </c>
    </row>
    <row r="930" spans="1:8" ht="31" customHeight="1">
      <c r="A930" s="12">
        <f>IF(DATE(Start!$E$28,1,1)+ROW()-9&lt;DATE(Start!$E$28+3,1,1),DATE(Start!$E$28,1,1)+ROW()-9,"")</f>
        <v>46944</v>
      </c>
      <c r="B930" s="3" t="str">
        <f t="shared" si="56"/>
        <v>Mo</v>
      </c>
      <c r="C930" s="3">
        <f t="shared" si="57"/>
        <v>710</v>
      </c>
      <c r="D930" s="3">
        <f>IF(A930="","",COUNTIFS(Saisonpreise!$K$9:$K$38,"OK",Saisonpreise!$C$9:$C$38,"Jährlich",Saisonpreise!$J$9:$J$38,0,Saisonpreise!$H$9:$H$38,"&lt;="&amp;C930,Saisonpreise!$I$9:$I$38,"&gt;="&amp;C930)+COUNTIFS(Saisonpreise!$K$9:$K$38,"OK",Saisonpreise!$C$9:$C$38,"Jährlich",Saisonpreise!$J$9:$J$38,1,Saisonpreise!$H$9:$H$38,"&lt;="&amp;C930)+COUNTIFS(Saisonpreise!$K$9:$K$38,"OK",Saisonpreise!$C$9:$C$38,"Jährlich",Saisonpreise!$J$9:$J$38,1,Saisonpreise!$I$9:$I$38,"&gt;="&amp;C930))</f>
        <v>1</v>
      </c>
      <c r="E930" s="3">
        <f>IF(A930="","",COUNTIFS(Saisonpreise!$K$9:$K$38,"OK",Saisonpreise!$C$9:$C$38,"Einmalig",Saisonpreise!$D$9:$D$38,"&lt;="&amp;A930,Saisonpreise!$E$9:$E$38,"&gt;="&amp;A930))</f>
        <v>0</v>
      </c>
      <c r="F930" s="10">
        <f>IF(A930="","",IF(E930&gt;1,"",IF(E930=1,SUMIFS(Saisonpreise!$F$9:$F$38,Saisonpreise!$K$9:$K$38,"OK",Saisonpreise!$C$9:$C$38,"Einmalig",Saisonpreise!$D$9:$D$38,"&lt;="&amp;A930,Saisonpreise!$E$9:$E$38,"&gt;="&amp;A930),IF(D930&gt;1,"",IF(D930=0,Start!$E$26,SUMIFS(Saisonpreise!$F$9:$F$38,Saisonpreise!$K$9:$K$38,"OK",Saisonpreise!$C$9:$C$38,"Jährlich",Saisonpreise!$J$9:$J$38,0,Saisonpreise!$H$9:$H$38,"&lt;="&amp;C930,Saisonpreise!$I$9:$I$38,"&gt;="&amp;C930)+SUMIFS(Saisonpreise!$F$9:$F$38,Saisonpreise!$K$9:$K$38,"OK",Saisonpreise!$C$9:$C$38,"Jährlich",Saisonpreise!$J$9:$J$38,1,Saisonpreise!$H$9:$H$38,"&lt;="&amp;C930)+SUMIFS(Saisonpreise!$F$9:$F$38,Saisonpreise!$K$9:$K$38,"OK",Saisonpreise!$C$9:$C$38,"Jährlich",Saisonpreise!$J$9:$J$38,1,Saisonpreise!$I$9:$I$38,"&gt;="&amp;C930))))))</f>
        <v>135</v>
      </c>
      <c r="G930" s="3" t="str">
        <f t="shared" si="58"/>
        <v>Jährliche Saison</v>
      </c>
      <c r="H930" s="3" t="str">
        <f t="shared" si="59"/>
        <v>OK</v>
      </c>
    </row>
    <row r="931" spans="1:8" ht="31" customHeight="1">
      <c r="A931" s="12">
        <f>IF(DATE(Start!$E$28,1,1)+ROW()-9&lt;DATE(Start!$E$28+3,1,1),DATE(Start!$E$28,1,1)+ROW()-9,"")</f>
        <v>46945</v>
      </c>
      <c r="B931" s="3" t="str">
        <f t="shared" si="56"/>
        <v>Di</v>
      </c>
      <c r="C931" s="3">
        <f t="shared" si="57"/>
        <v>711</v>
      </c>
      <c r="D931" s="3">
        <f>IF(A931="","",COUNTIFS(Saisonpreise!$K$9:$K$38,"OK",Saisonpreise!$C$9:$C$38,"Jährlich",Saisonpreise!$J$9:$J$38,0,Saisonpreise!$H$9:$H$38,"&lt;="&amp;C931,Saisonpreise!$I$9:$I$38,"&gt;="&amp;C931)+COUNTIFS(Saisonpreise!$K$9:$K$38,"OK",Saisonpreise!$C$9:$C$38,"Jährlich",Saisonpreise!$J$9:$J$38,1,Saisonpreise!$H$9:$H$38,"&lt;="&amp;C931)+COUNTIFS(Saisonpreise!$K$9:$K$38,"OK",Saisonpreise!$C$9:$C$38,"Jährlich",Saisonpreise!$J$9:$J$38,1,Saisonpreise!$I$9:$I$38,"&gt;="&amp;C931))</f>
        <v>1</v>
      </c>
      <c r="E931" s="3">
        <f>IF(A931="","",COUNTIFS(Saisonpreise!$K$9:$K$38,"OK",Saisonpreise!$C$9:$C$38,"Einmalig",Saisonpreise!$D$9:$D$38,"&lt;="&amp;A931,Saisonpreise!$E$9:$E$38,"&gt;="&amp;A931))</f>
        <v>0</v>
      </c>
      <c r="F931" s="10">
        <f>IF(A931="","",IF(E931&gt;1,"",IF(E931=1,SUMIFS(Saisonpreise!$F$9:$F$38,Saisonpreise!$K$9:$K$38,"OK",Saisonpreise!$C$9:$C$38,"Einmalig",Saisonpreise!$D$9:$D$38,"&lt;="&amp;A931,Saisonpreise!$E$9:$E$38,"&gt;="&amp;A931),IF(D931&gt;1,"",IF(D931=0,Start!$E$26,SUMIFS(Saisonpreise!$F$9:$F$38,Saisonpreise!$K$9:$K$38,"OK",Saisonpreise!$C$9:$C$38,"Jährlich",Saisonpreise!$J$9:$J$38,0,Saisonpreise!$H$9:$H$38,"&lt;="&amp;C931,Saisonpreise!$I$9:$I$38,"&gt;="&amp;C931)+SUMIFS(Saisonpreise!$F$9:$F$38,Saisonpreise!$K$9:$K$38,"OK",Saisonpreise!$C$9:$C$38,"Jährlich",Saisonpreise!$J$9:$J$38,1,Saisonpreise!$H$9:$H$38,"&lt;="&amp;C931)+SUMIFS(Saisonpreise!$F$9:$F$38,Saisonpreise!$K$9:$K$38,"OK",Saisonpreise!$C$9:$C$38,"Jährlich",Saisonpreise!$J$9:$J$38,1,Saisonpreise!$I$9:$I$38,"&gt;="&amp;C931))))))</f>
        <v>135</v>
      </c>
      <c r="G931" s="3" t="str">
        <f t="shared" si="58"/>
        <v>Jährliche Saison</v>
      </c>
      <c r="H931" s="3" t="str">
        <f t="shared" si="59"/>
        <v>OK</v>
      </c>
    </row>
    <row r="932" spans="1:8" ht="31" customHeight="1">
      <c r="A932" s="12">
        <f>IF(DATE(Start!$E$28,1,1)+ROW()-9&lt;DATE(Start!$E$28+3,1,1),DATE(Start!$E$28,1,1)+ROW()-9,"")</f>
        <v>46946</v>
      </c>
      <c r="B932" s="3" t="str">
        <f t="shared" si="56"/>
        <v>Mi</v>
      </c>
      <c r="C932" s="3">
        <f t="shared" si="57"/>
        <v>712</v>
      </c>
      <c r="D932" s="3">
        <f>IF(A932="","",COUNTIFS(Saisonpreise!$K$9:$K$38,"OK",Saisonpreise!$C$9:$C$38,"Jährlich",Saisonpreise!$J$9:$J$38,0,Saisonpreise!$H$9:$H$38,"&lt;="&amp;C932,Saisonpreise!$I$9:$I$38,"&gt;="&amp;C932)+COUNTIFS(Saisonpreise!$K$9:$K$38,"OK",Saisonpreise!$C$9:$C$38,"Jährlich",Saisonpreise!$J$9:$J$38,1,Saisonpreise!$H$9:$H$38,"&lt;="&amp;C932)+COUNTIFS(Saisonpreise!$K$9:$K$38,"OK",Saisonpreise!$C$9:$C$38,"Jährlich",Saisonpreise!$J$9:$J$38,1,Saisonpreise!$I$9:$I$38,"&gt;="&amp;C932))</f>
        <v>1</v>
      </c>
      <c r="E932" s="3">
        <f>IF(A932="","",COUNTIFS(Saisonpreise!$K$9:$K$38,"OK",Saisonpreise!$C$9:$C$38,"Einmalig",Saisonpreise!$D$9:$D$38,"&lt;="&amp;A932,Saisonpreise!$E$9:$E$38,"&gt;="&amp;A932))</f>
        <v>0</v>
      </c>
      <c r="F932" s="10">
        <f>IF(A932="","",IF(E932&gt;1,"",IF(E932=1,SUMIFS(Saisonpreise!$F$9:$F$38,Saisonpreise!$K$9:$K$38,"OK",Saisonpreise!$C$9:$C$38,"Einmalig",Saisonpreise!$D$9:$D$38,"&lt;="&amp;A932,Saisonpreise!$E$9:$E$38,"&gt;="&amp;A932),IF(D932&gt;1,"",IF(D932=0,Start!$E$26,SUMIFS(Saisonpreise!$F$9:$F$38,Saisonpreise!$K$9:$K$38,"OK",Saisonpreise!$C$9:$C$38,"Jährlich",Saisonpreise!$J$9:$J$38,0,Saisonpreise!$H$9:$H$38,"&lt;="&amp;C932,Saisonpreise!$I$9:$I$38,"&gt;="&amp;C932)+SUMIFS(Saisonpreise!$F$9:$F$38,Saisonpreise!$K$9:$K$38,"OK",Saisonpreise!$C$9:$C$38,"Jährlich",Saisonpreise!$J$9:$J$38,1,Saisonpreise!$H$9:$H$38,"&lt;="&amp;C932)+SUMIFS(Saisonpreise!$F$9:$F$38,Saisonpreise!$K$9:$K$38,"OK",Saisonpreise!$C$9:$C$38,"Jährlich",Saisonpreise!$J$9:$J$38,1,Saisonpreise!$I$9:$I$38,"&gt;="&amp;C932))))))</f>
        <v>135</v>
      </c>
      <c r="G932" s="3" t="str">
        <f t="shared" si="58"/>
        <v>Jährliche Saison</v>
      </c>
      <c r="H932" s="3" t="str">
        <f t="shared" si="59"/>
        <v>OK</v>
      </c>
    </row>
    <row r="933" spans="1:8" ht="31" customHeight="1">
      <c r="A933" s="12">
        <f>IF(DATE(Start!$E$28,1,1)+ROW()-9&lt;DATE(Start!$E$28+3,1,1),DATE(Start!$E$28,1,1)+ROW()-9,"")</f>
        <v>46947</v>
      </c>
      <c r="B933" s="3" t="str">
        <f t="shared" si="56"/>
        <v>Do</v>
      </c>
      <c r="C933" s="3">
        <f t="shared" si="57"/>
        <v>713</v>
      </c>
      <c r="D933" s="3">
        <f>IF(A933="","",COUNTIFS(Saisonpreise!$K$9:$K$38,"OK",Saisonpreise!$C$9:$C$38,"Jährlich",Saisonpreise!$J$9:$J$38,0,Saisonpreise!$H$9:$H$38,"&lt;="&amp;C933,Saisonpreise!$I$9:$I$38,"&gt;="&amp;C933)+COUNTIFS(Saisonpreise!$K$9:$K$38,"OK",Saisonpreise!$C$9:$C$38,"Jährlich",Saisonpreise!$J$9:$J$38,1,Saisonpreise!$H$9:$H$38,"&lt;="&amp;C933)+COUNTIFS(Saisonpreise!$K$9:$K$38,"OK",Saisonpreise!$C$9:$C$38,"Jährlich",Saisonpreise!$J$9:$J$38,1,Saisonpreise!$I$9:$I$38,"&gt;="&amp;C933))</f>
        <v>1</v>
      </c>
      <c r="E933" s="3">
        <f>IF(A933="","",COUNTIFS(Saisonpreise!$K$9:$K$38,"OK",Saisonpreise!$C$9:$C$38,"Einmalig",Saisonpreise!$D$9:$D$38,"&lt;="&amp;A933,Saisonpreise!$E$9:$E$38,"&gt;="&amp;A933))</f>
        <v>0</v>
      </c>
      <c r="F933" s="10">
        <f>IF(A933="","",IF(E933&gt;1,"",IF(E933=1,SUMIFS(Saisonpreise!$F$9:$F$38,Saisonpreise!$K$9:$K$38,"OK",Saisonpreise!$C$9:$C$38,"Einmalig",Saisonpreise!$D$9:$D$38,"&lt;="&amp;A933,Saisonpreise!$E$9:$E$38,"&gt;="&amp;A933),IF(D933&gt;1,"",IF(D933=0,Start!$E$26,SUMIFS(Saisonpreise!$F$9:$F$38,Saisonpreise!$K$9:$K$38,"OK",Saisonpreise!$C$9:$C$38,"Jährlich",Saisonpreise!$J$9:$J$38,0,Saisonpreise!$H$9:$H$38,"&lt;="&amp;C933,Saisonpreise!$I$9:$I$38,"&gt;="&amp;C933)+SUMIFS(Saisonpreise!$F$9:$F$38,Saisonpreise!$K$9:$K$38,"OK",Saisonpreise!$C$9:$C$38,"Jährlich",Saisonpreise!$J$9:$J$38,1,Saisonpreise!$H$9:$H$38,"&lt;="&amp;C933)+SUMIFS(Saisonpreise!$F$9:$F$38,Saisonpreise!$K$9:$K$38,"OK",Saisonpreise!$C$9:$C$38,"Jährlich",Saisonpreise!$J$9:$J$38,1,Saisonpreise!$I$9:$I$38,"&gt;="&amp;C933))))))</f>
        <v>135</v>
      </c>
      <c r="G933" s="3" t="str">
        <f t="shared" si="58"/>
        <v>Jährliche Saison</v>
      </c>
      <c r="H933" s="3" t="str">
        <f t="shared" si="59"/>
        <v>OK</v>
      </c>
    </row>
    <row r="934" spans="1:8" ht="31" customHeight="1">
      <c r="A934" s="12">
        <f>IF(DATE(Start!$E$28,1,1)+ROW()-9&lt;DATE(Start!$E$28+3,1,1),DATE(Start!$E$28,1,1)+ROW()-9,"")</f>
        <v>46948</v>
      </c>
      <c r="B934" s="3" t="str">
        <f t="shared" si="56"/>
        <v>Fr</v>
      </c>
      <c r="C934" s="3">
        <f t="shared" si="57"/>
        <v>714</v>
      </c>
      <c r="D934" s="3">
        <f>IF(A934="","",COUNTIFS(Saisonpreise!$K$9:$K$38,"OK",Saisonpreise!$C$9:$C$38,"Jährlich",Saisonpreise!$J$9:$J$38,0,Saisonpreise!$H$9:$H$38,"&lt;="&amp;C934,Saisonpreise!$I$9:$I$38,"&gt;="&amp;C934)+COUNTIFS(Saisonpreise!$K$9:$K$38,"OK",Saisonpreise!$C$9:$C$38,"Jährlich",Saisonpreise!$J$9:$J$38,1,Saisonpreise!$H$9:$H$38,"&lt;="&amp;C934)+COUNTIFS(Saisonpreise!$K$9:$K$38,"OK",Saisonpreise!$C$9:$C$38,"Jährlich",Saisonpreise!$J$9:$J$38,1,Saisonpreise!$I$9:$I$38,"&gt;="&amp;C934))</f>
        <v>1</v>
      </c>
      <c r="E934" s="3">
        <f>IF(A934="","",COUNTIFS(Saisonpreise!$K$9:$K$38,"OK",Saisonpreise!$C$9:$C$38,"Einmalig",Saisonpreise!$D$9:$D$38,"&lt;="&amp;A934,Saisonpreise!$E$9:$E$38,"&gt;="&amp;A934))</f>
        <v>0</v>
      </c>
      <c r="F934" s="10">
        <f>IF(A934="","",IF(E934&gt;1,"",IF(E934=1,SUMIFS(Saisonpreise!$F$9:$F$38,Saisonpreise!$K$9:$K$38,"OK",Saisonpreise!$C$9:$C$38,"Einmalig",Saisonpreise!$D$9:$D$38,"&lt;="&amp;A934,Saisonpreise!$E$9:$E$38,"&gt;="&amp;A934),IF(D934&gt;1,"",IF(D934=0,Start!$E$26,SUMIFS(Saisonpreise!$F$9:$F$38,Saisonpreise!$K$9:$K$38,"OK",Saisonpreise!$C$9:$C$38,"Jährlich",Saisonpreise!$J$9:$J$38,0,Saisonpreise!$H$9:$H$38,"&lt;="&amp;C934,Saisonpreise!$I$9:$I$38,"&gt;="&amp;C934)+SUMIFS(Saisonpreise!$F$9:$F$38,Saisonpreise!$K$9:$K$38,"OK",Saisonpreise!$C$9:$C$38,"Jährlich",Saisonpreise!$J$9:$J$38,1,Saisonpreise!$H$9:$H$38,"&lt;="&amp;C934)+SUMIFS(Saisonpreise!$F$9:$F$38,Saisonpreise!$K$9:$K$38,"OK",Saisonpreise!$C$9:$C$38,"Jährlich",Saisonpreise!$J$9:$J$38,1,Saisonpreise!$I$9:$I$38,"&gt;="&amp;C934))))))</f>
        <v>135</v>
      </c>
      <c r="G934" s="3" t="str">
        <f t="shared" si="58"/>
        <v>Jährliche Saison</v>
      </c>
      <c r="H934" s="3" t="str">
        <f t="shared" si="59"/>
        <v>OK</v>
      </c>
    </row>
    <row r="935" spans="1:8" ht="31" customHeight="1">
      <c r="A935" s="12">
        <f>IF(DATE(Start!$E$28,1,1)+ROW()-9&lt;DATE(Start!$E$28+3,1,1),DATE(Start!$E$28,1,1)+ROW()-9,"")</f>
        <v>46949</v>
      </c>
      <c r="B935" s="3" t="str">
        <f t="shared" si="56"/>
        <v>Sa</v>
      </c>
      <c r="C935" s="3">
        <f t="shared" si="57"/>
        <v>715</v>
      </c>
      <c r="D935" s="3">
        <f>IF(A935="","",COUNTIFS(Saisonpreise!$K$9:$K$38,"OK",Saisonpreise!$C$9:$C$38,"Jährlich",Saisonpreise!$J$9:$J$38,0,Saisonpreise!$H$9:$H$38,"&lt;="&amp;C935,Saisonpreise!$I$9:$I$38,"&gt;="&amp;C935)+COUNTIFS(Saisonpreise!$K$9:$K$38,"OK",Saisonpreise!$C$9:$C$38,"Jährlich",Saisonpreise!$J$9:$J$38,1,Saisonpreise!$H$9:$H$38,"&lt;="&amp;C935)+COUNTIFS(Saisonpreise!$K$9:$K$38,"OK",Saisonpreise!$C$9:$C$38,"Jährlich",Saisonpreise!$J$9:$J$38,1,Saisonpreise!$I$9:$I$38,"&gt;="&amp;C935))</f>
        <v>1</v>
      </c>
      <c r="E935" s="3">
        <f>IF(A935="","",COUNTIFS(Saisonpreise!$K$9:$K$38,"OK",Saisonpreise!$C$9:$C$38,"Einmalig",Saisonpreise!$D$9:$D$38,"&lt;="&amp;A935,Saisonpreise!$E$9:$E$38,"&gt;="&amp;A935))</f>
        <v>0</v>
      </c>
      <c r="F935" s="10">
        <f>IF(A935="","",IF(E935&gt;1,"",IF(E935=1,SUMIFS(Saisonpreise!$F$9:$F$38,Saisonpreise!$K$9:$K$38,"OK",Saisonpreise!$C$9:$C$38,"Einmalig",Saisonpreise!$D$9:$D$38,"&lt;="&amp;A935,Saisonpreise!$E$9:$E$38,"&gt;="&amp;A935),IF(D935&gt;1,"",IF(D935=0,Start!$E$26,SUMIFS(Saisonpreise!$F$9:$F$38,Saisonpreise!$K$9:$K$38,"OK",Saisonpreise!$C$9:$C$38,"Jährlich",Saisonpreise!$J$9:$J$38,0,Saisonpreise!$H$9:$H$38,"&lt;="&amp;C935,Saisonpreise!$I$9:$I$38,"&gt;="&amp;C935)+SUMIFS(Saisonpreise!$F$9:$F$38,Saisonpreise!$K$9:$K$38,"OK",Saisonpreise!$C$9:$C$38,"Jährlich",Saisonpreise!$J$9:$J$38,1,Saisonpreise!$H$9:$H$38,"&lt;="&amp;C935)+SUMIFS(Saisonpreise!$F$9:$F$38,Saisonpreise!$K$9:$K$38,"OK",Saisonpreise!$C$9:$C$38,"Jährlich",Saisonpreise!$J$9:$J$38,1,Saisonpreise!$I$9:$I$38,"&gt;="&amp;C935))))))</f>
        <v>135</v>
      </c>
      <c r="G935" s="3" t="str">
        <f t="shared" si="58"/>
        <v>Jährliche Saison</v>
      </c>
      <c r="H935" s="3" t="str">
        <f t="shared" si="59"/>
        <v>OK</v>
      </c>
    </row>
    <row r="936" spans="1:8" ht="31" customHeight="1">
      <c r="A936" s="12">
        <f>IF(DATE(Start!$E$28,1,1)+ROW()-9&lt;DATE(Start!$E$28+3,1,1),DATE(Start!$E$28,1,1)+ROW()-9,"")</f>
        <v>46950</v>
      </c>
      <c r="B936" s="3" t="str">
        <f t="shared" si="56"/>
        <v>So</v>
      </c>
      <c r="C936" s="3">
        <f t="shared" si="57"/>
        <v>716</v>
      </c>
      <c r="D936" s="3">
        <f>IF(A936="","",COUNTIFS(Saisonpreise!$K$9:$K$38,"OK",Saisonpreise!$C$9:$C$38,"Jährlich",Saisonpreise!$J$9:$J$38,0,Saisonpreise!$H$9:$H$38,"&lt;="&amp;C936,Saisonpreise!$I$9:$I$38,"&gt;="&amp;C936)+COUNTIFS(Saisonpreise!$K$9:$K$38,"OK",Saisonpreise!$C$9:$C$38,"Jährlich",Saisonpreise!$J$9:$J$38,1,Saisonpreise!$H$9:$H$38,"&lt;="&amp;C936)+COUNTIFS(Saisonpreise!$K$9:$K$38,"OK",Saisonpreise!$C$9:$C$38,"Jährlich",Saisonpreise!$J$9:$J$38,1,Saisonpreise!$I$9:$I$38,"&gt;="&amp;C936))</f>
        <v>1</v>
      </c>
      <c r="E936" s="3">
        <f>IF(A936="","",COUNTIFS(Saisonpreise!$K$9:$K$38,"OK",Saisonpreise!$C$9:$C$38,"Einmalig",Saisonpreise!$D$9:$D$38,"&lt;="&amp;A936,Saisonpreise!$E$9:$E$38,"&gt;="&amp;A936))</f>
        <v>0</v>
      </c>
      <c r="F936" s="10">
        <f>IF(A936="","",IF(E936&gt;1,"",IF(E936=1,SUMIFS(Saisonpreise!$F$9:$F$38,Saisonpreise!$K$9:$K$38,"OK",Saisonpreise!$C$9:$C$38,"Einmalig",Saisonpreise!$D$9:$D$38,"&lt;="&amp;A936,Saisonpreise!$E$9:$E$38,"&gt;="&amp;A936),IF(D936&gt;1,"",IF(D936=0,Start!$E$26,SUMIFS(Saisonpreise!$F$9:$F$38,Saisonpreise!$K$9:$K$38,"OK",Saisonpreise!$C$9:$C$38,"Jährlich",Saisonpreise!$J$9:$J$38,0,Saisonpreise!$H$9:$H$38,"&lt;="&amp;C936,Saisonpreise!$I$9:$I$38,"&gt;="&amp;C936)+SUMIFS(Saisonpreise!$F$9:$F$38,Saisonpreise!$K$9:$K$38,"OK",Saisonpreise!$C$9:$C$38,"Jährlich",Saisonpreise!$J$9:$J$38,1,Saisonpreise!$H$9:$H$38,"&lt;="&amp;C936)+SUMIFS(Saisonpreise!$F$9:$F$38,Saisonpreise!$K$9:$K$38,"OK",Saisonpreise!$C$9:$C$38,"Jährlich",Saisonpreise!$J$9:$J$38,1,Saisonpreise!$I$9:$I$38,"&gt;="&amp;C936))))))</f>
        <v>135</v>
      </c>
      <c r="G936" s="3" t="str">
        <f t="shared" si="58"/>
        <v>Jährliche Saison</v>
      </c>
      <c r="H936" s="3" t="str">
        <f t="shared" si="59"/>
        <v>OK</v>
      </c>
    </row>
    <row r="937" spans="1:8" ht="31" customHeight="1">
      <c r="A937" s="12">
        <f>IF(DATE(Start!$E$28,1,1)+ROW()-9&lt;DATE(Start!$E$28+3,1,1),DATE(Start!$E$28,1,1)+ROW()-9,"")</f>
        <v>46951</v>
      </c>
      <c r="B937" s="3" t="str">
        <f t="shared" si="56"/>
        <v>Mo</v>
      </c>
      <c r="C937" s="3">
        <f t="shared" si="57"/>
        <v>717</v>
      </c>
      <c r="D937" s="3">
        <f>IF(A937="","",COUNTIFS(Saisonpreise!$K$9:$K$38,"OK",Saisonpreise!$C$9:$C$38,"Jährlich",Saisonpreise!$J$9:$J$38,0,Saisonpreise!$H$9:$H$38,"&lt;="&amp;C937,Saisonpreise!$I$9:$I$38,"&gt;="&amp;C937)+COUNTIFS(Saisonpreise!$K$9:$K$38,"OK",Saisonpreise!$C$9:$C$38,"Jährlich",Saisonpreise!$J$9:$J$38,1,Saisonpreise!$H$9:$H$38,"&lt;="&amp;C937)+COUNTIFS(Saisonpreise!$K$9:$K$38,"OK",Saisonpreise!$C$9:$C$38,"Jährlich",Saisonpreise!$J$9:$J$38,1,Saisonpreise!$I$9:$I$38,"&gt;="&amp;C937))</f>
        <v>1</v>
      </c>
      <c r="E937" s="3">
        <f>IF(A937="","",COUNTIFS(Saisonpreise!$K$9:$K$38,"OK",Saisonpreise!$C$9:$C$38,"Einmalig",Saisonpreise!$D$9:$D$38,"&lt;="&amp;A937,Saisonpreise!$E$9:$E$38,"&gt;="&amp;A937))</f>
        <v>0</v>
      </c>
      <c r="F937" s="10">
        <f>IF(A937="","",IF(E937&gt;1,"",IF(E937=1,SUMIFS(Saisonpreise!$F$9:$F$38,Saisonpreise!$K$9:$K$38,"OK",Saisonpreise!$C$9:$C$38,"Einmalig",Saisonpreise!$D$9:$D$38,"&lt;="&amp;A937,Saisonpreise!$E$9:$E$38,"&gt;="&amp;A937),IF(D937&gt;1,"",IF(D937=0,Start!$E$26,SUMIFS(Saisonpreise!$F$9:$F$38,Saisonpreise!$K$9:$K$38,"OK",Saisonpreise!$C$9:$C$38,"Jährlich",Saisonpreise!$J$9:$J$38,0,Saisonpreise!$H$9:$H$38,"&lt;="&amp;C937,Saisonpreise!$I$9:$I$38,"&gt;="&amp;C937)+SUMIFS(Saisonpreise!$F$9:$F$38,Saisonpreise!$K$9:$K$38,"OK",Saisonpreise!$C$9:$C$38,"Jährlich",Saisonpreise!$J$9:$J$38,1,Saisonpreise!$H$9:$H$38,"&lt;="&amp;C937)+SUMIFS(Saisonpreise!$F$9:$F$38,Saisonpreise!$K$9:$K$38,"OK",Saisonpreise!$C$9:$C$38,"Jährlich",Saisonpreise!$J$9:$J$38,1,Saisonpreise!$I$9:$I$38,"&gt;="&amp;C937))))))</f>
        <v>135</v>
      </c>
      <c r="G937" s="3" t="str">
        <f t="shared" si="58"/>
        <v>Jährliche Saison</v>
      </c>
      <c r="H937" s="3" t="str">
        <f t="shared" si="59"/>
        <v>OK</v>
      </c>
    </row>
    <row r="938" spans="1:8" ht="31" customHeight="1">
      <c r="A938" s="12">
        <f>IF(DATE(Start!$E$28,1,1)+ROW()-9&lt;DATE(Start!$E$28+3,1,1),DATE(Start!$E$28,1,1)+ROW()-9,"")</f>
        <v>46952</v>
      </c>
      <c r="B938" s="3" t="str">
        <f t="shared" si="56"/>
        <v>Di</v>
      </c>
      <c r="C938" s="3">
        <f t="shared" si="57"/>
        <v>718</v>
      </c>
      <c r="D938" s="3">
        <f>IF(A938="","",COUNTIFS(Saisonpreise!$K$9:$K$38,"OK",Saisonpreise!$C$9:$C$38,"Jährlich",Saisonpreise!$J$9:$J$38,0,Saisonpreise!$H$9:$H$38,"&lt;="&amp;C938,Saisonpreise!$I$9:$I$38,"&gt;="&amp;C938)+COUNTIFS(Saisonpreise!$K$9:$K$38,"OK",Saisonpreise!$C$9:$C$38,"Jährlich",Saisonpreise!$J$9:$J$38,1,Saisonpreise!$H$9:$H$38,"&lt;="&amp;C938)+COUNTIFS(Saisonpreise!$K$9:$K$38,"OK",Saisonpreise!$C$9:$C$38,"Jährlich",Saisonpreise!$J$9:$J$38,1,Saisonpreise!$I$9:$I$38,"&gt;="&amp;C938))</f>
        <v>1</v>
      </c>
      <c r="E938" s="3">
        <f>IF(A938="","",COUNTIFS(Saisonpreise!$K$9:$K$38,"OK",Saisonpreise!$C$9:$C$38,"Einmalig",Saisonpreise!$D$9:$D$38,"&lt;="&amp;A938,Saisonpreise!$E$9:$E$38,"&gt;="&amp;A938))</f>
        <v>0</v>
      </c>
      <c r="F938" s="10">
        <f>IF(A938="","",IF(E938&gt;1,"",IF(E938=1,SUMIFS(Saisonpreise!$F$9:$F$38,Saisonpreise!$K$9:$K$38,"OK",Saisonpreise!$C$9:$C$38,"Einmalig",Saisonpreise!$D$9:$D$38,"&lt;="&amp;A938,Saisonpreise!$E$9:$E$38,"&gt;="&amp;A938),IF(D938&gt;1,"",IF(D938=0,Start!$E$26,SUMIFS(Saisonpreise!$F$9:$F$38,Saisonpreise!$K$9:$K$38,"OK",Saisonpreise!$C$9:$C$38,"Jährlich",Saisonpreise!$J$9:$J$38,0,Saisonpreise!$H$9:$H$38,"&lt;="&amp;C938,Saisonpreise!$I$9:$I$38,"&gt;="&amp;C938)+SUMIFS(Saisonpreise!$F$9:$F$38,Saisonpreise!$K$9:$K$38,"OK",Saisonpreise!$C$9:$C$38,"Jährlich",Saisonpreise!$J$9:$J$38,1,Saisonpreise!$H$9:$H$38,"&lt;="&amp;C938)+SUMIFS(Saisonpreise!$F$9:$F$38,Saisonpreise!$K$9:$K$38,"OK",Saisonpreise!$C$9:$C$38,"Jährlich",Saisonpreise!$J$9:$J$38,1,Saisonpreise!$I$9:$I$38,"&gt;="&amp;C938))))))</f>
        <v>135</v>
      </c>
      <c r="G938" s="3" t="str">
        <f t="shared" si="58"/>
        <v>Jährliche Saison</v>
      </c>
      <c r="H938" s="3" t="str">
        <f t="shared" si="59"/>
        <v>OK</v>
      </c>
    </row>
    <row r="939" spans="1:8" ht="31" customHeight="1">
      <c r="A939" s="12">
        <f>IF(DATE(Start!$E$28,1,1)+ROW()-9&lt;DATE(Start!$E$28+3,1,1),DATE(Start!$E$28,1,1)+ROW()-9,"")</f>
        <v>46953</v>
      </c>
      <c r="B939" s="3" t="str">
        <f t="shared" si="56"/>
        <v>Mi</v>
      </c>
      <c r="C939" s="3">
        <f t="shared" si="57"/>
        <v>719</v>
      </c>
      <c r="D939" s="3">
        <f>IF(A939="","",COUNTIFS(Saisonpreise!$K$9:$K$38,"OK",Saisonpreise!$C$9:$C$38,"Jährlich",Saisonpreise!$J$9:$J$38,0,Saisonpreise!$H$9:$H$38,"&lt;="&amp;C939,Saisonpreise!$I$9:$I$38,"&gt;="&amp;C939)+COUNTIFS(Saisonpreise!$K$9:$K$38,"OK",Saisonpreise!$C$9:$C$38,"Jährlich",Saisonpreise!$J$9:$J$38,1,Saisonpreise!$H$9:$H$38,"&lt;="&amp;C939)+COUNTIFS(Saisonpreise!$K$9:$K$38,"OK",Saisonpreise!$C$9:$C$38,"Jährlich",Saisonpreise!$J$9:$J$38,1,Saisonpreise!$I$9:$I$38,"&gt;="&amp;C939))</f>
        <v>1</v>
      </c>
      <c r="E939" s="3">
        <f>IF(A939="","",COUNTIFS(Saisonpreise!$K$9:$K$38,"OK",Saisonpreise!$C$9:$C$38,"Einmalig",Saisonpreise!$D$9:$D$38,"&lt;="&amp;A939,Saisonpreise!$E$9:$E$38,"&gt;="&amp;A939))</f>
        <v>0</v>
      </c>
      <c r="F939" s="10">
        <f>IF(A939="","",IF(E939&gt;1,"",IF(E939=1,SUMIFS(Saisonpreise!$F$9:$F$38,Saisonpreise!$K$9:$K$38,"OK",Saisonpreise!$C$9:$C$38,"Einmalig",Saisonpreise!$D$9:$D$38,"&lt;="&amp;A939,Saisonpreise!$E$9:$E$38,"&gt;="&amp;A939),IF(D939&gt;1,"",IF(D939=0,Start!$E$26,SUMIFS(Saisonpreise!$F$9:$F$38,Saisonpreise!$K$9:$K$38,"OK",Saisonpreise!$C$9:$C$38,"Jährlich",Saisonpreise!$J$9:$J$38,0,Saisonpreise!$H$9:$H$38,"&lt;="&amp;C939,Saisonpreise!$I$9:$I$38,"&gt;="&amp;C939)+SUMIFS(Saisonpreise!$F$9:$F$38,Saisonpreise!$K$9:$K$38,"OK",Saisonpreise!$C$9:$C$38,"Jährlich",Saisonpreise!$J$9:$J$38,1,Saisonpreise!$H$9:$H$38,"&lt;="&amp;C939)+SUMIFS(Saisonpreise!$F$9:$F$38,Saisonpreise!$K$9:$K$38,"OK",Saisonpreise!$C$9:$C$38,"Jährlich",Saisonpreise!$J$9:$J$38,1,Saisonpreise!$I$9:$I$38,"&gt;="&amp;C939))))))</f>
        <v>135</v>
      </c>
      <c r="G939" s="3" t="str">
        <f t="shared" si="58"/>
        <v>Jährliche Saison</v>
      </c>
      <c r="H939" s="3" t="str">
        <f t="shared" si="59"/>
        <v>OK</v>
      </c>
    </row>
    <row r="940" spans="1:8" ht="31" customHeight="1">
      <c r="A940" s="12">
        <f>IF(DATE(Start!$E$28,1,1)+ROW()-9&lt;DATE(Start!$E$28+3,1,1),DATE(Start!$E$28,1,1)+ROW()-9,"")</f>
        <v>46954</v>
      </c>
      <c r="B940" s="3" t="str">
        <f t="shared" si="56"/>
        <v>Do</v>
      </c>
      <c r="C940" s="3">
        <f t="shared" si="57"/>
        <v>720</v>
      </c>
      <c r="D940" s="3">
        <f>IF(A940="","",COUNTIFS(Saisonpreise!$K$9:$K$38,"OK",Saisonpreise!$C$9:$C$38,"Jährlich",Saisonpreise!$J$9:$J$38,0,Saisonpreise!$H$9:$H$38,"&lt;="&amp;C940,Saisonpreise!$I$9:$I$38,"&gt;="&amp;C940)+COUNTIFS(Saisonpreise!$K$9:$K$38,"OK",Saisonpreise!$C$9:$C$38,"Jährlich",Saisonpreise!$J$9:$J$38,1,Saisonpreise!$H$9:$H$38,"&lt;="&amp;C940)+COUNTIFS(Saisonpreise!$K$9:$K$38,"OK",Saisonpreise!$C$9:$C$38,"Jährlich",Saisonpreise!$J$9:$J$38,1,Saisonpreise!$I$9:$I$38,"&gt;="&amp;C940))</f>
        <v>1</v>
      </c>
      <c r="E940" s="3">
        <f>IF(A940="","",COUNTIFS(Saisonpreise!$K$9:$K$38,"OK",Saisonpreise!$C$9:$C$38,"Einmalig",Saisonpreise!$D$9:$D$38,"&lt;="&amp;A940,Saisonpreise!$E$9:$E$38,"&gt;="&amp;A940))</f>
        <v>0</v>
      </c>
      <c r="F940" s="10">
        <f>IF(A940="","",IF(E940&gt;1,"",IF(E940=1,SUMIFS(Saisonpreise!$F$9:$F$38,Saisonpreise!$K$9:$K$38,"OK",Saisonpreise!$C$9:$C$38,"Einmalig",Saisonpreise!$D$9:$D$38,"&lt;="&amp;A940,Saisonpreise!$E$9:$E$38,"&gt;="&amp;A940),IF(D940&gt;1,"",IF(D940=0,Start!$E$26,SUMIFS(Saisonpreise!$F$9:$F$38,Saisonpreise!$K$9:$K$38,"OK",Saisonpreise!$C$9:$C$38,"Jährlich",Saisonpreise!$J$9:$J$38,0,Saisonpreise!$H$9:$H$38,"&lt;="&amp;C940,Saisonpreise!$I$9:$I$38,"&gt;="&amp;C940)+SUMIFS(Saisonpreise!$F$9:$F$38,Saisonpreise!$K$9:$K$38,"OK",Saisonpreise!$C$9:$C$38,"Jährlich",Saisonpreise!$J$9:$J$38,1,Saisonpreise!$H$9:$H$38,"&lt;="&amp;C940)+SUMIFS(Saisonpreise!$F$9:$F$38,Saisonpreise!$K$9:$K$38,"OK",Saisonpreise!$C$9:$C$38,"Jährlich",Saisonpreise!$J$9:$J$38,1,Saisonpreise!$I$9:$I$38,"&gt;="&amp;C940))))))</f>
        <v>135</v>
      </c>
      <c r="G940" s="3" t="str">
        <f t="shared" si="58"/>
        <v>Jährliche Saison</v>
      </c>
      <c r="H940" s="3" t="str">
        <f t="shared" si="59"/>
        <v>OK</v>
      </c>
    </row>
    <row r="941" spans="1:8" ht="31" customHeight="1">
      <c r="A941" s="12">
        <f>IF(DATE(Start!$E$28,1,1)+ROW()-9&lt;DATE(Start!$E$28+3,1,1),DATE(Start!$E$28,1,1)+ROW()-9,"")</f>
        <v>46955</v>
      </c>
      <c r="B941" s="3" t="str">
        <f t="shared" si="56"/>
        <v>Fr</v>
      </c>
      <c r="C941" s="3">
        <f t="shared" si="57"/>
        <v>721</v>
      </c>
      <c r="D941" s="3">
        <f>IF(A941="","",COUNTIFS(Saisonpreise!$K$9:$K$38,"OK",Saisonpreise!$C$9:$C$38,"Jährlich",Saisonpreise!$J$9:$J$38,0,Saisonpreise!$H$9:$H$38,"&lt;="&amp;C941,Saisonpreise!$I$9:$I$38,"&gt;="&amp;C941)+COUNTIFS(Saisonpreise!$K$9:$K$38,"OK",Saisonpreise!$C$9:$C$38,"Jährlich",Saisonpreise!$J$9:$J$38,1,Saisonpreise!$H$9:$H$38,"&lt;="&amp;C941)+COUNTIFS(Saisonpreise!$K$9:$K$38,"OK",Saisonpreise!$C$9:$C$38,"Jährlich",Saisonpreise!$J$9:$J$38,1,Saisonpreise!$I$9:$I$38,"&gt;="&amp;C941))</f>
        <v>1</v>
      </c>
      <c r="E941" s="3">
        <f>IF(A941="","",COUNTIFS(Saisonpreise!$K$9:$K$38,"OK",Saisonpreise!$C$9:$C$38,"Einmalig",Saisonpreise!$D$9:$D$38,"&lt;="&amp;A941,Saisonpreise!$E$9:$E$38,"&gt;="&amp;A941))</f>
        <v>0</v>
      </c>
      <c r="F941" s="10">
        <f>IF(A941="","",IF(E941&gt;1,"",IF(E941=1,SUMIFS(Saisonpreise!$F$9:$F$38,Saisonpreise!$K$9:$K$38,"OK",Saisonpreise!$C$9:$C$38,"Einmalig",Saisonpreise!$D$9:$D$38,"&lt;="&amp;A941,Saisonpreise!$E$9:$E$38,"&gt;="&amp;A941),IF(D941&gt;1,"",IF(D941=0,Start!$E$26,SUMIFS(Saisonpreise!$F$9:$F$38,Saisonpreise!$K$9:$K$38,"OK",Saisonpreise!$C$9:$C$38,"Jährlich",Saisonpreise!$J$9:$J$38,0,Saisonpreise!$H$9:$H$38,"&lt;="&amp;C941,Saisonpreise!$I$9:$I$38,"&gt;="&amp;C941)+SUMIFS(Saisonpreise!$F$9:$F$38,Saisonpreise!$K$9:$K$38,"OK",Saisonpreise!$C$9:$C$38,"Jährlich",Saisonpreise!$J$9:$J$38,1,Saisonpreise!$H$9:$H$38,"&lt;="&amp;C941)+SUMIFS(Saisonpreise!$F$9:$F$38,Saisonpreise!$K$9:$K$38,"OK",Saisonpreise!$C$9:$C$38,"Jährlich",Saisonpreise!$J$9:$J$38,1,Saisonpreise!$I$9:$I$38,"&gt;="&amp;C941))))))</f>
        <v>135</v>
      </c>
      <c r="G941" s="3" t="str">
        <f t="shared" si="58"/>
        <v>Jährliche Saison</v>
      </c>
      <c r="H941" s="3" t="str">
        <f t="shared" si="59"/>
        <v>OK</v>
      </c>
    </row>
    <row r="942" spans="1:8" ht="31" customHeight="1">
      <c r="A942" s="12">
        <f>IF(DATE(Start!$E$28,1,1)+ROW()-9&lt;DATE(Start!$E$28+3,1,1),DATE(Start!$E$28,1,1)+ROW()-9,"")</f>
        <v>46956</v>
      </c>
      <c r="B942" s="3" t="str">
        <f t="shared" si="56"/>
        <v>Sa</v>
      </c>
      <c r="C942" s="3">
        <f t="shared" si="57"/>
        <v>722</v>
      </c>
      <c r="D942" s="3">
        <f>IF(A942="","",COUNTIFS(Saisonpreise!$K$9:$K$38,"OK",Saisonpreise!$C$9:$C$38,"Jährlich",Saisonpreise!$J$9:$J$38,0,Saisonpreise!$H$9:$H$38,"&lt;="&amp;C942,Saisonpreise!$I$9:$I$38,"&gt;="&amp;C942)+COUNTIFS(Saisonpreise!$K$9:$K$38,"OK",Saisonpreise!$C$9:$C$38,"Jährlich",Saisonpreise!$J$9:$J$38,1,Saisonpreise!$H$9:$H$38,"&lt;="&amp;C942)+COUNTIFS(Saisonpreise!$K$9:$K$38,"OK",Saisonpreise!$C$9:$C$38,"Jährlich",Saisonpreise!$J$9:$J$38,1,Saisonpreise!$I$9:$I$38,"&gt;="&amp;C942))</f>
        <v>1</v>
      </c>
      <c r="E942" s="3">
        <f>IF(A942="","",COUNTIFS(Saisonpreise!$K$9:$K$38,"OK",Saisonpreise!$C$9:$C$38,"Einmalig",Saisonpreise!$D$9:$D$38,"&lt;="&amp;A942,Saisonpreise!$E$9:$E$38,"&gt;="&amp;A942))</f>
        <v>0</v>
      </c>
      <c r="F942" s="10">
        <f>IF(A942="","",IF(E942&gt;1,"",IF(E942=1,SUMIFS(Saisonpreise!$F$9:$F$38,Saisonpreise!$K$9:$K$38,"OK",Saisonpreise!$C$9:$C$38,"Einmalig",Saisonpreise!$D$9:$D$38,"&lt;="&amp;A942,Saisonpreise!$E$9:$E$38,"&gt;="&amp;A942),IF(D942&gt;1,"",IF(D942=0,Start!$E$26,SUMIFS(Saisonpreise!$F$9:$F$38,Saisonpreise!$K$9:$K$38,"OK",Saisonpreise!$C$9:$C$38,"Jährlich",Saisonpreise!$J$9:$J$38,0,Saisonpreise!$H$9:$H$38,"&lt;="&amp;C942,Saisonpreise!$I$9:$I$38,"&gt;="&amp;C942)+SUMIFS(Saisonpreise!$F$9:$F$38,Saisonpreise!$K$9:$K$38,"OK",Saisonpreise!$C$9:$C$38,"Jährlich",Saisonpreise!$J$9:$J$38,1,Saisonpreise!$H$9:$H$38,"&lt;="&amp;C942)+SUMIFS(Saisonpreise!$F$9:$F$38,Saisonpreise!$K$9:$K$38,"OK",Saisonpreise!$C$9:$C$38,"Jährlich",Saisonpreise!$J$9:$J$38,1,Saisonpreise!$I$9:$I$38,"&gt;="&amp;C942))))))</f>
        <v>135</v>
      </c>
      <c r="G942" s="3" t="str">
        <f t="shared" si="58"/>
        <v>Jährliche Saison</v>
      </c>
      <c r="H942" s="3" t="str">
        <f t="shared" si="59"/>
        <v>OK</v>
      </c>
    </row>
    <row r="943" spans="1:8" ht="31" customHeight="1">
      <c r="A943" s="12">
        <f>IF(DATE(Start!$E$28,1,1)+ROW()-9&lt;DATE(Start!$E$28+3,1,1),DATE(Start!$E$28,1,1)+ROW()-9,"")</f>
        <v>46957</v>
      </c>
      <c r="B943" s="3" t="str">
        <f t="shared" si="56"/>
        <v>So</v>
      </c>
      <c r="C943" s="3">
        <f t="shared" si="57"/>
        <v>723</v>
      </c>
      <c r="D943" s="3">
        <f>IF(A943="","",COUNTIFS(Saisonpreise!$K$9:$K$38,"OK",Saisonpreise!$C$9:$C$38,"Jährlich",Saisonpreise!$J$9:$J$38,0,Saisonpreise!$H$9:$H$38,"&lt;="&amp;C943,Saisonpreise!$I$9:$I$38,"&gt;="&amp;C943)+COUNTIFS(Saisonpreise!$K$9:$K$38,"OK",Saisonpreise!$C$9:$C$38,"Jährlich",Saisonpreise!$J$9:$J$38,1,Saisonpreise!$H$9:$H$38,"&lt;="&amp;C943)+COUNTIFS(Saisonpreise!$K$9:$K$38,"OK",Saisonpreise!$C$9:$C$38,"Jährlich",Saisonpreise!$J$9:$J$38,1,Saisonpreise!$I$9:$I$38,"&gt;="&amp;C943))</f>
        <v>1</v>
      </c>
      <c r="E943" s="3">
        <f>IF(A943="","",COUNTIFS(Saisonpreise!$K$9:$K$38,"OK",Saisonpreise!$C$9:$C$38,"Einmalig",Saisonpreise!$D$9:$D$38,"&lt;="&amp;A943,Saisonpreise!$E$9:$E$38,"&gt;="&amp;A943))</f>
        <v>0</v>
      </c>
      <c r="F943" s="10">
        <f>IF(A943="","",IF(E943&gt;1,"",IF(E943=1,SUMIFS(Saisonpreise!$F$9:$F$38,Saisonpreise!$K$9:$K$38,"OK",Saisonpreise!$C$9:$C$38,"Einmalig",Saisonpreise!$D$9:$D$38,"&lt;="&amp;A943,Saisonpreise!$E$9:$E$38,"&gt;="&amp;A943),IF(D943&gt;1,"",IF(D943=0,Start!$E$26,SUMIFS(Saisonpreise!$F$9:$F$38,Saisonpreise!$K$9:$K$38,"OK",Saisonpreise!$C$9:$C$38,"Jährlich",Saisonpreise!$J$9:$J$38,0,Saisonpreise!$H$9:$H$38,"&lt;="&amp;C943,Saisonpreise!$I$9:$I$38,"&gt;="&amp;C943)+SUMIFS(Saisonpreise!$F$9:$F$38,Saisonpreise!$K$9:$K$38,"OK",Saisonpreise!$C$9:$C$38,"Jährlich",Saisonpreise!$J$9:$J$38,1,Saisonpreise!$H$9:$H$38,"&lt;="&amp;C943)+SUMIFS(Saisonpreise!$F$9:$F$38,Saisonpreise!$K$9:$K$38,"OK",Saisonpreise!$C$9:$C$38,"Jährlich",Saisonpreise!$J$9:$J$38,1,Saisonpreise!$I$9:$I$38,"&gt;="&amp;C943))))))</f>
        <v>135</v>
      </c>
      <c r="G943" s="3" t="str">
        <f t="shared" si="58"/>
        <v>Jährliche Saison</v>
      </c>
      <c r="H943" s="3" t="str">
        <f t="shared" si="59"/>
        <v>OK</v>
      </c>
    </row>
    <row r="944" spans="1:8" ht="31" customHeight="1">
      <c r="A944" s="12">
        <f>IF(DATE(Start!$E$28,1,1)+ROW()-9&lt;DATE(Start!$E$28+3,1,1),DATE(Start!$E$28,1,1)+ROW()-9,"")</f>
        <v>46958</v>
      </c>
      <c r="B944" s="3" t="str">
        <f t="shared" si="56"/>
        <v>Mo</v>
      </c>
      <c r="C944" s="3">
        <f t="shared" si="57"/>
        <v>724</v>
      </c>
      <c r="D944" s="3">
        <f>IF(A944="","",COUNTIFS(Saisonpreise!$K$9:$K$38,"OK",Saisonpreise!$C$9:$C$38,"Jährlich",Saisonpreise!$J$9:$J$38,0,Saisonpreise!$H$9:$H$38,"&lt;="&amp;C944,Saisonpreise!$I$9:$I$38,"&gt;="&amp;C944)+COUNTIFS(Saisonpreise!$K$9:$K$38,"OK",Saisonpreise!$C$9:$C$38,"Jährlich",Saisonpreise!$J$9:$J$38,1,Saisonpreise!$H$9:$H$38,"&lt;="&amp;C944)+COUNTIFS(Saisonpreise!$K$9:$K$38,"OK",Saisonpreise!$C$9:$C$38,"Jährlich",Saisonpreise!$J$9:$J$38,1,Saisonpreise!$I$9:$I$38,"&gt;="&amp;C944))</f>
        <v>1</v>
      </c>
      <c r="E944" s="3">
        <f>IF(A944="","",COUNTIFS(Saisonpreise!$K$9:$K$38,"OK",Saisonpreise!$C$9:$C$38,"Einmalig",Saisonpreise!$D$9:$D$38,"&lt;="&amp;A944,Saisonpreise!$E$9:$E$38,"&gt;="&amp;A944))</f>
        <v>0</v>
      </c>
      <c r="F944" s="10">
        <f>IF(A944="","",IF(E944&gt;1,"",IF(E944=1,SUMIFS(Saisonpreise!$F$9:$F$38,Saisonpreise!$K$9:$K$38,"OK",Saisonpreise!$C$9:$C$38,"Einmalig",Saisonpreise!$D$9:$D$38,"&lt;="&amp;A944,Saisonpreise!$E$9:$E$38,"&gt;="&amp;A944),IF(D944&gt;1,"",IF(D944=0,Start!$E$26,SUMIFS(Saisonpreise!$F$9:$F$38,Saisonpreise!$K$9:$K$38,"OK",Saisonpreise!$C$9:$C$38,"Jährlich",Saisonpreise!$J$9:$J$38,0,Saisonpreise!$H$9:$H$38,"&lt;="&amp;C944,Saisonpreise!$I$9:$I$38,"&gt;="&amp;C944)+SUMIFS(Saisonpreise!$F$9:$F$38,Saisonpreise!$K$9:$K$38,"OK",Saisonpreise!$C$9:$C$38,"Jährlich",Saisonpreise!$J$9:$J$38,1,Saisonpreise!$H$9:$H$38,"&lt;="&amp;C944)+SUMIFS(Saisonpreise!$F$9:$F$38,Saisonpreise!$K$9:$K$38,"OK",Saisonpreise!$C$9:$C$38,"Jährlich",Saisonpreise!$J$9:$J$38,1,Saisonpreise!$I$9:$I$38,"&gt;="&amp;C944))))))</f>
        <v>135</v>
      </c>
      <c r="G944" s="3" t="str">
        <f t="shared" si="58"/>
        <v>Jährliche Saison</v>
      </c>
      <c r="H944" s="3" t="str">
        <f t="shared" si="59"/>
        <v>OK</v>
      </c>
    </row>
    <row r="945" spans="1:8" ht="31" customHeight="1">
      <c r="A945" s="12">
        <f>IF(DATE(Start!$E$28,1,1)+ROW()-9&lt;DATE(Start!$E$28+3,1,1),DATE(Start!$E$28,1,1)+ROW()-9,"")</f>
        <v>46959</v>
      </c>
      <c r="B945" s="3" t="str">
        <f t="shared" si="56"/>
        <v>Di</v>
      </c>
      <c r="C945" s="3">
        <f t="shared" si="57"/>
        <v>725</v>
      </c>
      <c r="D945" s="3">
        <f>IF(A945="","",COUNTIFS(Saisonpreise!$K$9:$K$38,"OK",Saisonpreise!$C$9:$C$38,"Jährlich",Saisonpreise!$J$9:$J$38,0,Saisonpreise!$H$9:$H$38,"&lt;="&amp;C945,Saisonpreise!$I$9:$I$38,"&gt;="&amp;C945)+COUNTIFS(Saisonpreise!$K$9:$K$38,"OK",Saisonpreise!$C$9:$C$38,"Jährlich",Saisonpreise!$J$9:$J$38,1,Saisonpreise!$H$9:$H$38,"&lt;="&amp;C945)+COUNTIFS(Saisonpreise!$K$9:$K$38,"OK",Saisonpreise!$C$9:$C$38,"Jährlich",Saisonpreise!$J$9:$J$38,1,Saisonpreise!$I$9:$I$38,"&gt;="&amp;C945))</f>
        <v>1</v>
      </c>
      <c r="E945" s="3">
        <f>IF(A945="","",COUNTIFS(Saisonpreise!$K$9:$K$38,"OK",Saisonpreise!$C$9:$C$38,"Einmalig",Saisonpreise!$D$9:$D$38,"&lt;="&amp;A945,Saisonpreise!$E$9:$E$38,"&gt;="&amp;A945))</f>
        <v>0</v>
      </c>
      <c r="F945" s="10">
        <f>IF(A945="","",IF(E945&gt;1,"",IF(E945=1,SUMIFS(Saisonpreise!$F$9:$F$38,Saisonpreise!$K$9:$K$38,"OK",Saisonpreise!$C$9:$C$38,"Einmalig",Saisonpreise!$D$9:$D$38,"&lt;="&amp;A945,Saisonpreise!$E$9:$E$38,"&gt;="&amp;A945),IF(D945&gt;1,"",IF(D945=0,Start!$E$26,SUMIFS(Saisonpreise!$F$9:$F$38,Saisonpreise!$K$9:$K$38,"OK",Saisonpreise!$C$9:$C$38,"Jährlich",Saisonpreise!$J$9:$J$38,0,Saisonpreise!$H$9:$H$38,"&lt;="&amp;C945,Saisonpreise!$I$9:$I$38,"&gt;="&amp;C945)+SUMIFS(Saisonpreise!$F$9:$F$38,Saisonpreise!$K$9:$K$38,"OK",Saisonpreise!$C$9:$C$38,"Jährlich",Saisonpreise!$J$9:$J$38,1,Saisonpreise!$H$9:$H$38,"&lt;="&amp;C945)+SUMIFS(Saisonpreise!$F$9:$F$38,Saisonpreise!$K$9:$K$38,"OK",Saisonpreise!$C$9:$C$38,"Jährlich",Saisonpreise!$J$9:$J$38,1,Saisonpreise!$I$9:$I$38,"&gt;="&amp;C945))))))</f>
        <v>135</v>
      </c>
      <c r="G945" s="3" t="str">
        <f t="shared" si="58"/>
        <v>Jährliche Saison</v>
      </c>
      <c r="H945" s="3" t="str">
        <f t="shared" si="59"/>
        <v>OK</v>
      </c>
    </row>
    <row r="946" spans="1:8" ht="31" customHeight="1">
      <c r="A946" s="12">
        <f>IF(DATE(Start!$E$28,1,1)+ROW()-9&lt;DATE(Start!$E$28+3,1,1),DATE(Start!$E$28,1,1)+ROW()-9,"")</f>
        <v>46960</v>
      </c>
      <c r="B946" s="3" t="str">
        <f t="shared" si="56"/>
        <v>Mi</v>
      </c>
      <c r="C946" s="3">
        <f t="shared" si="57"/>
        <v>726</v>
      </c>
      <c r="D946" s="3">
        <f>IF(A946="","",COUNTIFS(Saisonpreise!$K$9:$K$38,"OK",Saisonpreise!$C$9:$C$38,"Jährlich",Saisonpreise!$J$9:$J$38,0,Saisonpreise!$H$9:$H$38,"&lt;="&amp;C946,Saisonpreise!$I$9:$I$38,"&gt;="&amp;C946)+COUNTIFS(Saisonpreise!$K$9:$K$38,"OK",Saisonpreise!$C$9:$C$38,"Jährlich",Saisonpreise!$J$9:$J$38,1,Saisonpreise!$H$9:$H$38,"&lt;="&amp;C946)+COUNTIFS(Saisonpreise!$K$9:$K$38,"OK",Saisonpreise!$C$9:$C$38,"Jährlich",Saisonpreise!$J$9:$J$38,1,Saisonpreise!$I$9:$I$38,"&gt;="&amp;C946))</f>
        <v>1</v>
      </c>
      <c r="E946" s="3">
        <f>IF(A946="","",COUNTIFS(Saisonpreise!$K$9:$K$38,"OK",Saisonpreise!$C$9:$C$38,"Einmalig",Saisonpreise!$D$9:$D$38,"&lt;="&amp;A946,Saisonpreise!$E$9:$E$38,"&gt;="&amp;A946))</f>
        <v>0</v>
      </c>
      <c r="F946" s="10">
        <f>IF(A946="","",IF(E946&gt;1,"",IF(E946=1,SUMIFS(Saisonpreise!$F$9:$F$38,Saisonpreise!$K$9:$K$38,"OK",Saisonpreise!$C$9:$C$38,"Einmalig",Saisonpreise!$D$9:$D$38,"&lt;="&amp;A946,Saisonpreise!$E$9:$E$38,"&gt;="&amp;A946),IF(D946&gt;1,"",IF(D946=0,Start!$E$26,SUMIFS(Saisonpreise!$F$9:$F$38,Saisonpreise!$K$9:$K$38,"OK",Saisonpreise!$C$9:$C$38,"Jährlich",Saisonpreise!$J$9:$J$38,0,Saisonpreise!$H$9:$H$38,"&lt;="&amp;C946,Saisonpreise!$I$9:$I$38,"&gt;="&amp;C946)+SUMIFS(Saisonpreise!$F$9:$F$38,Saisonpreise!$K$9:$K$38,"OK",Saisonpreise!$C$9:$C$38,"Jährlich",Saisonpreise!$J$9:$J$38,1,Saisonpreise!$H$9:$H$38,"&lt;="&amp;C946)+SUMIFS(Saisonpreise!$F$9:$F$38,Saisonpreise!$K$9:$K$38,"OK",Saisonpreise!$C$9:$C$38,"Jährlich",Saisonpreise!$J$9:$J$38,1,Saisonpreise!$I$9:$I$38,"&gt;="&amp;C946))))))</f>
        <v>135</v>
      </c>
      <c r="G946" s="3" t="str">
        <f t="shared" si="58"/>
        <v>Jährliche Saison</v>
      </c>
      <c r="H946" s="3" t="str">
        <f t="shared" si="59"/>
        <v>OK</v>
      </c>
    </row>
    <row r="947" spans="1:8" ht="31" customHeight="1">
      <c r="A947" s="12">
        <f>IF(DATE(Start!$E$28,1,1)+ROW()-9&lt;DATE(Start!$E$28+3,1,1),DATE(Start!$E$28,1,1)+ROW()-9,"")</f>
        <v>46961</v>
      </c>
      <c r="B947" s="3" t="str">
        <f t="shared" si="56"/>
        <v>Do</v>
      </c>
      <c r="C947" s="3">
        <f t="shared" si="57"/>
        <v>727</v>
      </c>
      <c r="D947" s="3">
        <f>IF(A947="","",COUNTIFS(Saisonpreise!$K$9:$K$38,"OK",Saisonpreise!$C$9:$C$38,"Jährlich",Saisonpreise!$J$9:$J$38,0,Saisonpreise!$H$9:$H$38,"&lt;="&amp;C947,Saisonpreise!$I$9:$I$38,"&gt;="&amp;C947)+COUNTIFS(Saisonpreise!$K$9:$K$38,"OK",Saisonpreise!$C$9:$C$38,"Jährlich",Saisonpreise!$J$9:$J$38,1,Saisonpreise!$H$9:$H$38,"&lt;="&amp;C947)+COUNTIFS(Saisonpreise!$K$9:$K$38,"OK",Saisonpreise!$C$9:$C$38,"Jährlich",Saisonpreise!$J$9:$J$38,1,Saisonpreise!$I$9:$I$38,"&gt;="&amp;C947))</f>
        <v>1</v>
      </c>
      <c r="E947" s="3">
        <f>IF(A947="","",COUNTIFS(Saisonpreise!$K$9:$K$38,"OK",Saisonpreise!$C$9:$C$38,"Einmalig",Saisonpreise!$D$9:$D$38,"&lt;="&amp;A947,Saisonpreise!$E$9:$E$38,"&gt;="&amp;A947))</f>
        <v>0</v>
      </c>
      <c r="F947" s="10">
        <f>IF(A947="","",IF(E947&gt;1,"",IF(E947=1,SUMIFS(Saisonpreise!$F$9:$F$38,Saisonpreise!$K$9:$K$38,"OK",Saisonpreise!$C$9:$C$38,"Einmalig",Saisonpreise!$D$9:$D$38,"&lt;="&amp;A947,Saisonpreise!$E$9:$E$38,"&gt;="&amp;A947),IF(D947&gt;1,"",IF(D947=0,Start!$E$26,SUMIFS(Saisonpreise!$F$9:$F$38,Saisonpreise!$K$9:$K$38,"OK",Saisonpreise!$C$9:$C$38,"Jährlich",Saisonpreise!$J$9:$J$38,0,Saisonpreise!$H$9:$H$38,"&lt;="&amp;C947,Saisonpreise!$I$9:$I$38,"&gt;="&amp;C947)+SUMIFS(Saisonpreise!$F$9:$F$38,Saisonpreise!$K$9:$K$38,"OK",Saisonpreise!$C$9:$C$38,"Jährlich",Saisonpreise!$J$9:$J$38,1,Saisonpreise!$H$9:$H$38,"&lt;="&amp;C947)+SUMIFS(Saisonpreise!$F$9:$F$38,Saisonpreise!$K$9:$K$38,"OK",Saisonpreise!$C$9:$C$38,"Jährlich",Saisonpreise!$J$9:$J$38,1,Saisonpreise!$I$9:$I$38,"&gt;="&amp;C947))))))</f>
        <v>135</v>
      </c>
      <c r="G947" s="3" t="str">
        <f t="shared" si="58"/>
        <v>Jährliche Saison</v>
      </c>
      <c r="H947" s="3" t="str">
        <f t="shared" si="59"/>
        <v>OK</v>
      </c>
    </row>
    <row r="948" spans="1:8" ht="31" customHeight="1">
      <c r="A948" s="12">
        <f>IF(DATE(Start!$E$28,1,1)+ROW()-9&lt;DATE(Start!$E$28+3,1,1),DATE(Start!$E$28,1,1)+ROW()-9,"")</f>
        <v>46962</v>
      </c>
      <c r="B948" s="3" t="str">
        <f t="shared" si="56"/>
        <v>Fr</v>
      </c>
      <c r="C948" s="3">
        <f t="shared" si="57"/>
        <v>728</v>
      </c>
      <c r="D948" s="3">
        <f>IF(A948="","",COUNTIFS(Saisonpreise!$K$9:$K$38,"OK",Saisonpreise!$C$9:$C$38,"Jährlich",Saisonpreise!$J$9:$J$38,0,Saisonpreise!$H$9:$H$38,"&lt;="&amp;C948,Saisonpreise!$I$9:$I$38,"&gt;="&amp;C948)+COUNTIFS(Saisonpreise!$K$9:$K$38,"OK",Saisonpreise!$C$9:$C$38,"Jährlich",Saisonpreise!$J$9:$J$38,1,Saisonpreise!$H$9:$H$38,"&lt;="&amp;C948)+COUNTIFS(Saisonpreise!$K$9:$K$38,"OK",Saisonpreise!$C$9:$C$38,"Jährlich",Saisonpreise!$J$9:$J$38,1,Saisonpreise!$I$9:$I$38,"&gt;="&amp;C948))</f>
        <v>1</v>
      </c>
      <c r="E948" s="3">
        <f>IF(A948="","",COUNTIFS(Saisonpreise!$K$9:$K$38,"OK",Saisonpreise!$C$9:$C$38,"Einmalig",Saisonpreise!$D$9:$D$38,"&lt;="&amp;A948,Saisonpreise!$E$9:$E$38,"&gt;="&amp;A948))</f>
        <v>0</v>
      </c>
      <c r="F948" s="10">
        <f>IF(A948="","",IF(E948&gt;1,"",IF(E948=1,SUMIFS(Saisonpreise!$F$9:$F$38,Saisonpreise!$K$9:$K$38,"OK",Saisonpreise!$C$9:$C$38,"Einmalig",Saisonpreise!$D$9:$D$38,"&lt;="&amp;A948,Saisonpreise!$E$9:$E$38,"&gt;="&amp;A948),IF(D948&gt;1,"",IF(D948=0,Start!$E$26,SUMIFS(Saisonpreise!$F$9:$F$38,Saisonpreise!$K$9:$K$38,"OK",Saisonpreise!$C$9:$C$38,"Jährlich",Saisonpreise!$J$9:$J$38,0,Saisonpreise!$H$9:$H$38,"&lt;="&amp;C948,Saisonpreise!$I$9:$I$38,"&gt;="&amp;C948)+SUMIFS(Saisonpreise!$F$9:$F$38,Saisonpreise!$K$9:$K$38,"OK",Saisonpreise!$C$9:$C$38,"Jährlich",Saisonpreise!$J$9:$J$38,1,Saisonpreise!$H$9:$H$38,"&lt;="&amp;C948)+SUMIFS(Saisonpreise!$F$9:$F$38,Saisonpreise!$K$9:$K$38,"OK",Saisonpreise!$C$9:$C$38,"Jährlich",Saisonpreise!$J$9:$J$38,1,Saisonpreise!$I$9:$I$38,"&gt;="&amp;C948))))))</f>
        <v>135</v>
      </c>
      <c r="G948" s="3" t="str">
        <f t="shared" si="58"/>
        <v>Jährliche Saison</v>
      </c>
      <c r="H948" s="3" t="str">
        <f t="shared" si="59"/>
        <v>OK</v>
      </c>
    </row>
    <row r="949" spans="1:8" ht="31" customHeight="1">
      <c r="A949" s="12">
        <f>IF(DATE(Start!$E$28,1,1)+ROW()-9&lt;DATE(Start!$E$28+3,1,1),DATE(Start!$E$28,1,1)+ROW()-9,"")</f>
        <v>46963</v>
      </c>
      <c r="B949" s="3" t="str">
        <f t="shared" si="56"/>
        <v>Sa</v>
      </c>
      <c r="C949" s="3">
        <f t="shared" si="57"/>
        <v>729</v>
      </c>
      <c r="D949" s="3">
        <f>IF(A949="","",COUNTIFS(Saisonpreise!$K$9:$K$38,"OK",Saisonpreise!$C$9:$C$38,"Jährlich",Saisonpreise!$J$9:$J$38,0,Saisonpreise!$H$9:$H$38,"&lt;="&amp;C949,Saisonpreise!$I$9:$I$38,"&gt;="&amp;C949)+COUNTIFS(Saisonpreise!$K$9:$K$38,"OK",Saisonpreise!$C$9:$C$38,"Jährlich",Saisonpreise!$J$9:$J$38,1,Saisonpreise!$H$9:$H$38,"&lt;="&amp;C949)+COUNTIFS(Saisonpreise!$K$9:$K$38,"OK",Saisonpreise!$C$9:$C$38,"Jährlich",Saisonpreise!$J$9:$J$38,1,Saisonpreise!$I$9:$I$38,"&gt;="&amp;C949))</f>
        <v>1</v>
      </c>
      <c r="E949" s="3">
        <f>IF(A949="","",COUNTIFS(Saisonpreise!$K$9:$K$38,"OK",Saisonpreise!$C$9:$C$38,"Einmalig",Saisonpreise!$D$9:$D$38,"&lt;="&amp;A949,Saisonpreise!$E$9:$E$38,"&gt;="&amp;A949))</f>
        <v>0</v>
      </c>
      <c r="F949" s="10">
        <f>IF(A949="","",IF(E949&gt;1,"",IF(E949=1,SUMIFS(Saisonpreise!$F$9:$F$38,Saisonpreise!$K$9:$K$38,"OK",Saisonpreise!$C$9:$C$38,"Einmalig",Saisonpreise!$D$9:$D$38,"&lt;="&amp;A949,Saisonpreise!$E$9:$E$38,"&gt;="&amp;A949),IF(D949&gt;1,"",IF(D949=0,Start!$E$26,SUMIFS(Saisonpreise!$F$9:$F$38,Saisonpreise!$K$9:$K$38,"OK",Saisonpreise!$C$9:$C$38,"Jährlich",Saisonpreise!$J$9:$J$38,0,Saisonpreise!$H$9:$H$38,"&lt;="&amp;C949,Saisonpreise!$I$9:$I$38,"&gt;="&amp;C949)+SUMIFS(Saisonpreise!$F$9:$F$38,Saisonpreise!$K$9:$K$38,"OK",Saisonpreise!$C$9:$C$38,"Jährlich",Saisonpreise!$J$9:$J$38,1,Saisonpreise!$H$9:$H$38,"&lt;="&amp;C949)+SUMIFS(Saisonpreise!$F$9:$F$38,Saisonpreise!$K$9:$K$38,"OK",Saisonpreise!$C$9:$C$38,"Jährlich",Saisonpreise!$J$9:$J$38,1,Saisonpreise!$I$9:$I$38,"&gt;="&amp;C949))))))</f>
        <v>135</v>
      </c>
      <c r="G949" s="3" t="str">
        <f t="shared" si="58"/>
        <v>Jährliche Saison</v>
      </c>
      <c r="H949" s="3" t="str">
        <f t="shared" si="59"/>
        <v>OK</v>
      </c>
    </row>
    <row r="950" spans="1:8" ht="31" customHeight="1">
      <c r="A950" s="12">
        <f>IF(DATE(Start!$E$28,1,1)+ROW()-9&lt;DATE(Start!$E$28+3,1,1),DATE(Start!$E$28,1,1)+ROW()-9,"")</f>
        <v>46964</v>
      </c>
      <c r="B950" s="3" t="str">
        <f t="shared" si="56"/>
        <v>So</v>
      </c>
      <c r="C950" s="3">
        <f t="shared" si="57"/>
        <v>730</v>
      </c>
      <c r="D950" s="3">
        <f>IF(A950="","",COUNTIFS(Saisonpreise!$K$9:$K$38,"OK",Saisonpreise!$C$9:$C$38,"Jährlich",Saisonpreise!$J$9:$J$38,0,Saisonpreise!$H$9:$H$38,"&lt;="&amp;C950,Saisonpreise!$I$9:$I$38,"&gt;="&amp;C950)+COUNTIFS(Saisonpreise!$K$9:$K$38,"OK",Saisonpreise!$C$9:$C$38,"Jährlich",Saisonpreise!$J$9:$J$38,1,Saisonpreise!$H$9:$H$38,"&lt;="&amp;C950)+COUNTIFS(Saisonpreise!$K$9:$K$38,"OK",Saisonpreise!$C$9:$C$38,"Jährlich",Saisonpreise!$J$9:$J$38,1,Saisonpreise!$I$9:$I$38,"&gt;="&amp;C950))</f>
        <v>1</v>
      </c>
      <c r="E950" s="3">
        <f>IF(A950="","",COUNTIFS(Saisonpreise!$K$9:$K$38,"OK",Saisonpreise!$C$9:$C$38,"Einmalig",Saisonpreise!$D$9:$D$38,"&lt;="&amp;A950,Saisonpreise!$E$9:$E$38,"&gt;="&amp;A950))</f>
        <v>0</v>
      </c>
      <c r="F950" s="10">
        <f>IF(A950="","",IF(E950&gt;1,"",IF(E950=1,SUMIFS(Saisonpreise!$F$9:$F$38,Saisonpreise!$K$9:$K$38,"OK",Saisonpreise!$C$9:$C$38,"Einmalig",Saisonpreise!$D$9:$D$38,"&lt;="&amp;A950,Saisonpreise!$E$9:$E$38,"&gt;="&amp;A950),IF(D950&gt;1,"",IF(D950=0,Start!$E$26,SUMIFS(Saisonpreise!$F$9:$F$38,Saisonpreise!$K$9:$K$38,"OK",Saisonpreise!$C$9:$C$38,"Jährlich",Saisonpreise!$J$9:$J$38,0,Saisonpreise!$H$9:$H$38,"&lt;="&amp;C950,Saisonpreise!$I$9:$I$38,"&gt;="&amp;C950)+SUMIFS(Saisonpreise!$F$9:$F$38,Saisonpreise!$K$9:$K$38,"OK",Saisonpreise!$C$9:$C$38,"Jährlich",Saisonpreise!$J$9:$J$38,1,Saisonpreise!$H$9:$H$38,"&lt;="&amp;C950)+SUMIFS(Saisonpreise!$F$9:$F$38,Saisonpreise!$K$9:$K$38,"OK",Saisonpreise!$C$9:$C$38,"Jährlich",Saisonpreise!$J$9:$J$38,1,Saisonpreise!$I$9:$I$38,"&gt;="&amp;C950))))))</f>
        <v>135</v>
      </c>
      <c r="G950" s="3" t="str">
        <f t="shared" si="58"/>
        <v>Jährliche Saison</v>
      </c>
      <c r="H950" s="3" t="str">
        <f t="shared" si="59"/>
        <v>OK</v>
      </c>
    </row>
    <row r="951" spans="1:8" ht="31" customHeight="1">
      <c r="A951" s="12">
        <f>IF(DATE(Start!$E$28,1,1)+ROW()-9&lt;DATE(Start!$E$28+3,1,1),DATE(Start!$E$28,1,1)+ROW()-9,"")</f>
        <v>46965</v>
      </c>
      <c r="B951" s="3" t="str">
        <f t="shared" si="56"/>
        <v>Mo</v>
      </c>
      <c r="C951" s="3">
        <f t="shared" si="57"/>
        <v>731</v>
      </c>
      <c r="D951" s="3">
        <f>IF(A951="","",COUNTIFS(Saisonpreise!$K$9:$K$38,"OK",Saisonpreise!$C$9:$C$38,"Jährlich",Saisonpreise!$J$9:$J$38,0,Saisonpreise!$H$9:$H$38,"&lt;="&amp;C951,Saisonpreise!$I$9:$I$38,"&gt;="&amp;C951)+COUNTIFS(Saisonpreise!$K$9:$K$38,"OK",Saisonpreise!$C$9:$C$38,"Jährlich",Saisonpreise!$J$9:$J$38,1,Saisonpreise!$H$9:$H$38,"&lt;="&amp;C951)+COUNTIFS(Saisonpreise!$K$9:$K$38,"OK",Saisonpreise!$C$9:$C$38,"Jährlich",Saisonpreise!$J$9:$J$38,1,Saisonpreise!$I$9:$I$38,"&gt;="&amp;C951))</f>
        <v>1</v>
      </c>
      <c r="E951" s="3">
        <f>IF(A951="","",COUNTIFS(Saisonpreise!$K$9:$K$38,"OK",Saisonpreise!$C$9:$C$38,"Einmalig",Saisonpreise!$D$9:$D$38,"&lt;="&amp;A951,Saisonpreise!$E$9:$E$38,"&gt;="&amp;A951))</f>
        <v>0</v>
      </c>
      <c r="F951" s="10">
        <f>IF(A951="","",IF(E951&gt;1,"",IF(E951=1,SUMIFS(Saisonpreise!$F$9:$F$38,Saisonpreise!$K$9:$K$38,"OK",Saisonpreise!$C$9:$C$38,"Einmalig",Saisonpreise!$D$9:$D$38,"&lt;="&amp;A951,Saisonpreise!$E$9:$E$38,"&gt;="&amp;A951),IF(D951&gt;1,"",IF(D951=0,Start!$E$26,SUMIFS(Saisonpreise!$F$9:$F$38,Saisonpreise!$K$9:$K$38,"OK",Saisonpreise!$C$9:$C$38,"Jährlich",Saisonpreise!$J$9:$J$38,0,Saisonpreise!$H$9:$H$38,"&lt;="&amp;C951,Saisonpreise!$I$9:$I$38,"&gt;="&amp;C951)+SUMIFS(Saisonpreise!$F$9:$F$38,Saisonpreise!$K$9:$K$38,"OK",Saisonpreise!$C$9:$C$38,"Jährlich",Saisonpreise!$J$9:$J$38,1,Saisonpreise!$H$9:$H$38,"&lt;="&amp;C951)+SUMIFS(Saisonpreise!$F$9:$F$38,Saisonpreise!$K$9:$K$38,"OK",Saisonpreise!$C$9:$C$38,"Jährlich",Saisonpreise!$J$9:$J$38,1,Saisonpreise!$I$9:$I$38,"&gt;="&amp;C951))))))</f>
        <v>135</v>
      </c>
      <c r="G951" s="3" t="str">
        <f t="shared" si="58"/>
        <v>Jährliche Saison</v>
      </c>
      <c r="H951" s="3" t="str">
        <f t="shared" si="59"/>
        <v>OK</v>
      </c>
    </row>
    <row r="952" spans="1:8" ht="31" customHeight="1">
      <c r="A952" s="12">
        <f>IF(DATE(Start!$E$28,1,1)+ROW()-9&lt;DATE(Start!$E$28+3,1,1),DATE(Start!$E$28,1,1)+ROW()-9,"")</f>
        <v>46966</v>
      </c>
      <c r="B952" s="3" t="str">
        <f t="shared" si="56"/>
        <v>Di</v>
      </c>
      <c r="C952" s="3">
        <f t="shared" si="57"/>
        <v>801</v>
      </c>
      <c r="D952" s="3">
        <f>IF(A952="","",COUNTIFS(Saisonpreise!$K$9:$K$38,"OK",Saisonpreise!$C$9:$C$38,"Jährlich",Saisonpreise!$J$9:$J$38,0,Saisonpreise!$H$9:$H$38,"&lt;="&amp;C952,Saisonpreise!$I$9:$I$38,"&gt;="&amp;C952)+COUNTIFS(Saisonpreise!$K$9:$K$38,"OK",Saisonpreise!$C$9:$C$38,"Jährlich",Saisonpreise!$J$9:$J$38,1,Saisonpreise!$H$9:$H$38,"&lt;="&amp;C952)+COUNTIFS(Saisonpreise!$K$9:$K$38,"OK",Saisonpreise!$C$9:$C$38,"Jährlich",Saisonpreise!$J$9:$J$38,1,Saisonpreise!$I$9:$I$38,"&gt;="&amp;C952))</f>
        <v>1</v>
      </c>
      <c r="E952" s="3">
        <f>IF(A952="","",COUNTIFS(Saisonpreise!$K$9:$K$38,"OK",Saisonpreise!$C$9:$C$38,"Einmalig",Saisonpreise!$D$9:$D$38,"&lt;="&amp;A952,Saisonpreise!$E$9:$E$38,"&gt;="&amp;A952))</f>
        <v>0</v>
      </c>
      <c r="F952" s="10">
        <f>IF(A952="","",IF(E952&gt;1,"",IF(E952=1,SUMIFS(Saisonpreise!$F$9:$F$38,Saisonpreise!$K$9:$K$38,"OK",Saisonpreise!$C$9:$C$38,"Einmalig",Saisonpreise!$D$9:$D$38,"&lt;="&amp;A952,Saisonpreise!$E$9:$E$38,"&gt;="&amp;A952),IF(D952&gt;1,"",IF(D952=0,Start!$E$26,SUMIFS(Saisonpreise!$F$9:$F$38,Saisonpreise!$K$9:$K$38,"OK",Saisonpreise!$C$9:$C$38,"Jährlich",Saisonpreise!$J$9:$J$38,0,Saisonpreise!$H$9:$H$38,"&lt;="&amp;C952,Saisonpreise!$I$9:$I$38,"&gt;="&amp;C952)+SUMIFS(Saisonpreise!$F$9:$F$38,Saisonpreise!$K$9:$K$38,"OK",Saisonpreise!$C$9:$C$38,"Jährlich",Saisonpreise!$J$9:$J$38,1,Saisonpreise!$H$9:$H$38,"&lt;="&amp;C952)+SUMIFS(Saisonpreise!$F$9:$F$38,Saisonpreise!$K$9:$K$38,"OK",Saisonpreise!$C$9:$C$38,"Jährlich",Saisonpreise!$J$9:$J$38,1,Saisonpreise!$I$9:$I$38,"&gt;="&amp;C952))))))</f>
        <v>135</v>
      </c>
      <c r="G952" s="3" t="str">
        <f t="shared" si="58"/>
        <v>Jährliche Saison</v>
      </c>
      <c r="H952" s="3" t="str">
        <f t="shared" si="59"/>
        <v>OK</v>
      </c>
    </row>
    <row r="953" spans="1:8" ht="31" customHeight="1">
      <c r="A953" s="12">
        <f>IF(DATE(Start!$E$28,1,1)+ROW()-9&lt;DATE(Start!$E$28+3,1,1),DATE(Start!$E$28,1,1)+ROW()-9,"")</f>
        <v>46967</v>
      </c>
      <c r="B953" s="3" t="str">
        <f t="shared" si="56"/>
        <v>Mi</v>
      </c>
      <c r="C953" s="3">
        <f t="shared" si="57"/>
        <v>802</v>
      </c>
      <c r="D953" s="3">
        <f>IF(A953="","",COUNTIFS(Saisonpreise!$K$9:$K$38,"OK",Saisonpreise!$C$9:$C$38,"Jährlich",Saisonpreise!$J$9:$J$38,0,Saisonpreise!$H$9:$H$38,"&lt;="&amp;C953,Saisonpreise!$I$9:$I$38,"&gt;="&amp;C953)+COUNTIFS(Saisonpreise!$K$9:$K$38,"OK",Saisonpreise!$C$9:$C$38,"Jährlich",Saisonpreise!$J$9:$J$38,1,Saisonpreise!$H$9:$H$38,"&lt;="&amp;C953)+COUNTIFS(Saisonpreise!$K$9:$K$38,"OK",Saisonpreise!$C$9:$C$38,"Jährlich",Saisonpreise!$J$9:$J$38,1,Saisonpreise!$I$9:$I$38,"&gt;="&amp;C953))</f>
        <v>1</v>
      </c>
      <c r="E953" s="3">
        <f>IF(A953="","",COUNTIFS(Saisonpreise!$K$9:$K$38,"OK",Saisonpreise!$C$9:$C$38,"Einmalig",Saisonpreise!$D$9:$D$38,"&lt;="&amp;A953,Saisonpreise!$E$9:$E$38,"&gt;="&amp;A953))</f>
        <v>0</v>
      </c>
      <c r="F953" s="10">
        <f>IF(A953="","",IF(E953&gt;1,"",IF(E953=1,SUMIFS(Saisonpreise!$F$9:$F$38,Saisonpreise!$K$9:$K$38,"OK",Saisonpreise!$C$9:$C$38,"Einmalig",Saisonpreise!$D$9:$D$38,"&lt;="&amp;A953,Saisonpreise!$E$9:$E$38,"&gt;="&amp;A953),IF(D953&gt;1,"",IF(D953=0,Start!$E$26,SUMIFS(Saisonpreise!$F$9:$F$38,Saisonpreise!$K$9:$K$38,"OK",Saisonpreise!$C$9:$C$38,"Jährlich",Saisonpreise!$J$9:$J$38,0,Saisonpreise!$H$9:$H$38,"&lt;="&amp;C953,Saisonpreise!$I$9:$I$38,"&gt;="&amp;C953)+SUMIFS(Saisonpreise!$F$9:$F$38,Saisonpreise!$K$9:$K$38,"OK",Saisonpreise!$C$9:$C$38,"Jährlich",Saisonpreise!$J$9:$J$38,1,Saisonpreise!$H$9:$H$38,"&lt;="&amp;C953)+SUMIFS(Saisonpreise!$F$9:$F$38,Saisonpreise!$K$9:$K$38,"OK",Saisonpreise!$C$9:$C$38,"Jährlich",Saisonpreise!$J$9:$J$38,1,Saisonpreise!$I$9:$I$38,"&gt;="&amp;C953))))))</f>
        <v>135</v>
      </c>
      <c r="G953" s="3" t="str">
        <f t="shared" si="58"/>
        <v>Jährliche Saison</v>
      </c>
      <c r="H953" s="3" t="str">
        <f t="shared" si="59"/>
        <v>OK</v>
      </c>
    </row>
    <row r="954" spans="1:8" ht="31" customHeight="1">
      <c r="A954" s="12">
        <f>IF(DATE(Start!$E$28,1,1)+ROW()-9&lt;DATE(Start!$E$28+3,1,1),DATE(Start!$E$28,1,1)+ROW()-9,"")</f>
        <v>46968</v>
      </c>
      <c r="B954" s="3" t="str">
        <f t="shared" si="56"/>
        <v>Do</v>
      </c>
      <c r="C954" s="3">
        <f t="shared" si="57"/>
        <v>803</v>
      </c>
      <c r="D954" s="3">
        <f>IF(A954="","",COUNTIFS(Saisonpreise!$K$9:$K$38,"OK",Saisonpreise!$C$9:$C$38,"Jährlich",Saisonpreise!$J$9:$J$38,0,Saisonpreise!$H$9:$H$38,"&lt;="&amp;C954,Saisonpreise!$I$9:$I$38,"&gt;="&amp;C954)+COUNTIFS(Saisonpreise!$K$9:$K$38,"OK",Saisonpreise!$C$9:$C$38,"Jährlich",Saisonpreise!$J$9:$J$38,1,Saisonpreise!$H$9:$H$38,"&lt;="&amp;C954)+COUNTIFS(Saisonpreise!$K$9:$K$38,"OK",Saisonpreise!$C$9:$C$38,"Jährlich",Saisonpreise!$J$9:$J$38,1,Saisonpreise!$I$9:$I$38,"&gt;="&amp;C954))</f>
        <v>1</v>
      </c>
      <c r="E954" s="3">
        <f>IF(A954="","",COUNTIFS(Saisonpreise!$K$9:$K$38,"OK",Saisonpreise!$C$9:$C$38,"Einmalig",Saisonpreise!$D$9:$D$38,"&lt;="&amp;A954,Saisonpreise!$E$9:$E$38,"&gt;="&amp;A954))</f>
        <v>0</v>
      </c>
      <c r="F954" s="10">
        <f>IF(A954="","",IF(E954&gt;1,"",IF(E954=1,SUMIFS(Saisonpreise!$F$9:$F$38,Saisonpreise!$K$9:$K$38,"OK",Saisonpreise!$C$9:$C$38,"Einmalig",Saisonpreise!$D$9:$D$38,"&lt;="&amp;A954,Saisonpreise!$E$9:$E$38,"&gt;="&amp;A954),IF(D954&gt;1,"",IF(D954=0,Start!$E$26,SUMIFS(Saisonpreise!$F$9:$F$38,Saisonpreise!$K$9:$K$38,"OK",Saisonpreise!$C$9:$C$38,"Jährlich",Saisonpreise!$J$9:$J$38,0,Saisonpreise!$H$9:$H$38,"&lt;="&amp;C954,Saisonpreise!$I$9:$I$38,"&gt;="&amp;C954)+SUMIFS(Saisonpreise!$F$9:$F$38,Saisonpreise!$K$9:$K$38,"OK",Saisonpreise!$C$9:$C$38,"Jährlich",Saisonpreise!$J$9:$J$38,1,Saisonpreise!$H$9:$H$38,"&lt;="&amp;C954)+SUMIFS(Saisonpreise!$F$9:$F$38,Saisonpreise!$K$9:$K$38,"OK",Saisonpreise!$C$9:$C$38,"Jährlich",Saisonpreise!$J$9:$J$38,1,Saisonpreise!$I$9:$I$38,"&gt;="&amp;C954))))))</f>
        <v>135</v>
      </c>
      <c r="G954" s="3" t="str">
        <f t="shared" si="58"/>
        <v>Jährliche Saison</v>
      </c>
      <c r="H954" s="3" t="str">
        <f t="shared" si="59"/>
        <v>OK</v>
      </c>
    </row>
    <row r="955" spans="1:8" ht="31" customHeight="1">
      <c r="A955" s="12">
        <f>IF(DATE(Start!$E$28,1,1)+ROW()-9&lt;DATE(Start!$E$28+3,1,1),DATE(Start!$E$28,1,1)+ROW()-9,"")</f>
        <v>46969</v>
      </c>
      <c r="B955" s="3" t="str">
        <f t="shared" si="56"/>
        <v>Fr</v>
      </c>
      <c r="C955" s="3">
        <f t="shared" si="57"/>
        <v>804</v>
      </c>
      <c r="D955" s="3">
        <f>IF(A955="","",COUNTIFS(Saisonpreise!$K$9:$K$38,"OK",Saisonpreise!$C$9:$C$38,"Jährlich",Saisonpreise!$J$9:$J$38,0,Saisonpreise!$H$9:$H$38,"&lt;="&amp;C955,Saisonpreise!$I$9:$I$38,"&gt;="&amp;C955)+COUNTIFS(Saisonpreise!$K$9:$K$38,"OK",Saisonpreise!$C$9:$C$38,"Jährlich",Saisonpreise!$J$9:$J$38,1,Saisonpreise!$H$9:$H$38,"&lt;="&amp;C955)+COUNTIFS(Saisonpreise!$K$9:$K$38,"OK",Saisonpreise!$C$9:$C$38,"Jährlich",Saisonpreise!$J$9:$J$38,1,Saisonpreise!$I$9:$I$38,"&gt;="&amp;C955))</f>
        <v>1</v>
      </c>
      <c r="E955" s="3">
        <f>IF(A955="","",COUNTIFS(Saisonpreise!$K$9:$K$38,"OK",Saisonpreise!$C$9:$C$38,"Einmalig",Saisonpreise!$D$9:$D$38,"&lt;="&amp;A955,Saisonpreise!$E$9:$E$38,"&gt;="&amp;A955))</f>
        <v>0</v>
      </c>
      <c r="F955" s="10">
        <f>IF(A955="","",IF(E955&gt;1,"",IF(E955=1,SUMIFS(Saisonpreise!$F$9:$F$38,Saisonpreise!$K$9:$K$38,"OK",Saisonpreise!$C$9:$C$38,"Einmalig",Saisonpreise!$D$9:$D$38,"&lt;="&amp;A955,Saisonpreise!$E$9:$E$38,"&gt;="&amp;A955),IF(D955&gt;1,"",IF(D955=0,Start!$E$26,SUMIFS(Saisonpreise!$F$9:$F$38,Saisonpreise!$K$9:$K$38,"OK",Saisonpreise!$C$9:$C$38,"Jährlich",Saisonpreise!$J$9:$J$38,0,Saisonpreise!$H$9:$H$38,"&lt;="&amp;C955,Saisonpreise!$I$9:$I$38,"&gt;="&amp;C955)+SUMIFS(Saisonpreise!$F$9:$F$38,Saisonpreise!$K$9:$K$38,"OK",Saisonpreise!$C$9:$C$38,"Jährlich",Saisonpreise!$J$9:$J$38,1,Saisonpreise!$H$9:$H$38,"&lt;="&amp;C955)+SUMIFS(Saisonpreise!$F$9:$F$38,Saisonpreise!$K$9:$K$38,"OK",Saisonpreise!$C$9:$C$38,"Jährlich",Saisonpreise!$J$9:$J$38,1,Saisonpreise!$I$9:$I$38,"&gt;="&amp;C955))))))</f>
        <v>135</v>
      </c>
      <c r="G955" s="3" t="str">
        <f t="shared" si="58"/>
        <v>Jährliche Saison</v>
      </c>
      <c r="H955" s="3" t="str">
        <f t="shared" si="59"/>
        <v>OK</v>
      </c>
    </row>
    <row r="956" spans="1:8" ht="31" customHeight="1">
      <c r="A956" s="12">
        <f>IF(DATE(Start!$E$28,1,1)+ROW()-9&lt;DATE(Start!$E$28+3,1,1),DATE(Start!$E$28,1,1)+ROW()-9,"")</f>
        <v>46970</v>
      </c>
      <c r="B956" s="3" t="str">
        <f t="shared" si="56"/>
        <v>Sa</v>
      </c>
      <c r="C956" s="3">
        <f t="shared" si="57"/>
        <v>805</v>
      </c>
      <c r="D956" s="3">
        <f>IF(A956="","",COUNTIFS(Saisonpreise!$K$9:$K$38,"OK",Saisonpreise!$C$9:$C$38,"Jährlich",Saisonpreise!$J$9:$J$38,0,Saisonpreise!$H$9:$H$38,"&lt;="&amp;C956,Saisonpreise!$I$9:$I$38,"&gt;="&amp;C956)+COUNTIFS(Saisonpreise!$K$9:$K$38,"OK",Saisonpreise!$C$9:$C$38,"Jährlich",Saisonpreise!$J$9:$J$38,1,Saisonpreise!$H$9:$H$38,"&lt;="&amp;C956)+COUNTIFS(Saisonpreise!$K$9:$K$38,"OK",Saisonpreise!$C$9:$C$38,"Jährlich",Saisonpreise!$J$9:$J$38,1,Saisonpreise!$I$9:$I$38,"&gt;="&amp;C956))</f>
        <v>1</v>
      </c>
      <c r="E956" s="3">
        <f>IF(A956="","",COUNTIFS(Saisonpreise!$K$9:$K$38,"OK",Saisonpreise!$C$9:$C$38,"Einmalig",Saisonpreise!$D$9:$D$38,"&lt;="&amp;A956,Saisonpreise!$E$9:$E$38,"&gt;="&amp;A956))</f>
        <v>0</v>
      </c>
      <c r="F956" s="10">
        <f>IF(A956="","",IF(E956&gt;1,"",IF(E956=1,SUMIFS(Saisonpreise!$F$9:$F$38,Saisonpreise!$K$9:$K$38,"OK",Saisonpreise!$C$9:$C$38,"Einmalig",Saisonpreise!$D$9:$D$38,"&lt;="&amp;A956,Saisonpreise!$E$9:$E$38,"&gt;="&amp;A956),IF(D956&gt;1,"",IF(D956=0,Start!$E$26,SUMIFS(Saisonpreise!$F$9:$F$38,Saisonpreise!$K$9:$K$38,"OK",Saisonpreise!$C$9:$C$38,"Jährlich",Saisonpreise!$J$9:$J$38,0,Saisonpreise!$H$9:$H$38,"&lt;="&amp;C956,Saisonpreise!$I$9:$I$38,"&gt;="&amp;C956)+SUMIFS(Saisonpreise!$F$9:$F$38,Saisonpreise!$K$9:$K$38,"OK",Saisonpreise!$C$9:$C$38,"Jährlich",Saisonpreise!$J$9:$J$38,1,Saisonpreise!$H$9:$H$38,"&lt;="&amp;C956)+SUMIFS(Saisonpreise!$F$9:$F$38,Saisonpreise!$K$9:$K$38,"OK",Saisonpreise!$C$9:$C$38,"Jährlich",Saisonpreise!$J$9:$J$38,1,Saisonpreise!$I$9:$I$38,"&gt;="&amp;C956))))))</f>
        <v>135</v>
      </c>
      <c r="G956" s="3" t="str">
        <f t="shared" si="58"/>
        <v>Jährliche Saison</v>
      </c>
      <c r="H956" s="3" t="str">
        <f t="shared" si="59"/>
        <v>OK</v>
      </c>
    </row>
    <row r="957" spans="1:8" ht="31" customHeight="1">
      <c r="A957" s="12">
        <f>IF(DATE(Start!$E$28,1,1)+ROW()-9&lt;DATE(Start!$E$28+3,1,1),DATE(Start!$E$28,1,1)+ROW()-9,"")</f>
        <v>46971</v>
      </c>
      <c r="B957" s="3" t="str">
        <f t="shared" si="56"/>
        <v>So</v>
      </c>
      <c r="C957" s="3">
        <f t="shared" si="57"/>
        <v>806</v>
      </c>
      <c r="D957" s="3">
        <f>IF(A957="","",COUNTIFS(Saisonpreise!$K$9:$K$38,"OK",Saisonpreise!$C$9:$C$38,"Jährlich",Saisonpreise!$J$9:$J$38,0,Saisonpreise!$H$9:$H$38,"&lt;="&amp;C957,Saisonpreise!$I$9:$I$38,"&gt;="&amp;C957)+COUNTIFS(Saisonpreise!$K$9:$K$38,"OK",Saisonpreise!$C$9:$C$38,"Jährlich",Saisonpreise!$J$9:$J$38,1,Saisonpreise!$H$9:$H$38,"&lt;="&amp;C957)+COUNTIFS(Saisonpreise!$K$9:$K$38,"OK",Saisonpreise!$C$9:$C$38,"Jährlich",Saisonpreise!$J$9:$J$38,1,Saisonpreise!$I$9:$I$38,"&gt;="&amp;C957))</f>
        <v>1</v>
      </c>
      <c r="E957" s="3">
        <f>IF(A957="","",COUNTIFS(Saisonpreise!$K$9:$K$38,"OK",Saisonpreise!$C$9:$C$38,"Einmalig",Saisonpreise!$D$9:$D$38,"&lt;="&amp;A957,Saisonpreise!$E$9:$E$38,"&gt;="&amp;A957))</f>
        <v>0</v>
      </c>
      <c r="F957" s="10">
        <f>IF(A957="","",IF(E957&gt;1,"",IF(E957=1,SUMIFS(Saisonpreise!$F$9:$F$38,Saisonpreise!$K$9:$K$38,"OK",Saisonpreise!$C$9:$C$38,"Einmalig",Saisonpreise!$D$9:$D$38,"&lt;="&amp;A957,Saisonpreise!$E$9:$E$38,"&gt;="&amp;A957),IF(D957&gt;1,"",IF(D957=0,Start!$E$26,SUMIFS(Saisonpreise!$F$9:$F$38,Saisonpreise!$K$9:$K$38,"OK",Saisonpreise!$C$9:$C$38,"Jährlich",Saisonpreise!$J$9:$J$38,0,Saisonpreise!$H$9:$H$38,"&lt;="&amp;C957,Saisonpreise!$I$9:$I$38,"&gt;="&amp;C957)+SUMIFS(Saisonpreise!$F$9:$F$38,Saisonpreise!$K$9:$K$38,"OK",Saisonpreise!$C$9:$C$38,"Jährlich",Saisonpreise!$J$9:$J$38,1,Saisonpreise!$H$9:$H$38,"&lt;="&amp;C957)+SUMIFS(Saisonpreise!$F$9:$F$38,Saisonpreise!$K$9:$K$38,"OK",Saisonpreise!$C$9:$C$38,"Jährlich",Saisonpreise!$J$9:$J$38,1,Saisonpreise!$I$9:$I$38,"&gt;="&amp;C957))))))</f>
        <v>135</v>
      </c>
      <c r="G957" s="3" t="str">
        <f t="shared" si="58"/>
        <v>Jährliche Saison</v>
      </c>
      <c r="H957" s="3" t="str">
        <f t="shared" si="59"/>
        <v>OK</v>
      </c>
    </row>
    <row r="958" spans="1:8" ht="31" customHeight="1">
      <c r="A958" s="12">
        <f>IF(DATE(Start!$E$28,1,1)+ROW()-9&lt;DATE(Start!$E$28+3,1,1),DATE(Start!$E$28,1,1)+ROW()-9,"")</f>
        <v>46972</v>
      </c>
      <c r="B958" s="3" t="str">
        <f t="shared" si="56"/>
        <v>Mo</v>
      </c>
      <c r="C958" s="3">
        <f t="shared" si="57"/>
        <v>807</v>
      </c>
      <c r="D958" s="3">
        <f>IF(A958="","",COUNTIFS(Saisonpreise!$K$9:$K$38,"OK",Saisonpreise!$C$9:$C$38,"Jährlich",Saisonpreise!$J$9:$J$38,0,Saisonpreise!$H$9:$H$38,"&lt;="&amp;C958,Saisonpreise!$I$9:$I$38,"&gt;="&amp;C958)+COUNTIFS(Saisonpreise!$K$9:$K$38,"OK",Saisonpreise!$C$9:$C$38,"Jährlich",Saisonpreise!$J$9:$J$38,1,Saisonpreise!$H$9:$H$38,"&lt;="&amp;C958)+COUNTIFS(Saisonpreise!$K$9:$K$38,"OK",Saisonpreise!$C$9:$C$38,"Jährlich",Saisonpreise!$J$9:$J$38,1,Saisonpreise!$I$9:$I$38,"&gt;="&amp;C958))</f>
        <v>1</v>
      </c>
      <c r="E958" s="3">
        <f>IF(A958="","",COUNTIFS(Saisonpreise!$K$9:$K$38,"OK",Saisonpreise!$C$9:$C$38,"Einmalig",Saisonpreise!$D$9:$D$38,"&lt;="&amp;A958,Saisonpreise!$E$9:$E$38,"&gt;="&amp;A958))</f>
        <v>0</v>
      </c>
      <c r="F958" s="10">
        <f>IF(A958="","",IF(E958&gt;1,"",IF(E958=1,SUMIFS(Saisonpreise!$F$9:$F$38,Saisonpreise!$K$9:$K$38,"OK",Saisonpreise!$C$9:$C$38,"Einmalig",Saisonpreise!$D$9:$D$38,"&lt;="&amp;A958,Saisonpreise!$E$9:$E$38,"&gt;="&amp;A958),IF(D958&gt;1,"",IF(D958=0,Start!$E$26,SUMIFS(Saisonpreise!$F$9:$F$38,Saisonpreise!$K$9:$K$38,"OK",Saisonpreise!$C$9:$C$38,"Jährlich",Saisonpreise!$J$9:$J$38,0,Saisonpreise!$H$9:$H$38,"&lt;="&amp;C958,Saisonpreise!$I$9:$I$38,"&gt;="&amp;C958)+SUMIFS(Saisonpreise!$F$9:$F$38,Saisonpreise!$K$9:$K$38,"OK",Saisonpreise!$C$9:$C$38,"Jährlich",Saisonpreise!$J$9:$J$38,1,Saisonpreise!$H$9:$H$38,"&lt;="&amp;C958)+SUMIFS(Saisonpreise!$F$9:$F$38,Saisonpreise!$K$9:$K$38,"OK",Saisonpreise!$C$9:$C$38,"Jährlich",Saisonpreise!$J$9:$J$38,1,Saisonpreise!$I$9:$I$38,"&gt;="&amp;C958))))))</f>
        <v>135</v>
      </c>
      <c r="G958" s="3" t="str">
        <f t="shared" si="58"/>
        <v>Jährliche Saison</v>
      </c>
      <c r="H958" s="3" t="str">
        <f t="shared" si="59"/>
        <v>OK</v>
      </c>
    </row>
    <row r="959" spans="1:8" ht="31" customHeight="1">
      <c r="A959" s="12">
        <f>IF(DATE(Start!$E$28,1,1)+ROW()-9&lt;DATE(Start!$E$28+3,1,1),DATE(Start!$E$28,1,1)+ROW()-9,"")</f>
        <v>46973</v>
      </c>
      <c r="B959" s="3" t="str">
        <f t="shared" si="56"/>
        <v>Di</v>
      </c>
      <c r="C959" s="3">
        <f t="shared" si="57"/>
        <v>808</v>
      </c>
      <c r="D959" s="3">
        <f>IF(A959="","",COUNTIFS(Saisonpreise!$K$9:$K$38,"OK",Saisonpreise!$C$9:$C$38,"Jährlich",Saisonpreise!$J$9:$J$38,0,Saisonpreise!$H$9:$H$38,"&lt;="&amp;C959,Saisonpreise!$I$9:$I$38,"&gt;="&amp;C959)+COUNTIFS(Saisonpreise!$K$9:$K$38,"OK",Saisonpreise!$C$9:$C$38,"Jährlich",Saisonpreise!$J$9:$J$38,1,Saisonpreise!$H$9:$H$38,"&lt;="&amp;C959)+COUNTIFS(Saisonpreise!$K$9:$K$38,"OK",Saisonpreise!$C$9:$C$38,"Jährlich",Saisonpreise!$J$9:$J$38,1,Saisonpreise!$I$9:$I$38,"&gt;="&amp;C959))</f>
        <v>1</v>
      </c>
      <c r="E959" s="3">
        <f>IF(A959="","",COUNTIFS(Saisonpreise!$K$9:$K$38,"OK",Saisonpreise!$C$9:$C$38,"Einmalig",Saisonpreise!$D$9:$D$38,"&lt;="&amp;A959,Saisonpreise!$E$9:$E$38,"&gt;="&amp;A959))</f>
        <v>0</v>
      </c>
      <c r="F959" s="10">
        <f>IF(A959="","",IF(E959&gt;1,"",IF(E959=1,SUMIFS(Saisonpreise!$F$9:$F$38,Saisonpreise!$K$9:$K$38,"OK",Saisonpreise!$C$9:$C$38,"Einmalig",Saisonpreise!$D$9:$D$38,"&lt;="&amp;A959,Saisonpreise!$E$9:$E$38,"&gt;="&amp;A959),IF(D959&gt;1,"",IF(D959=0,Start!$E$26,SUMIFS(Saisonpreise!$F$9:$F$38,Saisonpreise!$K$9:$K$38,"OK",Saisonpreise!$C$9:$C$38,"Jährlich",Saisonpreise!$J$9:$J$38,0,Saisonpreise!$H$9:$H$38,"&lt;="&amp;C959,Saisonpreise!$I$9:$I$38,"&gt;="&amp;C959)+SUMIFS(Saisonpreise!$F$9:$F$38,Saisonpreise!$K$9:$K$38,"OK",Saisonpreise!$C$9:$C$38,"Jährlich",Saisonpreise!$J$9:$J$38,1,Saisonpreise!$H$9:$H$38,"&lt;="&amp;C959)+SUMIFS(Saisonpreise!$F$9:$F$38,Saisonpreise!$K$9:$K$38,"OK",Saisonpreise!$C$9:$C$38,"Jährlich",Saisonpreise!$J$9:$J$38,1,Saisonpreise!$I$9:$I$38,"&gt;="&amp;C959))))))</f>
        <v>135</v>
      </c>
      <c r="G959" s="3" t="str">
        <f t="shared" si="58"/>
        <v>Jährliche Saison</v>
      </c>
      <c r="H959" s="3" t="str">
        <f t="shared" si="59"/>
        <v>OK</v>
      </c>
    </row>
    <row r="960" spans="1:8" ht="31" customHeight="1">
      <c r="A960" s="12">
        <f>IF(DATE(Start!$E$28,1,1)+ROW()-9&lt;DATE(Start!$E$28+3,1,1),DATE(Start!$E$28,1,1)+ROW()-9,"")</f>
        <v>46974</v>
      </c>
      <c r="B960" s="3" t="str">
        <f t="shared" si="56"/>
        <v>Mi</v>
      </c>
      <c r="C960" s="3">
        <f t="shared" si="57"/>
        <v>809</v>
      </c>
      <c r="D960" s="3">
        <f>IF(A960="","",COUNTIFS(Saisonpreise!$K$9:$K$38,"OK",Saisonpreise!$C$9:$C$38,"Jährlich",Saisonpreise!$J$9:$J$38,0,Saisonpreise!$H$9:$H$38,"&lt;="&amp;C960,Saisonpreise!$I$9:$I$38,"&gt;="&amp;C960)+COUNTIFS(Saisonpreise!$K$9:$K$38,"OK",Saisonpreise!$C$9:$C$38,"Jährlich",Saisonpreise!$J$9:$J$38,1,Saisonpreise!$H$9:$H$38,"&lt;="&amp;C960)+COUNTIFS(Saisonpreise!$K$9:$K$38,"OK",Saisonpreise!$C$9:$C$38,"Jährlich",Saisonpreise!$J$9:$J$38,1,Saisonpreise!$I$9:$I$38,"&gt;="&amp;C960))</f>
        <v>1</v>
      </c>
      <c r="E960" s="3">
        <f>IF(A960="","",COUNTIFS(Saisonpreise!$K$9:$K$38,"OK",Saisonpreise!$C$9:$C$38,"Einmalig",Saisonpreise!$D$9:$D$38,"&lt;="&amp;A960,Saisonpreise!$E$9:$E$38,"&gt;="&amp;A960))</f>
        <v>0</v>
      </c>
      <c r="F960" s="10">
        <f>IF(A960="","",IF(E960&gt;1,"",IF(E960=1,SUMIFS(Saisonpreise!$F$9:$F$38,Saisonpreise!$K$9:$K$38,"OK",Saisonpreise!$C$9:$C$38,"Einmalig",Saisonpreise!$D$9:$D$38,"&lt;="&amp;A960,Saisonpreise!$E$9:$E$38,"&gt;="&amp;A960),IF(D960&gt;1,"",IF(D960=0,Start!$E$26,SUMIFS(Saisonpreise!$F$9:$F$38,Saisonpreise!$K$9:$K$38,"OK",Saisonpreise!$C$9:$C$38,"Jährlich",Saisonpreise!$J$9:$J$38,0,Saisonpreise!$H$9:$H$38,"&lt;="&amp;C960,Saisonpreise!$I$9:$I$38,"&gt;="&amp;C960)+SUMIFS(Saisonpreise!$F$9:$F$38,Saisonpreise!$K$9:$K$38,"OK",Saisonpreise!$C$9:$C$38,"Jährlich",Saisonpreise!$J$9:$J$38,1,Saisonpreise!$H$9:$H$38,"&lt;="&amp;C960)+SUMIFS(Saisonpreise!$F$9:$F$38,Saisonpreise!$K$9:$K$38,"OK",Saisonpreise!$C$9:$C$38,"Jährlich",Saisonpreise!$J$9:$J$38,1,Saisonpreise!$I$9:$I$38,"&gt;="&amp;C960))))))</f>
        <v>135</v>
      </c>
      <c r="G960" s="3" t="str">
        <f t="shared" si="58"/>
        <v>Jährliche Saison</v>
      </c>
      <c r="H960" s="3" t="str">
        <f t="shared" si="59"/>
        <v>OK</v>
      </c>
    </row>
    <row r="961" spans="1:8" ht="31" customHeight="1">
      <c r="A961" s="12">
        <f>IF(DATE(Start!$E$28,1,1)+ROW()-9&lt;DATE(Start!$E$28+3,1,1),DATE(Start!$E$28,1,1)+ROW()-9,"")</f>
        <v>46975</v>
      </c>
      <c r="B961" s="3" t="str">
        <f t="shared" si="56"/>
        <v>Do</v>
      </c>
      <c r="C961" s="3">
        <f t="shared" si="57"/>
        <v>810</v>
      </c>
      <c r="D961" s="3">
        <f>IF(A961="","",COUNTIFS(Saisonpreise!$K$9:$K$38,"OK",Saisonpreise!$C$9:$C$38,"Jährlich",Saisonpreise!$J$9:$J$38,0,Saisonpreise!$H$9:$H$38,"&lt;="&amp;C961,Saisonpreise!$I$9:$I$38,"&gt;="&amp;C961)+COUNTIFS(Saisonpreise!$K$9:$K$38,"OK",Saisonpreise!$C$9:$C$38,"Jährlich",Saisonpreise!$J$9:$J$38,1,Saisonpreise!$H$9:$H$38,"&lt;="&amp;C961)+COUNTIFS(Saisonpreise!$K$9:$K$38,"OK",Saisonpreise!$C$9:$C$38,"Jährlich",Saisonpreise!$J$9:$J$38,1,Saisonpreise!$I$9:$I$38,"&gt;="&amp;C961))</f>
        <v>1</v>
      </c>
      <c r="E961" s="3">
        <f>IF(A961="","",COUNTIFS(Saisonpreise!$K$9:$K$38,"OK",Saisonpreise!$C$9:$C$38,"Einmalig",Saisonpreise!$D$9:$D$38,"&lt;="&amp;A961,Saisonpreise!$E$9:$E$38,"&gt;="&amp;A961))</f>
        <v>0</v>
      </c>
      <c r="F961" s="10">
        <f>IF(A961="","",IF(E961&gt;1,"",IF(E961=1,SUMIFS(Saisonpreise!$F$9:$F$38,Saisonpreise!$K$9:$K$38,"OK",Saisonpreise!$C$9:$C$38,"Einmalig",Saisonpreise!$D$9:$D$38,"&lt;="&amp;A961,Saisonpreise!$E$9:$E$38,"&gt;="&amp;A961),IF(D961&gt;1,"",IF(D961=0,Start!$E$26,SUMIFS(Saisonpreise!$F$9:$F$38,Saisonpreise!$K$9:$K$38,"OK",Saisonpreise!$C$9:$C$38,"Jährlich",Saisonpreise!$J$9:$J$38,0,Saisonpreise!$H$9:$H$38,"&lt;="&amp;C961,Saisonpreise!$I$9:$I$38,"&gt;="&amp;C961)+SUMIFS(Saisonpreise!$F$9:$F$38,Saisonpreise!$K$9:$K$38,"OK",Saisonpreise!$C$9:$C$38,"Jährlich",Saisonpreise!$J$9:$J$38,1,Saisonpreise!$H$9:$H$38,"&lt;="&amp;C961)+SUMIFS(Saisonpreise!$F$9:$F$38,Saisonpreise!$K$9:$K$38,"OK",Saisonpreise!$C$9:$C$38,"Jährlich",Saisonpreise!$J$9:$J$38,1,Saisonpreise!$I$9:$I$38,"&gt;="&amp;C961))))))</f>
        <v>135</v>
      </c>
      <c r="G961" s="3" t="str">
        <f t="shared" si="58"/>
        <v>Jährliche Saison</v>
      </c>
      <c r="H961" s="3" t="str">
        <f t="shared" si="59"/>
        <v>OK</v>
      </c>
    </row>
    <row r="962" spans="1:8" ht="31" customHeight="1">
      <c r="A962" s="12">
        <f>IF(DATE(Start!$E$28,1,1)+ROW()-9&lt;DATE(Start!$E$28+3,1,1),DATE(Start!$E$28,1,1)+ROW()-9,"")</f>
        <v>46976</v>
      </c>
      <c r="B962" s="3" t="str">
        <f t="shared" si="56"/>
        <v>Fr</v>
      </c>
      <c r="C962" s="3">
        <f t="shared" si="57"/>
        <v>811</v>
      </c>
      <c r="D962" s="3">
        <f>IF(A962="","",COUNTIFS(Saisonpreise!$K$9:$K$38,"OK",Saisonpreise!$C$9:$C$38,"Jährlich",Saisonpreise!$J$9:$J$38,0,Saisonpreise!$H$9:$H$38,"&lt;="&amp;C962,Saisonpreise!$I$9:$I$38,"&gt;="&amp;C962)+COUNTIFS(Saisonpreise!$K$9:$K$38,"OK",Saisonpreise!$C$9:$C$38,"Jährlich",Saisonpreise!$J$9:$J$38,1,Saisonpreise!$H$9:$H$38,"&lt;="&amp;C962)+COUNTIFS(Saisonpreise!$K$9:$K$38,"OK",Saisonpreise!$C$9:$C$38,"Jährlich",Saisonpreise!$J$9:$J$38,1,Saisonpreise!$I$9:$I$38,"&gt;="&amp;C962))</f>
        <v>1</v>
      </c>
      <c r="E962" s="3">
        <f>IF(A962="","",COUNTIFS(Saisonpreise!$K$9:$K$38,"OK",Saisonpreise!$C$9:$C$38,"Einmalig",Saisonpreise!$D$9:$D$38,"&lt;="&amp;A962,Saisonpreise!$E$9:$E$38,"&gt;="&amp;A962))</f>
        <v>0</v>
      </c>
      <c r="F962" s="10">
        <f>IF(A962="","",IF(E962&gt;1,"",IF(E962=1,SUMIFS(Saisonpreise!$F$9:$F$38,Saisonpreise!$K$9:$K$38,"OK",Saisonpreise!$C$9:$C$38,"Einmalig",Saisonpreise!$D$9:$D$38,"&lt;="&amp;A962,Saisonpreise!$E$9:$E$38,"&gt;="&amp;A962),IF(D962&gt;1,"",IF(D962=0,Start!$E$26,SUMIFS(Saisonpreise!$F$9:$F$38,Saisonpreise!$K$9:$K$38,"OK",Saisonpreise!$C$9:$C$38,"Jährlich",Saisonpreise!$J$9:$J$38,0,Saisonpreise!$H$9:$H$38,"&lt;="&amp;C962,Saisonpreise!$I$9:$I$38,"&gt;="&amp;C962)+SUMIFS(Saisonpreise!$F$9:$F$38,Saisonpreise!$K$9:$K$38,"OK",Saisonpreise!$C$9:$C$38,"Jährlich",Saisonpreise!$J$9:$J$38,1,Saisonpreise!$H$9:$H$38,"&lt;="&amp;C962)+SUMIFS(Saisonpreise!$F$9:$F$38,Saisonpreise!$K$9:$K$38,"OK",Saisonpreise!$C$9:$C$38,"Jährlich",Saisonpreise!$J$9:$J$38,1,Saisonpreise!$I$9:$I$38,"&gt;="&amp;C962))))))</f>
        <v>135</v>
      </c>
      <c r="G962" s="3" t="str">
        <f t="shared" si="58"/>
        <v>Jährliche Saison</v>
      </c>
      <c r="H962" s="3" t="str">
        <f t="shared" si="59"/>
        <v>OK</v>
      </c>
    </row>
    <row r="963" spans="1:8" ht="31" customHeight="1">
      <c r="A963" s="12">
        <f>IF(DATE(Start!$E$28,1,1)+ROW()-9&lt;DATE(Start!$E$28+3,1,1),DATE(Start!$E$28,1,1)+ROW()-9,"")</f>
        <v>46977</v>
      </c>
      <c r="B963" s="3" t="str">
        <f t="shared" si="56"/>
        <v>Sa</v>
      </c>
      <c r="C963" s="3">
        <f t="shared" si="57"/>
        <v>812</v>
      </c>
      <c r="D963" s="3">
        <f>IF(A963="","",COUNTIFS(Saisonpreise!$K$9:$K$38,"OK",Saisonpreise!$C$9:$C$38,"Jährlich",Saisonpreise!$J$9:$J$38,0,Saisonpreise!$H$9:$H$38,"&lt;="&amp;C963,Saisonpreise!$I$9:$I$38,"&gt;="&amp;C963)+COUNTIFS(Saisonpreise!$K$9:$K$38,"OK",Saisonpreise!$C$9:$C$38,"Jährlich",Saisonpreise!$J$9:$J$38,1,Saisonpreise!$H$9:$H$38,"&lt;="&amp;C963)+COUNTIFS(Saisonpreise!$K$9:$K$38,"OK",Saisonpreise!$C$9:$C$38,"Jährlich",Saisonpreise!$J$9:$J$38,1,Saisonpreise!$I$9:$I$38,"&gt;="&amp;C963))</f>
        <v>1</v>
      </c>
      <c r="E963" s="3">
        <f>IF(A963="","",COUNTIFS(Saisonpreise!$K$9:$K$38,"OK",Saisonpreise!$C$9:$C$38,"Einmalig",Saisonpreise!$D$9:$D$38,"&lt;="&amp;A963,Saisonpreise!$E$9:$E$38,"&gt;="&amp;A963))</f>
        <v>0</v>
      </c>
      <c r="F963" s="10">
        <f>IF(A963="","",IF(E963&gt;1,"",IF(E963=1,SUMIFS(Saisonpreise!$F$9:$F$38,Saisonpreise!$K$9:$K$38,"OK",Saisonpreise!$C$9:$C$38,"Einmalig",Saisonpreise!$D$9:$D$38,"&lt;="&amp;A963,Saisonpreise!$E$9:$E$38,"&gt;="&amp;A963),IF(D963&gt;1,"",IF(D963=0,Start!$E$26,SUMIFS(Saisonpreise!$F$9:$F$38,Saisonpreise!$K$9:$K$38,"OK",Saisonpreise!$C$9:$C$38,"Jährlich",Saisonpreise!$J$9:$J$38,0,Saisonpreise!$H$9:$H$38,"&lt;="&amp;C963,Saisonpreise!$I$9:$I$38,"&gt;="&amp;C963)+SUMIFS(Saisonpreise!$F$9:$F$38,Saisonpreise!$K$9:$K$38,"OK",Saisonpreise!$C$9:$C$38,"Jährlich",Saisonpreise!$J$9:$J$38,1,Saisonpreise!$H$9:$H$38,"&lt;="&amp;C963)+SUMIFS(Saisonpreise!$F$9:$F$38,Saisonpreise!$K$9:$K$38,"OK",Saisonpreise!$C$9:$C$38,"Jährlich",Saisonpreise!$J$9:$J$38,1,Saisonpreise!$I$9:$I$38,"&gt;="&amp;C963))))))</f>
        <v>135</v>
      </c>
      <c r="G963" s="3" t="str">
        <f t="shared" si="58"/>
        <v>Jährliche Saison</v>
      </c>
      <c r="H963" s="3" t="str">
        <f t="shared" si="59"/>
        <v>OK</v>
      </c>
    </row>
    <row r="964" spans="1:8" ht="31" customHeight="1">
      <c r="A964" s="12">
        <f>IF(DATE(Start!$E$28,1,1)+ROW()-9&lt;DATE(Start!$E$28+3,1,1),DATE(Start!$E$28,1,1)+ROW()-9,"")</f>
        <v>46978</v>
      </c>
      <c r="B964" s="3" t="str">
        <f t="shared" si="56"/>
        <v>So</v>
      </c>
      <c r="C964" s="3">
        <f t="shared" si="57"/>
        <v>813</v>
      </c>
      <c r="D964" s="3">
        <f>IF(A964="","",COUNTIFS(Saisonpreise!$K$9:$K$38,"OK",Saisonpreise!$C$9:$C$38,"Jährlich",Saisonpreise!$J$9:$J$38,0,Saisonpreise!$H$9:$H$38,"&lt;="&amp;C964,Saisonpreise!$I$9:$I$38,"&gt;="&amp;C964)+COUNTIFS(Saisonpreise!$K$9:$K$38,"OK",Saisonpreise!$C$9:$C$38,"Jährlich",Saisonpreise!$J$9:$J$38,1,Saisonpreise!$H$9:$H$38,"&lt;="&amp;C964)+COUNTIFS(Saisonpreise!$K$9:$K$38,"OK",Saisonpreise!$C$9:$C$38,"Jährlich",Saisonpreise!$J$9:$J$38,1,Saisonpreise!$I$9:$I$38,"&gt;="&amp;C964))</f>
        <v>1</v>
      </c>
      <c r="E964" s="3">
        <f>IF(A964="","",COUNTIFS(Saisonpreise!$K$9:$K$38,"OK",Saisonpreise!$C$9:$C$38,"Einmalig",Saisonpreise!$D$9:$D$38,"&lt;="&amp;A964,Saisonpreise!$E$9:$E$38,"&gt;="&amp;A964))</f>
        <v>0</v>
      </c>
      <c r="F964" s="10">
        <f>IF(A964="","",IF(E964&gt;1,"",IF(E964=1,SUMIFS(Saisonpreise!$F$9:$F$38,Saisonpreise!$K$9:$K$38,"OK",Saisonpreise!$C$9:$C$38,"Einmalig",Saisonpreise!$D$9:$D$38,"&lt;="&amp;A964,Saisonpreise!$E$9:$E$38,"&gt;="&amp;A964),IF(D964&gt;1,"",IF(D964=0,Start!$E$26,SUMIFS(Saisonpreise!$F$9:$F$38,Saisonpreise!$K$9:$K$38,"OK",Saisonpreise!$C$9:$C$38,"Jährlich",Saisonpreise!$J$9:$J$38,0,Saisonpreise!$H$9:$H$38,"&lt;="&amp;C964,Saisonpreise!$I$9:$I$38,"&gt;="&amp;C964)+SUMIFS(Saisonpreise!$F$9:$F$38,Saisonpreise!$K$9:$K$38,"OK",Saisonpreise!$C$9:$C$38,"Jährlich",Saisonpreise!$J$9:$J$38,1,Saisonpreise!$H$9:$H$38,"&lt;="&amp;C964)+SUMIFS(Saisonpreise!$F$9:$F$38,Saisonpreise!$K$9:$K$38,"OK",Saisonpreise!$C$9:$C$38,"Jährlich",Saisonpreise!$J$9:$J$38,1,Saisonpreise!$I$9:$I$38,"&gt;="&amp;C964))))))</f>
        <v>135</v>
      </c>
      <c r="G964" s="3" t="str">
        <f t="shared" si="58"/>
        <v>Jährliche Saison</v>
      </c>
      <c r="H964" s="3" t="str">
        <f t="shared" si="59"/>
        <v>OK</v>
      </c>
    </row>
    <row r="965" spans="1:8" ht="31" customHeight="1">
      <c r="A965" s="12">
        <f>IF(DATE(Start!$E$28,1,1)+ROW()-9&lt;DATE(Start!$E$28+3,1,1),DATE(Start!$E$28,1,1)+ROW()-9,"")</f>
        <v>46979</v>
      </c>
      <c r="B965" s="3" t="str">
        <f t="shared" si="56"/>
        <v>Mo</v>
      </c>
      <c r="C965" s="3">
        <f t="shared" si="57"/>
        <v>814</v>
      </c>
      <c r="D965" s="3">
        <f>IF(A965="","",COUNTIFS(Saisonpreise!$K$9:$K$38,"OK",Saisonpreise!$C$9:$C$38,"Jährlich",Saisonpreise!$J$9:$J$38,0,Saisonpreise!$H$9:$H$38,"&lt;="&amp;C965,Saisonpreise!$I$9:$I$38,"&gt;="&amp;C965)+COUNTIFS(Saisonpreise!$K$9:$K$38,"OK",Saisonpreise!$C$9:$C$38,"Jährlich",Saisonpreise!$J$9:$J$38,1,Saisonpreise!$H$9:$H$38,"&lt;="&amp;C965)+COUNTIFS(Saisonpreise!$K$9:$K$38,"OK",Saisonpreise!$C$9:$C$38,"Jährlich",Saisonpreise!$J$9:$J$38,1,Saisonpreise!$I$9:$I$38,"&gt;="&amp;C965))</f>
        <v>1</v>
      </c>
      <c r="E965" s="3">
        <f>IF(A965="","",COUNTIFS(Saisonpreise!$K$9:$K$38,"OK",Saisonpreise!$C$9:$C$38,"Einmalig",Saisonpreise!$D$9:$D$38,"&lt;="&amp;A965,Saisonpreise!$E$9:$E$38,"&gt;="&amp;A965))</f>
        <v>0</v>
      </c>
      <c r="F965" s="10">
        <f>IF(A965="","",IF(E965&gt;1,"",IF(E965=1,SUMIFS(Saisonpreise!$F$9:$F$38,Saisonpreise!$K$9:$K$38,"OK",Saisonpreise!$C$9:$C$38,"Einmalig",Saisonpreise!$D$9:$D$38,"&lt;="&amp;A965,Saisonpreise!$E$9:$E$38,"&gt;="&amp;A965),IF(D965&gt;1,"",IF(D965=0,Start!$E$26,SUMIFS(Saisonpreise!$F$9:$F$38,Saisonpreise!$K$9:$K$38,"OK",Saisonpreise!$C$9:$C$38,"Jährlich",Saisonpreise!$J$9:$J$38,0,Saisonpreise!$H$9:$H$38,"&lt;="&amp;C965,Saisonpreise!$I$9:$I$38,"&gt;="&amp;C965)+SUMIFS(Saisonpreise!$F$9:$F$38,Saisonpreise!$K$9:$K$38,"OK",Saisonpreise!$C$9:$C$38,"Jährlich",Saisonpreise!$J$9:$J$38,1,Saisonpreise!$H$9:$H$38,"&lt;="&amp;C965)+SUMIFS(Saisonpreise!$F$9:$F$38,Saisonpreise!$K$9:$K$38,"OK",Saisonpreise!$C$9:$C$38,"Jährlich",Saisonpreise!$J$9:$J$38,1,Saisonpreise!$I$9:$I$38,"&gt;="&amp;C965))))))</f>
        <v>135</v>
      </c>
      <c r="G965" s="3" t="str">
        <f t="shared" si="58"/>
        <v>Jährliche Saison</v>
      </c>
      <c r="H965" s="3" t="str">
        <f t="shared" si="59"/>
        <v>OK</v>
      </c>
    </row>
    <row r="966" spans="1:8" ht="31" customHeight="1">
      <c r="A966" s="12">
        <f>IF(DATE(Start!$E$28,1,1)+ROW()-9&lt;DATE(Start!$E$28+3,1,1),DATE(Start!$E$28,1,1)+ROW()-9,"")</f>
        <v>46980</v>
      </c>
      <c r="B966" s="3" t="str">
        <f t="shared" si="56"/>
        <v>Di</v>
      </c>
      <c r="C966" s="3">
        <f t="shared" si="57"/>
        <v>815</v>
      </c>
      <c r="D966" s="3">
        <f>IF(A966="","",COUNTIFS(Saisonpreise!$K$9:$K$38,"OK",Saisonpreise!$C$9:$C$38,"Jährlich",Saisonpreise!$J$9:$J$38,0,Saisonpreise!$H$9:$H$38,"&lt;="&amp;C966,Saisonpreise!$I$9:$I$38,"&gt;="&amp;C966)+COUNTIFS(Saisonpreise!$K$9:$K$38,"OK",Saisonpreise!$C$9:$C$38,"Jährlich",Saisonpreise!$J$9:$J$38,1,Saisonpreise!$H$9:$H$38,"&lt;="&amp;C966)+COUNTIFS(Saisonpreise!$K$9:$K$38,"OK",Saisonpreise!$C$9:$C$38,"Jährlich",Saisonpreise!$J$9:$J$38,1,Saisonpreise!$I$9:$I$38,"&gt;="&amp;C966))</f>
        <v>1</v>
      </c>
      <c r="E966" s="3">
        <f>IF(A966="","",COUNTIFS(Saisonpreise!$K$9:$K$38,"OK",Saisonpreise!$C$9:$C$38,"Einmalig",Saisonpreise!$D$9:$D$38,"&lt;="&amp;A966,Saisonpreise!$E$9:$E$38,"&gt;="&amp;A966))</f>
        <v>0</v>
      </c>
      <c r="F966" s="10">
        <f>IF(A966="","",IF(E966&gt;1,"",IF(E966=1,SUMIFS(Saisonpreise!$F$9:$F$38,Saisonpreise!$K$9:$K$38,"OK",Saisonpreise!$C$9:$C$38,"Einmalig",Saisonpreise!$D$9:$D$38,"&lt;="&amp;A966,Saisonpreise!$E$9:$E$38,"&gt;="&amp;A966),IF(D966&gt;1,"",IF(D966=0,Start!$E$26,SUMIFS(Saisonpreise!$F$9:$F$38,Saisonpreise!$K$9:$K$38,"OK",Saisonpreise!$C$9:$C$38,"Jährlich",Saisonpreise!$J$9:$J$38,0,Saisonpreise!$H$9:$H$38,"&lt;="&amp;C966,Saisonpreise!$I$9:$I$38,"&gt;="&amp;C966)+SUMIFS(Saisonpreise!$F$9:$F$38,Saisonpreise!$K$9:$K$38,"OK",Saisonpreise!$C$9:$C$38,"Jährlich",Saisonpreise!$J$9:$J$38,1,Saisonpreise!$H$9:$H$38,"&lt;="&amp;C966)+SUMIFS(Saisonpreise!$F$9:$F$38,Saisonpreise!$K$9:$K$38,"OK",Saisonpreise!$C$9:$C$38,"Jährlich",Saisonpreise!$J$9:$J$38,1,Saisonpreise!$I$9:$I$38,"&gt;="&amp;C966))))))</f>
        <v>135</v>
      </c>
      <c r="G966" s="3" t="str">
        <f t="shared" si="58"/>
        <v>Jährliche Saison</v>
      </c>
      <c r="H966" s="3" t="str">
        <f t="shared" si="59"/>
        <v>OK</v>
      </c>
    </row>
    <row r="967" spans="1:8" ht="31" customHeight="1">
      <c r="A967" s="12">
        <f>IF(DATE(Start!$E$28,1,1)+ROW()-9&lt;DATE(Start!$E$28+3,1,1),DATE(Start!$E$28,1,1)+ROW()-9,"")</f>
        <v>46981</v>
      </c>
      <c r="B967" s="3" t="str">
        <f t="shared" si="56"/>
        <v>Mi</v>
      </c>
      <c r="C967" s="3">
        <f t="shared" si="57"/>
        <v>816</v>
      </c>
      <c r="D967" s="3">
        <f>IF(A967="","",COUNTIFS(Saisonpreise!$K$9:$K$38,"OK",Saisonpreise!$C$9:$C$38,"Jährlich",Saisonpreise!$J$9:$J$38,0,Saisonpreise!$H$9:$H$38,"&lt;="&amp;C967,Saisonpreise!$I$9:$I$38,"&gt;="&amp;C967)+COUNTIFS(Saisonpreise!$K$9:$K$38,"OK",Saisonpreise!$C$9:$C$38,"Jährlich",Saisonpreise!$J$9:$J$38,1,Saisonpreise!$H$9:$H$38,"&lt;="&amp;C967)+COUNTIFS(Saisonpreise!$K$9:$K$38,"OK",Saisonpreise!$C$9:$C$38,"Jährlich",Saisonpreise!$J$9:$J$38,1,Saisonpreise!$I$9:$I$38,"&gt;="&amp;C967))</f>
        <v>1</v>
      </c>
      <c r="E967" s="3">
        <f>IF(A967="","",COUNTIFS(Saisonpreise!$K$9:$K$38,"OK",Saisonpreise!$C$9:$C$38,"Einmalig",Saisonpreise!$D$9:$D$38,"&lt;="&amp;A967,Saisonpreise!$E$9:$E$38,"&gt;="&amp;A967))</f>
        <v>0</v>
      </c>
      <c r="F967" s="10">
        <f>IF(A967="","",IF(E967&gt;1,"",IF(E967=1,SUMIFS(Saisonpreise!$F$9:$F$38,Saisonpreise!$K$9:$K$38,"OK",Saisonpreise!$C$9:$C$38,"Einmalig",Saisonpreise!$D$9:$D$38,"&lt;="&amp;A967,Saisonpreise!$E$9:$E$38,"&gt;="&amp;A967),IF(D967&gt;1,"",IF(D967=0,Start!$E$26,SUMIFS(Saisonpreise!$F$9:$F$38,Saisonpreise!$K$9:$K$38,"OK",Saisonpreise!$C$9:$C$38,"Jährlich",Saisonpreise!$J$9:$J$38,0,Saisonpreise!$H$9:$H$38,"&lt;="&amp;C967,Saisonpreise!$I$9:$I$38,"&gt;="&amp;C967)+SUMIFS(Saisonpreise!$F$9:$F$38,Saisonpreise!$K$9:$K$38,"OK",Saisonpreise!$C$9:$C$38,"Jährlich",Saisonpreise!$J$9:$J$38,1,Saisonpreise!$H$9:$H$38,"&lt;="&amp;C967)+SUMIFS(Saisonpreise!$F$9:$F$38,Saisonpreise!$K$9:$K$38,"OK",Saisonpreise!$C$9:$C$38,"Jährlich",Saisonpreise!$J$9:$J$38,1,Saisonpreise!$I$9:$I$38,"&gt;="&amp;C967))))))</f>
        <v>135</v>
      </c>
      <c r="G967" s="3" t="str">
        <f t="shared" si="58"/>
        <v>Jährliche Saison</v>
      </c>
      <c r="H967" s="3" t="str">
        <f t="shared" si="59"/>
        <v>OK</v>
      </c>
    </row>
    <row r="968" spans="1:8" ht="31" customHeight="1">
      <c r="A968" s="12">
        <f>IF(DATE(Start!$E$28,1,1)+ROW()-9&lt;DATE(Start!$E$28+3,1,1),DATE(Start!$E$28,1,1)+ROW()-9,"")</f>
        <v>46982</v>
      </c>
      <c r="B968" s="3" t="str">
        <f t="shared" si="56"/>
        <v>Do</v>
      </c>
      <c r="C968" s="3">
        <f t="shared" si="57"/>
        <v>817</v>
      </c>
      <c r="D968" s="3">
        <f>IF(A968="","",COUNTIFS(Saisonpreise!$K$9:$K$38,"OK",Saisonpreise!$C$9:$C$38,"Jährlich",Saisonpreise!$J$9:$J$38,0,Saisonpreise!$H$9:$H$38,"&lt;="&amp;C968,Saisonpreise!$I$9:$I$38,"&gt;="&amp;C968)+COUNTIFS(Saisonpreise!$K$9:$K$38,"OK",Saisonpreise!$C$9:$C$38,"Jährlich",Saisonpreise!$J$9:$J$38,1,Saisonpreise!$H$9:$H$38,"&lt;="&amp;C968)+COUNTIFS(Saisonpreise!$K$9:$K$38,"OK",Saisonpreise!$C$9:$C$38,"Jährlich",Saisonpreise!$J$9:$J$38,1,Saisonpreise!$I$9:$I$38,"&gt;="&amp;C968))</f>
        <v>1</v>
      </c>
      <c r="E968" s="3">
        <f>IF(A968="","",COUNTIFS(Saisonpreise!$K$9:$K$38,"OK",Saisonpreise!$C$9:$C$38,"Einmalig",Saisonpreise!$D$9:$D$38,"&lt;="&amp;A968,Saisonpreise!$E$9:$E$38,"&gt;="&amp;A968))</f>
        <v>0</v>
      </c>
      <c r="F968" s="10">
        <f>IF(A968="","",IF(E968&gt;1,"",IF(E968=1,SUMIFS(Saisonpreise!$F$9:$F$38,Saisonpreise!$K$9:$K$38,"OK",Saisonpreise!$C$9:$C$38,"Einmalig",Saisonpreise!$D$9:$D$38,"&lt;="&amp;A968,Saisonpreise!$E$9:$E$38,"&gt;="&amp;A968),IF(D968&gt;1,"",IF(D968=0,Start!$E$26,SUMIFS(Saisonpreise!$F$9:$F$38,Saisonpreise!$K$9:$K$38,"OK",Saisonpreise!$C$9:$C$38,"Jährlich",Saisonpreise!$J$9:$J$38,0,Saisonpreise!$H$9:$H$38,"&lt;="&amp;C968,Saisonpreise!$I$9:$I$38,"&gt;="&amp;C968)+SUMIFS(Saisonpreise!$F$9:$F$38,Saisonpreise!$K$9:$K$38,"OK",Saisonpreise!$C$9:$C$38,"Jährlich",Saisonpreise!$J$9:$J$38,1,Saisonpreise!$H$9:$H$38,"&lt;="&amp;C968)+SUMIFS(Saisonpreise!$F$9:$F$38,Saisonpreise!$K$9:$K$38,"OK",Saisonpreise!$C$9:$C$38,"Jährlich",Saisonpreise!$J$9:$J$38,1,Saisonpreise!$I$9:$I$38,"&gt;="&amp;C968))))))</f>
        <v>135</v>
      </c>
      <c r="G968" s="3" t="str">
        <f t="shared" si="58"/>
        <v>Jährliche Saison</v>
      </c>
      <c r="H968" s="3" t="str">
        <f t="shared" si="59"/>
        <v>OK</v>
      </c>
    </row>
    <row r="969" spans="1:8" ht="31" customHeight="1">
      <c r="A969" s="12">
        <f>IF(DATE(Start!$E$28,1,1)+ROW()-9&lt;DATE(Start!$E$28+3,1,1),DATE(Start!$E$28,1,1)+ROW()-9,"")</f>
        <v>46983</v>
      </c>
      <c r="B969" s="3" t="str">
        <f t="shared" ref="B969:B1032" si="60">IF(A969="","",CHOOSE(WEEKDAY(A969,2),"Mo","Di","Mi","Do","Fr","Sa","So"))</f>
        <v>Fr</v>
      </c>
      <c r="C969" s="3">
        <f t="shared" ref="C969:C1032" si="61">IF(A969="","",MONTH(A969)*100+DAY(A969))</f>
        <v>818</v>
      </c>
      <c r="D969" s="3">
        <f>IF(A969="","",COUNTIFS(Saisonpreise!$K$9:$K$38,"OK",Saisonpreise!$C$9:$C$38,"Jährlich",Saisonpreise!$J$9:$J$38,0,Saisonpreise!$H$9:$H$38,"&lt;="&amp;C969,Saisonpreise!$I$9:$I$38,"&gt;="&amp;C969)+COUNTIFS(Saisonpreise!$K$9:$K$38,"OK",Saisonpreise!$C$9:$C$38,"Jährlich",Saisonpreise!$J$9:$J$38,1,Saisonpreise!$H$9:$H$38,"&lt;="&amp;C969)+COUNTIFS(Saisonpreise!$K$9:$K$38,"OK",Saisonpreise!$C$9:$C$38,"Jährlich",Saisonpreise!$J$9:$J$38,1,Saisonpreise!$I$9:$I$38,"&gt;="&amp;C969))</f>
        <v>1</v>
      </c>
      <c r="E969" s="3">
        <f>IF(A969="","",COUNTIFS(Saisonpreise!$K$9:$K$38,"OK",Saisonpreise!$C$9:$C$38,"Einmalig",Saisonpreise!$D$9:$D$38,"&lt;="&amp;A969,Saisonpreise!$E$9:$E$38,"&gt;="&amp;A969))</f>
        <v>0</v>
      </c>
      <c r="F969" s="10">
        <f>IF(A969="","",IF(E969&gt;1,"",IF(E969=1,SUMIFS(Saisonpreise!$F$9:$F$38,Saisonpreise!$K$9:$K$38,"OK",Saisonpreise!$C$9:$C$38,"Einmalig",Saisonpreise!$D$9:$D$38,"&lt;="&amp;A969,Saisonpreise!$E$9:$E$38,"&gt;="&amp;A969),IF(D969&gt;1,"",IF(D969=0,Start!$E$26,SUMIFS(Saisonpreise!$F$9:$F$38,Saisonpreise!$K$9:$K$38,"OK",Saisonpreise!$C$9:$C$38,"Jährlich",Saisonpreise!$J$9:$J$38,0,Saisonpreise!$H$9:$H$38,"&lt;="&amp;C969,Saisonpreise!$I$9:$I$38,"&gt;="&amp;C969)+SUMIFS(Saisonpreise!$F$9:$F$38,Saisonpreise!$K$9:$K$38,"OK",Saisonpreise!$C$9:$C$38,"Jährlich",Saisonpreise!$J$9:$J$38,1,Saisonpreise!$H$9:$H$38,"&lt;="&amp;C969)+SUMIFS(Saisonpreise!$F$9:$F$38,Saisonpreise!$K$9:$K$38,"OK",Saisonpreise!$C$9:$C$38,"Jährlich",Saisonpreise!$J$9:$J$38,1,Saisonpreise!$I$9:$I$38,"&gt;="&amp;C969))))))</f>
        <v>135</v>
      </c>
      <c r="G969" s="3" t="str">
        <f t="shared" ref="G969:G1032" si="62">IF(A969="","",IF(OR(E969&gt;1,AND(E969=0,D969&gt;1)),"Preiskonflikt",IF(E969=1,"Einmalige Saison",IF(D969=1,"Jährliche Saison","Basispreis"))))</f>
        <v>Jährliche Saison</v>
      </c>
      <c r="H969" s="3" t="str">
        <f t="shared" ref="H969:H1032" si="63">IF(A969="","",IF(G969="Preiskonflikt","Konflikt","OK"))</f>
        <v>OK</v>
      </c>
    </row>
    <row r="970" spans="1:8" ht="31" customHeight="1">
      <c r="A970" s="12">
        <f>IF(DATE(Start!$E$28,1,1)+ROW()-9&lt;DATE(Start!$E$28+3,1,1),DATE(Start!$E$28,1,1)+ROW()-9,"")</f>
        <v>46984</v>
      </c>
      <c r="B970" s="3" t="str">
        <f t="shared" si="60"/>
        <v>Sa</v>
      </c>
      <c r="C970" s="3">
        <f t="shared" si="61"/>
        <v>819</v>
      </c>
      <c r="D970" s="3">
        <f>IF(A970="","",COUNTIFS(Saisonpreise!$K$9:$K$38,"OK",Saisonpreise!$C$9:$C$38,"Jährlich",Saisonpreise!$J$9:$J$38,0,Saisonpreise!$H$9:$H$38,"&lt;="&amp;C970,Saisonpreise!$I$9:$I$38,"&gt;="&amp;C970)+COUNTIFS(Saisonpreise!$K$9:$K$38,"OK",Saisonpreise!$C$9:$C$38,"Jährlich",Saisonpreise!$J$9:$J$38,1,Saisonpreise!$H$9:$H$38,"&lt;="&amp;C970)+COUNTIFS(Saisonpreise!$K$9:$K$38,"OK",Saisonpreise!$C$9:$C$38,"Jährlich",Saisonpreise!$J$9:$J$38,1,Saisonpreise!$I$9:$I$38,"&gt;="&amp;C970))</f>
        <v>1</v>
      </c>
      <c r="E970" s="3">
        <f>IF(A970="","",COUNTIFS(Saisonpreise!$K$9:$K$38,"OK",Saisonpreise!$C$9:$C$38,"Einmalig",Saisonpreise!$D$9:$D$38,"&lt;="&amp;A970,Saisonpreise!$E$9:$E$38,"&gt;="&amp;A970))</f>
        <v>0</v>
      </c>
      <c r="F970" s="10">
        <f>IF(A970="","",IF(E970&gt;1,"",IF(E970=1,SUMIFS(Saisonpreise!$F$9:$F$38,Saisonpreise!$K$9:$K$38,"OK",Saisonpreise!$C$9:$C$38,"Einmalig",Saisonpreise!$D$9:$D$38,"&lt;="&amp;A970,Saisonpreise!$E$9:$E$38,"&gt;="&amp;A970),IF(D970&gt;1,"",IF(D970=0,Start!$E$26,SUMIFS(Saisonpreise!$F$9:$F$38,Saisonpreise!$K$9:$K$38,"OK",Saisonpreise!$C$9:$C$38,"Jährlich",Saisonpreise!$J$9:$J$38,0,Saisonpreise!$H$9:$H$38,"&lt;="&amp;C970,Saisonpreise!$I$9:$I$38,"&gt;="&amp;C970)+SUMIFS(Saisonpreise!$F$9:$F$38,Saisonpreise!$K$9:$K$38,"OK",Saisonpreise!$C$9:$C$38,"Jährlich",Saisonpreise!$J$9:$J$38,1,Saisonpreise!$H$9:$H$38,"&lt;="&amp;C970)+SUMIFS(Saisonpreise!$F$9:$F$38,Saisonpreise!$K$9:$K$38,"OK",Saisonpreise!$C$9:$C$38,"Jährlich",Saisonpreise!$J$9:$J$38,1,Saisonpreise!$I$9:$I$38,"&gt;="&amp;C970))))))</f>
        <v>135</v>
      </c>
      <c r="G970" s="3" t="str">
        <f t="shared" si="62"/>
        <v>Jährliche Saison</v>
      </c>
      <c r="H970" s="3" t="str">
        <f t="shared" si="63"/>
        <v>OK</v>
      </c>
    </row>
    <row r="971" spans="1:8" ht="31" customHeight="1">
      <c r="A971" s="12">
        <f>IF(DATE(Start!$E$28,1,1)+ROW()-9&lt;DATE(Start!$E$28+3,1,1),DATE(Start!$E$28,1,1)+ROW()-9,"")</f>
        <v>46985</v>
      </c>
      <c r="B971" s="3" t="str">
        <f t="shared" si="60"/>
        <v>So</v>
      </c>
      <c r="C971" s="3">
        <f t="shared" si="61"/>
        <v>820</v>
      </c>
      <c r="D971" s="3">
        <f>IF(A971="","",COUNTIFS(Saisonpreise!$K$9:$K$38,"OK",Saisonpreise!$C$9:$C$38,"Jährlich",Saisonpreise!$J$9:$J$38,0,Saisonpreise!$H$9:$H$38,"&lt;="&amp;C971,Saisonpreise!$I$9:$I$38,"&gt;="&amp;C971)+COUNTIFS(Saisonpreise!$K$9:$K$38,"OK",Saisonpreise!$C$9:$C$38,"Jährlich",Saisonpreise!$J$9:$J$38,1,Saisonpreise!$H$9:$H$38,"&lt;="&amp;C971)+COUNTIFS(Saisonpreise!$K$9:$K$38,"OK",Saisonpreise!$C$9:$C$38,"Jährlich",Saisonpreise!$J$9:$J$38,1,Saisonpreise!$I$9:$I$38,"&gt;="&amp;C971))</f>
        <v>1</v>
      </c>
      <c r="E971" s="3">
        <f>IF(A971="","",COUNTIFS(Saisonpreise!$K$9:$K$38,"OK",Saisonpreise!$C$9:$C$38,"Einmalig",Saisonpreise!$D$9:$D$38,"&lt;="&amp;A971,Saisonpreise!$E$9:$E$38,"&gt;="&amp;A971))</f>
        <v>0</v>
      </c>
      <c r="F971" s="10">
        <f>IF(A971="","",IF(E971&gt;1,"",IF(E971=1,SUMIFS(Saisonpreise!$F$9:$F$38,Saisonpreise!$K$9:$K$38,"OK",Saisonpreise!$C$9:$C$38,"Einmalig",Saisonpreise!$D$9:$D$38,"&lt;="&amp;A971,Saisonpreise!$E$9:$E$38,"&gt;="&amp;A971),IF(D971&gt;1,"",IF(D971=0,Start!$E$26,SUMIFS(Saisonpreise!$F$9:$F$38,Saisonpreise!$K$9:$K$38,"OK",Saisonpreise!$C$9:$C$38,"Jährlich",Saisonpreise!$J$9:$J$38,0,Saisonpreise!$H$9:$H$38,"&lt;="&amp;C971,Saisonpreise!$I$9:$I$38,"&gt;="&amp;C971)+SUMIFS(Saisonpreise!$F$9:$F$38,Saisonpreise!$K$9:$K$38,"OK",Saisonpreise!$C$9:$C$38,"Jährlich",Saisonpreise!$J$9:$J$38,1,Saisonpreise!$H$9:$H$38,"&lt;="&amp;C971)+SUMIFS(Saisonpreise!$F$9:$F$38,Saisonpreise!$K$9:$K$38,"OK",Saisonpreise!$C$9:$C$38,"Jährlich",Saisonpreise!$J$9:$J$38,1,Saisonpreise!$I$9:$I$38,"&gt;="&amp;C971))))))</f>
        <v>135</v>
      </c>
      <c r="G971" s="3" t="str">
        <f t="shared" si="62"/>
        <v>Jährliche Saison</v>
      </c>
      <c r="H971" s="3" t="str">
        <f t="shared" si="63"/>
        <v>OK</v>
      </c>
    </row>
    <row r="972" spans="1:8" ht="31" customHeight="1">
      <c r="A972" s="12">
        <f>IF(DATE(Start!$E$28,1,1)+ROW()-9&lt;DATE(Start!$E$28+3,1,1),DATE(Start!$E$28,1,1)+ROW()-9,"")</f>
        <v>46986</v>
      </c>
      <c r="B972" s="3" t="str">
        <f t="shared" si="60"/>
        <v>Mo</v>
      </c>
      <c r="C972" s="3">
        <f t="shared" si="61"/>
        <v>821</v>
      </c>
      <c r="D972" s="3">
        <f>IF(A972="","",COUNTIFS(Saisonpreise!$K$9:$K$38,"OK",Saisonpreise!$C$9:$C$38,"Jährlich",Saisonpreise!$J$9:$J$38,0,Saisonpreise!$H$9:$H$38,"&lt;="&amp;C972,Saisonpreise!$I$9:$I$38,"&gt;="&amp;C972)+COUNTIFS(Saisonpreise!$K$9:$K$38,"OK",Saisonpreise!$C$9:$C$38,"Jährlich",Saisonpreise!$J$9:$J$38,1,Saisonpreise!$H$9:$H$38,"&lt;="&amp;C972)+COUNTIFS(Saisonpreise!$K$9:$K$38,"OK",Saisonpreise!$C$9:$C$38,"Jährlich",Saisonpreise!$J$9:$J$38,1,Saisonpreise!$I$9:$I$38,"&gt;="&amp;C972))</f>
        <v>1</v>
      </c>
      <c r="E972" s="3">
        <f>IF(A972="","",COUNTIFS(Saisonpreise!$K$9:$K$38,"OK",Saisonpreise!$C$9:$C$38,"Einmalig",Saisonpreise!$D$9:$D$38,"&lt;="&amp;A972,Saisonpreise!$E$9:$E$38,"&gt;="&amp;A972))</f>
        <v>0</v>
      </c>
      <c r="F972" s="10">
        <f>IF(A972="","",IF(E972&gt;1,"",IF(E972=1,SUMIFS(Saisonpreise!$F$9:$F$38,Saisonpreise!$K$9:$K$38,"OK",Saisonpreise!$C$9:$C$38,"Einmalig",Saisonpreise!$D$9:$D$38,"&lt;="&amp;A972,Saisonpreise!$E$9:$E$38,"&gt;="&amp;A972),IF(D972&gt;1,"",IF(D972=0,Start!$E$26,SUMIFS(Saisonpreise!$F$9:$F$38,Saisonpreise!$K$9:$K$38,"OK",Saisonpreise!$C$9:$C$38,"Jährlich",Saisonpreise!$J$9:$J$38,0,Saisonpreise!$H$9:$H$38,"&lt;="&amp;C972,Saisonpreise!$I$9:$I$38,"&gt;="&amp;C972)+SUMIFS(Saisonpreise!$F$9:$F$38,Saisonpreise!$K$9:$K$38,"OK",Saisonpreise!$C$9:$C$38,"Jährlich",Saisonpreise!$J$9:$J$38,1,Saisonpreise!$H$9:$H$38,"&lt;="&amp;C972)+SUMIFS(Saisonpreise!$F$9:$F$38,Saisonpreise!$K$9:$K$38,"OK",Saisonpreise!$C$9:$C$38,"Jährlich",Saisonpreise!$J$9:$J$38,1,Saisonpreise!$I$9:$I$38,"&gt;="&amp;C972))))))</f>
        <v>135</v>
      </c>
      <c r="G972" s="3" t="str">
        <f t="shared" si="62"/>
        <v>Jährliche Saison</v>
      </c>
      <c r="H972" s="3" t="str">
        <f t="shared" si="63"/>
        <v>OK</v>
      </c>
    </row>
    <row r="973" spans="1:8" ht="31" customHeight="1">
      <c r="A973" s="12">
        <f>IF(DATE(Start!$E$28,1,1)+ROW()-9&lt;DATE(Start!$E$28+3,1,1),DATE(Start!$E$28,1,1)+ROW()-9,"")</f>
        <v>46987</v>
      </c>
      <c r="B973" s="3" t="str">
        <f t="shared" si="60"/>
        <v>Di</v>
      </c>
      <c r="C973" s="3">
        <f t="shared" si="61"/>
        <v>822</v>
      </c>
      <c r="D973" s="3">
        <f>IF(A973="","",COUNTIFS(Saisonpreise!$K$9:$K$38,"OK",Saisonpreise!$C$9:$C$38,"Jährlich",Saisonpreise!$J$9:$J$38,0,Saisonpreise!$H$9:$H$38,"&lt;="&amp;C973,Saisonpreise!$I$9:$I$38,"&gt;="&amp;C973)+COUNTIFS(Saisonpreise!$K$9:$K$38,"OK",Saisonpreise!$C$9:$C$38,"Jährlich",Saisonpreise!$J$9:$J$38,1,Saisonpreise!$H$9:$H$38,"&lt;="&amp;C973)+COUNTIFS(Saisonpreise!$K$9:$K$38,"OK",Saisonpreise!$C$9:$C$38,"Jährlich",Saisonpreise!$J$9:$J$38,1,Saisonpreise!$I$9:$I$38,"&gt;="&amp;C973))</f>
        <v>1</v>
      </c>
      <c r="E973" s="3">
        <f>IF(A973="","",COUNTIFS(Saisonpreise!$K$9:$K$38,"OK",Saisonpreise!$C$9:$C$38,"Einmalig",Saisonpreise!$D$9:$D$38,"&lt;="&amp;A973,Saisonpreise!$E$9:$E$38,"&gt;="&amp;A973))</f>
        <v>0</v>
      </c>
      <c r="F973" s="10">
        <f>IF(A973="","",IF(E973&gt;1,"",IF(E973=1,SUMIFS(Saisonpreise!$F$9:$F$38,Saisonpreise!$K$9:$K$38,"OK",Saisonpreise!$C$9:$C$38,"Einmalig",Saisonpreise!$D$9:$D$38,"&lt;="&amp;A973,Saisonpreise!$E$9:$E$38,"&gt;="&amp;A973),IF(D973&gt;1,"",IF(D973=0,Start!$E$26,SUMIFS(Saisonpreise!$F$9:$F$38,Saisonpreise!$K$9:$K$38,"OK",Saisonpreise!$C$9:$C$38,"Jährlich",Saisonpreise!$J$9:$J$38,0,Saisonpreise!$H$9:$H$38,"&lt;="&amp;C973,Saisonpreise!$I$9:$I$38,"&gt;="&amp;C973)+SUMIFS(Saisonpreise!$F$9:$F$38,Saisonpreise!$K$9:$K$38,"OK",Saisonpreise!$C$9:$C$38,"Jährlich",Saisonpreise!$J$9:$J$38,1,Saisonpreise!$H$9:$H$38,"&lt;="&amp;C973)+SUMIFS(Saisonpreise!$F$9:$F$38,Saisonpreise!$K$9:$K$38,"OK",Saisonpreise!$C$9:$C$38,"Jährlich",Saisonpreise!$J$9:$J$38,1,Saisonpreise!$I$9:$I$38,"&gt;="&amp;C973))))))</f>
        <v>135</v>
      </c>
      <c r="G973" s="3" t="str">
        <f t="shared" si="62"/>
        <v>Jährliche Saison</v>
      </c>
      <c r="H973" s="3" t="str">
        <f t="shared" si="63"/>
        <v>OK</v>
      </c>
    </row>
    <row r="974" spans="1:8" ht="31" customHeight="1">
      <c r="A974" s="12">
        <f>IF(DATE(Start!$E$28,1,1)+ROW()-9&lt;DATE(Start!$E$28+3,1,1),DATE(Start!$E$28,1,1)+ROW()-9,"")</f>
        <v>46988</v>
      </c>
      <c r="B974" s="3" t="str">
        <f t="shared" si="60"/>
        <v>Mi</v>
      </c>
      <c r="C974" s="3">
        <f t="shared" si="61"/>
        <v>823</v>
      </c>
      <c r="D974" s="3">
        <f>IF(A974="","",COUNTIFS(Saisonpreise!$K$9:$K$38,"OK",Saisonpreise!$C$9:$C$38,"Jährlich",Saisonpreise!$J$9:$J$38,0,Saisonpreise!$H$9:$H$38,"&lt;="&amp;C974,Saisonpreise!$I$9:$I$38,"&gt;="&amp;C974)+COUNTIFS(Saisonpreise!$K$9:$K$38,"OK",Saisonpreise!$C$9:$C$38,"Jährlich",Saisonpreise!$J$9:$J$38,1,Saisonpreise!$H$9:$H$38,"&lt;="&amp;C974)+COUNTIFS(Saisonpreise!$K$9:$K$38,"OK",Saisonpreise!$C$9:$C$38,"Jährlich",Saisonpreise!$J$9:$J$38,1,Saisonpreise!$I$9:$I$38,"&gt;="&amp;C974))</f>
        <v>1</v>
      </c>
      <c r="E974" s="3">
        <f>IF(A974="","",COUNTIFS(Saisonpreise!$K$9:$K$38,"OK",Saisonpreise!$C$9:$C$38,"Einmalig",Saisonpreise!$D$9:$D$38,"&lt;="&amp;A974,Saisonpreise!$E$9:$E$38,"&gt;="&amp;A974))</f>
        <v>0</v>
      </c>
      <c r="F974" s="10">
        <f>IF(A974="","",IF(E974&gt;1,"",IF(E974=1,SUMIFS(Saisonpreise!$F$9:$F$38,Saisonpreise!$K$9:$K$38,"OK",Saisonpreise!$C$9:$C$38,"Einmalig",Saisonpreise!$D$9:$D$38,"&lt;="&amp;A974,Saisonpreise!$E$9:$E$38,"&gt;="&amp;A974),IF(D974&gt;1,"",IF(D974=0,Start!$E$26,SUMIFS(Saisonpreise!$F$9:$F$38,Saisonpreise!$K$9:$K$38,"OK",Saisonpreise!$C$9:$C$38,"Jährlich",Saisonpreise!$J$9:$J$38,0,Saisonpreise!$H$9:$H$38,"&lt;="&amp;C974,Saisonpreise!$I$9:$I$38,"&gt;="&amp;C974)+SUMIFS(Saisonpreise!$F$9:$F$38,Saisonpreise!$K$9:$K$38,"OK",Saisonpreise!$C$9:$C$38,"Jährlich",Saisonpreise!$J$9:$J$38,1,Saisonpreise!$H$9:$H$38,"&lt;="&amp;C974)+SUMIFS(Saisonpreise!$F$9:$F$38,Saisonpreise!$K$9:$K$38,"OK",Saisonpreise!$C$9:$C$38,"Jährlich",Saisonpreise!$J$9:$J$38,1,Saisonpreise!$I$9:$I$38,"&gt;="&amp;C974))))))</f>
        <v>135</v>
      </c>
      <c r="G974" s="3" t="str">
        <f t="shared" si="62"/>
        <v>Jährliche Saison</v>
      </c>
      <c r="H974" s="3" t="str">
        <f t="shared" si="63"/>
        <v>OK</v>
      </c>
    </row>
    <row r="975" spans="1:8" ht="31" customHeight="1">
      <c r="A975" s="12">
        <f>IF(DATE(Start!$E$28,1,1)+ROW()-9&lt;DATE(Start!$E$28+3,1,1),DATE(Start!$E$28,1,1)+ROW()-9,"")</f>
        <v>46989</v>
      </c>
      <c r="B975" s="3" t="str">
        <f t="shared" si="60"/>
        <v>Do</v>
      </c>
      <c r="C975" s="3">
        <f t="shared" si="61"/>
        <v>824</v>
      </c>
      <c r="D975" s="3">
        <f>IF(A975="","",COUNTIFS(Saisonpreise!$K$9:$K$38,"OK",Saisonpreise!$C$9:$C$38,"Jährlich",Saisonpreise!$J$9:$J$38,0,Saisonpreise!$H$9:$H$38,"&lt;="&amp;C975,Saisonpreise!$I$9:$I$38,"&gt;="&amp;C975)+COUNTIFS(Saisonpreise!$K$9:$K$38,"OK",Saisonpreise!$C$9:$C$38,"Jährlich",Saisonpreise!$J$9:$J$38,1,Saisonpreise!$H$9:$H$38,"&lt;="&amp;C975)+COUNTIFS(Saisonpreise!$K$9:$K$38,"OK",Saisonpreise!$C$9:$C$38,"Jährlich",Saisonpreise!$J$9:$J$38,1,Saisonpreise!$I$9:$I$38,"&gt;="&amp;C975))</f>
        <v>1</v>
      </c>
      <c r="E975" s="3">
        <f>IF(A975="","",COUNTIFS(Saisonpreise!$K$9:$K$38,"OK",Saisonpreise!$C$9:$C$38,"Einmalig",Saisonpreise!$D$9:$D$38,"&lt;="&amp;A975,Saisonpreise!$E$9:$E$38,"&gt;="&amp;A975))</f>
        <v>0</v>
      </c>
      <c r="F975" s="10">
        <f>IF(A975="","",IF(E975&gt;1,"",IF(E975=1,SUMIFS(Saisonpreise!$F$9:$F$38,Saisonpreise!$K$9:$K$38,"OK",Saisonpreise!$C$9:$C$38,"Einmalig",Saisonpreise!$D$9:$D$38,"&lt;="&amp;A975,Saisonpreise!$E$9:$E$38,"&gt;="&amp;A975),IF(D975&gt;1,"",IF(D975=0,Start!$E$26,SUMIFS(Saisonpreise!$F$9:$F$38,Saisonpreise!$K$9:$K$38,"OK",Saisonpreise!$C$9:$C$38,"Jährlich",Saisonpreise!$J$9:$J$38,0,Saisonpreise!$H$9:$H$38,"&lt;="&amp;C975,Saisonpreise!$I$9:$I$38,"&gt;="&amp;C975)+SUMIFS(Saisonpreise!$F$9:$F$38,Saisonpreise!$K$9:$K$38,"OK",Saisonpreise!$C$9:$C$38,"Jährlich",Saisonpreise!$J$9:$J$38,1,Saisonpreise!$H$9:$H$38,"&lt;="&amp;C975)+SUMIFS(Saisonpreise!$F$9:$F$38,Saisonpreise!$K$9:$K$38,"OK",Saisonpreise!$C$9:$C$38,"Jährlich",Saisonpreise!$J$9:$J$38,1,Saisonpreise!$I$9:$I$38,"&gt;="&amp;C975))))))</f>
        <v>135</v>
      </c>
      <c r="G975" s="3" t="str">
        <f t="shared" si="62"/>
        <v>Jährliche Saison</v>
      </c>
      <c r="H975" s="3" t="str">
        <f t="shared" si="63"/>
        <v>OK</v>
      </c>
    </row>
    <row r="976" spans="1:8" ht="31" customHeight="1">
      <c r="A976" s="12">
        <f>IF(DATE(Start!$E$28,1,1)+ROW()-9&lt;DATE(Start!$E$28+3,1,1),DATE(Start!$E$28,1,1)+ROW()-9,"")</f>
        <v>46990</v>
      </c>
      <c r="B976" s="3" t="str">
        <f t="shared" si="60"/>
        <v>Fr</v>
      </c>
      <c r="C976" s="3">
        <f t="shared" si="61"/>
        <v>825</v>
      </c>
      <c r="D976" s="3">
        <f>IF(A976="","",COUNTIFS(Saisonpreise!$K$9:$K$38,"OK",Saisonpreise!$C$9:$C$38,"Jährlich",Saisonpreise!$J$9:$J$38,0,Saisonpreise!$H$9:$H$38,"&lt;="&amp;C976,Saisonpreise!$I$9:$I$38,"&gt;="&amp;C976)+COUNTIFS(Saisonpreise!$K$9:$K$38,"OK",Saisonpreise!$C$9:$C$38,"Jährlich",Saisonpreise!$J$9:$J$38,1,Saisonpreise!$H$9:$H$38,"&lt;="&amp;C976)+COUNTIFS(Saisonpreise!$K$9:$K$38,"OK",Saisonpreise!$C$9:$C$38,"Jährlich",Saisonpreise!$J$9:$J$38,1,Saisonpreise!$I$9:$I$38,"&gt;="&amp;C976))</f>
        <v>1</v>
      </c>
      <c r="E976" s="3">
        <f>IF(A976="","",COUNTIFS(Saisonpreise!$K$9:$K$38,"OK",Saisonpreise!$C$9:$C$38,"Einmalig",Saisonpreise!$D$9:$D$38,"&lt;="&amp;A976,Saisonpreise!$E$9:$E$38,"&gt;="&amp;A976))</f>
        <v>0</v>
      </c>
      <c r="F976" s="10">
        <f>IF(A976="","",IF(E976&gt;1,"",IF(E976=1,SUMIFS(Saisonpreise!$F$9:$F$38,Saisonpreise!$K$9:$K$38,"OK",Saisonpreise!$C$9:$C$38,"Einmalig",Saisonpreise!$D$9:$D$38,"&lt;="&amp;A976,Saisonpreise!$E$9:$E$38,"&gt;="&amp;A976),IF(D976&gt;1,"",IF(D976=0,Start!$E$26,SUMIFS(Saisonpreise!$F$9:$F$38,Saisonpreise!$K$9:$K$38,"OK",Saisonpreise!$C$9:$C$38,"Jährlich",Saisonpreise!$J$9:$J$38,0,Saisonpreise!$H$9:$H$38,"&lt;="&amp;C976,Saisonpreise!$I$9:$I$38,"&gt;="&amp;C976)+SUMIFS(Saisonpreise!$F$9:$F$38,Saisonpreise!$K$9:$K$38,"OK",Saisonpreise!$C$9:$C$38,"Jährlich",Saisonpreise!$J$9:$J$38,1,Saisonpreise!$H$9:$H$38,"&lt;="&amp;C976)+SUMIFS(Saisonpreise!$F$9:$F$38,Saisonpreise!$K$9:$K$38,"OK",Saisonpreise!$C$9:$C$38,"Jährlich",Saisonpreise!$J$9:$J$38,1,Saisonpreise!$I$9:$I$38,"&gt;="&amp;C976))))))</f>
        <v>135</v>
      </c>
      <c r="G976" s="3" t="str">
        <f t="shared" si="62"/>
        <v>Jährliche Saison</v>
      </c>
      <c r="H976" s="3" t="str">
        <f t="shared" si="63"/>
        <v>OK</v>
      </c>
    </row>
    <row r="977" spans="1:8" ht="31" customHeight="1">
      <c r="A977" s="12">
        <f>IF(DATE(Start!$E$28,1,1)+ROW()-9&lt;DATE(Start!$E$28+3,1,1),DATE(Start!$E$28,1,1)+ROW()-9,"")</f>
        <v>46991</v>
      </c>
      <c r="B977" s="3" t="str">
        <f t="shared" si="60"/>
        <v>Sa</v>
      </c>
      <c r="C977" s="3">
        <f t="shared" si="61"/>
        <v>826</v>
      </c>
      <c r="D977" s="3">
        <f>IF(A977="","",COUNTIFS(Saisonpreise!$K$9:$K$38,"OK",Saisonpreise!$C$9:$C$38,"Jährlich",Saisonpreise!$J$9:$J$38,0,Saisonpreise!$H$9:$H$38,"&lt;="&amp;C977,Saisonpreise!$I$9:$I$38,"&gt;="&amp;C977)+COUNTIFS(Saisonpreise!$K$9:$K$38,"OK",Saisonpreise!$C$9:$C$38,"Jährlich",Saisonpreise!$J$9:$J$38,1,Saisonpreise!$H$9:$H$38,"&lt;="&amp;C977)+COUNTIFS(Saisonpreise!$K$9:$K$38,"OK",Saisonpreise!$C$9:$C$38,"Jährlich",Saisonpreise!$J$9:$J$38,1,Saisonpreise!$I$9:$I$38,"&gt;="&amp;C977))</f>
        <v>1</v>
      </c>
      <c r="E977" s="3">
        <f>IF(A977="","",COUNTIFS(Saisonpreise!$K$9:$K$38,"OK",Saisonpreise!$C$9:$C$38,"Einmalig",Saisonpreise!$D$9:$D$38,"&lt;="&amp;A977,Saisonpreise!$E$9:$E$38,"&gt;="&amp;A977))</f>
        <v>0</v>
      </c>
      <c r="F977" s="10">
        <f>IF(A977="","",IF(E977&gt;1,"",IF(E977=1,SUMIFS(Saisonpreise!$F$9:$F$38,Saisonpreise!$K$9:$K$38,"OK",Saisonpreise!$C$9:$C$38,"Einmalig",Saisonpreise!$D$9:$D$38,"&lt;="&amp;A977,Saisonpreise!$E$9:$E$38,"&gt;="&amp;A977),IF(D977&gt;1,"",IF(D977=0,Start!$E$26,SUMIFS(Saisonpreise!$F$9:$F$38,Saisonpreise!$K$9:$K$38,"OK",Saisonpreise!$C$9:$C$38,"Jährlich",Saisonpreise!$J$9:$J$38,0,Saisonpreise!$H$9:$H$38,"&lt;="&amp;C977,Saisonpreise!$I$9:$I$38,"&gt;="&amp;C977)+SUMIFS(Saisonpreise!$F$9:$F$38,Saisonpreise!$K$9:$K$38,"OK",Saisonpreise!$C$9:$C$38,"Jährlich",Saisonpreise!$J$9:$J$38,1,Saisonpreise!$H$9:$H$38,"&lt;="&amp;C977)+SUMIFS(Saisonpreise!$F$9:$F$38,Saisonpreise!$K$9:$K$38,"OK",Saisonpreise!$C$9:$C$38,"Jährlich",Saisonpreise!$J$9:$J$38,1,Saisonpreise!$I$9:$I$38,"&gt;="&amp;C977))))))</f>
        <v>135</v>
      </c>
      <c r="G977" s="3" t="str">
        <f t="shared" si="62"/>
        <v>Jährliche Saison</v>
      </c>
      <c r="H977" s="3" t="str">
        <f t="shared" si="63"/>
        <v>OK</v>
      </c>
    </row>
    <row r="978" spans="1:8" ht="31" customHeight="1">
      <c r="A978" s="12">
        <f>IF(DATE(Start!$E$28,1,1)+ROW()-9&lt;DATE(Start!$E$28+3,1,1),DATE(Start!$E$28,1,1)+ROW()-9,"")</f>
        <v>46992</v>
      </c>
      <c r="B978" s="3" t="str">
        <f t="shared" si="60"/>
        <v>So</v>
      </c>
      <c r="C978" s="3">
        <f t="shared" si="61"/>
        <v>827</v>
      </c>
      <c r="D978" s="3">
        <f>IF(A978="","",COUNTIFS(Saisonpreise!$K$9:$K$38,"OK",Saisonpreise!$C$9:$C$38,"Jährlich",Saisonpreise!$J$9:$J$38,0,Saisonpreise!$H$9:$H$38,"&lt;="&amp;C978,Saisonpreise!$I$9:$I$38,"&gt;="&amp;C978)+COUNTIFS(Saisonpreise!$K$9:$K$38,"OK",Saisonpreise!$C$9:$C$38,"Jährlich",Saisonpreise!$J$9:$J$38,1,Saisonpreise!$H$9:$H$38,"&lt;="&amp;C978)+COUNTIFS(Saisonpreise!$K$9:$K$38,"OK",Saisonpreise!$C$9:$C$38,"Jährlich",Saisonpreise!$J$9:$J$38,1,Saisonpreise!$I$9:$I$38,"&gt;="&amp;C978))</f>
        <v>1</v>
      </c>
      <c r="E978" s="3">
        <f>IF(A978="","",COUNTIFS(Saisonpreise!$K$9:$K$38,"OK",Saisonpreise!$C$9:$C$38,"Einmalig",Saisonpreise!$D$9:$D$38,"&lt;="&amp;A978,Saisonpreise!$E$9:$E$38,"&gt;="&amp;A978))</f>
        <v>0</v>
      </c>
      <c r="F978" s="10">
        <f>IF(A978="","",IF(E978&gt;1,"",IF(E978=1,SUMIFS(Saisonpreise!$F$9:$F$38,Saisonpreise!$K$9:$K$38,"OK",Saisonpreise!$C$9:$C$38,"Einmalig",Saisonpreise!$D$9:$D$38,"&lt;="&amp;A978,Saisonpreise!$E$9:$E$38,"&gt;="&amp;A978),IF(D978&gt;1,"",IF(D978=0,Start!$E$26,SUMIFS(Saisonpreise!$F$9:$F$38,Saisonpreise!$K$9:$K$38,"OK",Saisonpreise!$C$9:$C$38,"Jährlich",Saisonpreise!$J$9:$J$38,0,Saisonpreise!$H$9:$H$38,"&lt;="&amp;C978,Saisonpreise!$I$9:$I$38,"&gt;="&amp;C978)+SUMIFS(Saisonpreise!$F$9:$F$38,Saisonpreise!$K$9:$K$38,"OK",Saisonpreise!$C$9:$C$38,"Jährlich",Saisonpreise!$J$9:$J$38,1,Saisonpreise!$H$9:$H$38,"&lt;="&amp;C978)+SUMIFS(Saisonpreise!$F$9:$F$38,Saisonpreise!$K$9:$K$38,"OK",Saisonpreise!$C$9:$C$38,"Jährlich",Saisonpreise!$J$9:$J$38,1,Saisonpreise!$I$9:$I$38,"&gt;="&amp;C978))))))</f>
        <v>135</v>
      </c>
      <c r="G978" s="3" t="str">
        <f t="shared" si="62"/>
        <v>Jährliche Saison</v>
      </c>
      <c r="H978" s="3" t="str">
        <f t="shared" si="63"/>
        <v>OK</v>
      </c>
    </row>
    <row r="979" spans="1:8" ht="31" customHeight="1">
      <c r="A979" s="12">
        <f>IF(DATE(Start!$E$28,1,1)+ROW()-9&lt;DATE(Start!$E$28+3,1,1),DATE(Start!$E$28,1,1)+ROW()-9,"")</f>
        <v>46993</v>
      </c>
      <c r="B979" s="3" t="str">
        <f t="shared" si="60"/>
        <v>Mo</v>
      </c>
      <c r="C979" s="3">
        <f t="shared" si="61"/>
        <v>828</v>
      </c>
      <c r="D979" s="3">
        <f>IF(A979="","",COUNTIFS(Saisonpreise!$K$9:$K$38,"OK",Saisonpreise!$C$9:$C$38,"Jährlich",Saisonpreise!$J$9:$J$38,0,Saisonpreise!$H$9:$H$38,"&lt;="&amp;C979,Saisonpreise!$I$9:$I$38,"&gt;="&amp;C979)+COUNTIFS(Saisonpreise!$K$9:$K$38,"OK",Saisonpreise!$C$9:$C$38,"Jährlich",Saisonpreise!$J$9:$J$38,1,Saisonpreise!$H$9:$H$38,"&lt;="&amp;C979)+COUNTIFS(Saisonpreise!$K$9:$K$38,"OK",Saisonpreise!$C$9:$C$38,"Jährlich",Saisonpreise!$J$9:$J$38,1,Saisonpreise!$I$9:$I$38,"&gt;="&amp;C979))</f>
        <v>1</v>
      </c>
      <c r="E979" s="3">
        <f>IF(A979="","",COUNTIFS(Saisonpreise!$K$9:$K$38,"OK",Saisonpreise!$C$9:$C$38,"Einmalig",Saisonpreise!$D$9:$D$38,"&lt;="&amp;A979,Saisonpreise!$E$9:$E$38,"&gt;="&amp;A979))</f>
        <v>0</v>
      </c>
      <c r="F979" s="10">
        <f>IF(A979="","",IF(E979&gt;1,"",IF(E979=1,SUMIFS(Saisonpreise!$F$9:$F$38,Saisonpreise!$K$9:$K$38,"OK",Saisonpreise!$C$9:$C$38,"Einmalig",Saisonpreise!$D$9:$D$38,"&lt;="&amp;A979,Saisonpreise!$E$9:$E$38,"&gt;="&amp;A979),IF(D979&gt;1,"",IF(D979=0,Start!$E$26,SUMIFS(Saisonpreise!$F$9:$F$38,Saisonpreise!$K$9:$K$38,"OK",Saisonpreise!$C$9:$C$38,"Jährlich",Saisonpreise!$J$9:$J$38,0,Saisonpreise!$H$9:$H$38,"&lt;="&amp;C979,Saisonpreise!$I$9:$I$38,"&gt;="&amp;C979)+SUMIFS(Saisonpreise!$F$9:$F$38,Saisonpreise!$K$9:$K$38,"OK",Saisonpreise!$C$9:$C$38,"Jährlich",Saisonpreise!$J$9:$J$38,1,Saisonpreise!$H$9:$H$38,"&lt;="&amp;C979)+SUMIFS(Saisonpreise!$F$9:$F$38,Saisonpreise!$K$9:$K$38,"OK",Saisonpreise!$C$9:$C$38,"Jährlich",Saisonpreise!$J$9:$J$38,1,Saisonpreise!$I$9:$I$38,"&gt;="&amp;C979))))))</f>
        <v>135</v>
      </c>
      <c r="G979" s="3" t="str">
        <f t="shared" si="62"/>
        <v>Jährliche Saison</v>
      </c>
      <c r="H979" s="3" t="str">
        <f t="shared" si="63"/>
        <v>OK</v>
      </c>
    </row>
    <row r="980" spans="1:8" ht="31" customHeight="1">
      <c r="A980" s="12">
        <f>IF(DATE(Start!$E$28,1,1)+ROW()-9&lt;DATE(Start!$E$28+3,1,1),DATE(Start!$E$28,1,1)+ROW()-9,"")</f>
        <v>46994</v>
      </c>
      <c r="B980" s="3" t="str">
        <f t="shared" si="60"/>
        <v>Di</v>
      </c>
      <c r="C980" s="3">
        <f t="shared" si="61"/>
        <v>829</v>
      </c>
      <c r="D980" s="3">
        <f>IF(A980="","",COUNTIFS(Saisonpreise!$K$9:$K$38,"OK",Saisonpreise!$C$9:$C$38,"Jährlich",Saisonpreise!$J$9:$J$38,0,Saisonpreise!$H$9:$H$38,"&lt;="&amp;C980,Saisonpreise!$I$9:$I$38,"&gt;="&amp;C980)+COUNTIFS(Saisonpreise!$K$9:$K$38,"OK",Saisonpreise!$C$9:$C$38,"Jährlich",Saisonpreise!$J$9:$J$38,1,Saisonpreise!$H$9:$H$38,"&lt;="&amp;C980)+COUNTIFS(Saisonpreise!$K$9:$K$38,"OK",Saisonpreise!$C$9:$C$38,"Jährlich",Saisonpreise!$J$9:$J$38,1,Saisonpreise!$I$9:$I$38,"&gt;="&amp;C980))</f>
        <v>1</v>
      </c>
      <c r="E980" s="3">
        <f>IF(A980="","",COUNTIFS(Saisonpreise!$K$9:$K$38,"OK",Saisonpreise!$C$9:$C$38,"Einmalig",Saisonpreise!$D$9:$D$38,"&lt;="&amp;A980,Saisonpreise!$E$9:$E$38,"&gt;="&amp;A980))</f>
        <v>0</v>
      </c>
      <c r="F980" s="10">
        <f>IF(A980="","",IF(E980&gt;1,"",IF(E980=1,SUMIFS(Saisonpreise!$F$9:$F$38,Saisonpreise!$K$9:$K$38,"OK",Saisonpreise!$C$9:$C$38,"Einmalig",Saisonpreise!$D$9:$D$38,"&lt;="&amp;A980,Saisonpreise!$E$9:$E$38,"&gt;="&amp;A980),IF(D980&gt;1,"",IF(D980=0,Start!$E$26,SUMIFS(Saisonpreise!$F$9:$F$38,Saisonpreise!$K$9:$K$38,"OK",Saisonpreise!$C$9:$C$38,"Jährlich",Saisonpreise!$J$9:$J$38,0,Saisonpreise!$H$9:$H$38,"&lt;="&amp;C980,Saisonpreise!$I$9:$I$38,"&gt;="&amp;C980)+SUMIFS(Saisonpreise!$F$9:$F$38,Saisonpreise!$K$9:$K$38,"OK",Saisonpreise!$C$9:$C$38,"Jährlich",Saisonpreise!$J$9:$J$38,1,Saisonpreise!$H$9:$H$38,"&lt;="&amp;C980)+SUMIFS(Saisonpreise!$F$9:$F$38,Saisonpreise!$K$9:$K$38,"OK",Saisonpreise!$C$9:$C$38,"Jährlich",Saisonpreise!$J$9:$J$38,1,Saisonpreise!$I$9:$I$38,"&gt;="&amp;C980))))))</f>
        <v>135</v>
      </c>
      <c r="G980" s="3" t="str">
        <f t="shared" si="62"/>
        <v>Jährliche Saison</v>
      </c>
      <c r="H980" s="3" t="str">
        <f t="shared" si="63"/>
        <v>OK</v>
      </c>
    </row>
    <row r="981" spans="1:8" ht="31" customHeight="1">
      <c r="A981" s="12">
        <f>IF(DATE(Start!$E$28,1,1)+ROW()-9&lt;DATE(Start!$E$28+3,1,1),DATE(Start!$E$28,1,1)+ROW()-9,"")</f>
        <v>46995</v>
      </c>
      <c r="B981" s="3" t="str">
        <f t="shared" si="60"/>
        <v>Mi</v>
      </c>
      <c r="C981" s="3">
        <f t="shared" si="61"/>
        <v>830</v>
      </c>
      <c r="D981" s="3">
        <f>IF(A981="","",COUNTIFS(Saisonpreise!$K$9:$K$38,"OK",Saisonpreise!$C$9:$C$38,"Jährlich",Saisonpreise!$J$9:$J$38,0,Saisonpreise!$H$9:$H$38,"&lt;="&amp;C981,Saisonpreise!$I$9:$I$38,"&gt;="&amp;C981)+COUNTIFS(Saisonpreise!$K$9:$K$38,"OK",Saisonpreise!$C$9:$C$38,"Jährlich",Saisonpreise!$J$9:$J$38,1,Saisonpreise!$H$9:$H$38,"&lt;="&amp;C981)+COUNTIFS(Saisonpreise!$K$9:$K$38,"OK",Saisonpreise!$C$9:$C$38,"Jährlich",Saisonpreise!$J$9:$J$38,1,Saisonpreise!$I$9:$I$38,"&gt;="&amp;C981))</f>
        <v>1</v>
      </c>
      <c r="E981" s="3">
        <f>IF(A981="","",COUNTIFS(Saisonpreise!$K$9:$K$38,"OK",Saisonpreise!$C$9:$C$38,"Einmalig",Saisonpreise!$D$9:$D$38,"&lt;="&amp;A981,Saisonpreise!$E$9:$E$38,"&gt;="&amp;A981))</f>
        <v>0</v>
      </c>
      <c r="F981" s="10">
        <f>IF(A981="","",IF(E981&gt;1,"",IF(E981=1,SUMIFS(Saisonpreise!$F$9:$F$38,Saisonpreise!$K$9:$K$38,"OK",Saisonpreise!$C$9:$C$38,"Einmalig",Saisonpreise!$D$9:$D$38,"&lt;="&amp;A981,Saisonpreise!$E$9:$E$38,"&gt;="&amp;A981),IF(D981&gt;1,"",IF(D981=0,Start!$E$26,SUMIFS(Saisonpreise!$F$9:$F$38,Saisonpreise!$K$9:$K$38,"OK",Saisonpreise!$C$9:$C$38,"Jährlich",Saisonpreise!$J$9:$J$38,0,Saisonpreise!$H$9:$H$38,"&lt;="&amp;C981,Saisonpreise!$I$9:$I$38,"&gt;="&amp;C981)+SUMIFS(Saisonpreise!$F$9:$F$38,Saisonpreise!$K$9:$K$38,"OK",Saisonpreise!$C$9:$C$38,"Jährlich",Saisonpreise!$J$9:$J$38,1,Saisonpreise!$H$9:$H$38,"&lt;="&amp;C981)+SUMIFS(Saisonpreise!$F$9:$F$38,Saisonpreise!$K$9:$K$38,"OK",Saisonpreise!$C$9:$C$38,"Jährlich",Saisonpreise!$J$9:$J$38,1,Saisonpreise!$I$9:$I$38,"&gt;="&amp;C981))))))</f>
        <v>135</v>
      </c>
      <c r="G981" s="3" t="str">
        <f t="shared" si="62"/>
        <v>Jährliche Saison</v>
      </c>
      <c r="H981" s="3" t="str">
        <f t="shared" si="63"/>
        <v>OK</v>
      </c>
    </row>
    <row r="982" spans="1:8" ht="31" customHeight="1">
      <c r="A982" s="12">
        <f>IF(DATE(Start!$E$28,1,1)+ROW()-9&lt;DATE(Start!$E$28+3,1,1),DATE(Start!$E$28,1,1)+ROW()-9,"")</f>
        <v>46996</v>
      </c>
      <c r="B982" s="3" t="str">
        <f t="shared" si="60"/>
        <v>Do</v>
      </c>
      <c r="C982" s="3">
        <f t="shared" si="61"/>
        <v>831</v>
      </c>
      <c r="D982" s="3">
        <f>IF(A982="","",COUNTIFS(Saisonpreise!$K$9:$K$38,"OK",Saisonpreise!$C$9:$C$38,"Jährlich",Saisonpreise!$J$9:$J$38,0,Saisonpreise!$H$9:$H$38,"&lt;="&amp;C982,Saisonpreise!$I$9:$I$38,"&gt;="&amp;C982)+COUNTIFS(Saisonpreise!$K$9:$K$38,"OK",Saisonpreise!$C$9:$C$38,"Jährlich",Saisonpreise!$J$9:$J$38,1,Saisonpreise!$H$9:$H$38,"&lt;="&amp;C982)+COUNTIFS(Saisonpreise!$K$9:$K$38,"OK",Saisonpreise!$C$9:$C$38,"Jährlich",Saisonpreise!$J$9:$J$38,1,Saisonpreise!$I$9:$I$38,"&gt;="&amp;C982))</f>
        <v>1</v>
      </c>
      <c r="E982" s="3">
        <f>IF(A982="","",COUNTIFS(Saisonpreise!$K$9:$K$38,"OK",Saisonpreise!$C$9:$C$38,"Einmalig",Saisonpreise!$D$9:$D$38,"&lt;="&amp;A982,Saisonpreise!$E$9:$E$38,"&gt;="&amp;A982))</f>
        <v>0</v>
      </c>
      <c r="F982" s="10">
        <f>IF(A982="","",IF(E982&gt;1,"",IF(E982=1,SUMIFS(Saisonpreise!$F$9:$F$38,Saisonpreise!$K$9:$K$38,"OK",Saisonpreise!$C$9:$C$38,"Einmalig",Saisonpreise!$D$9:$D$38,"&lt;="&amp;A982,Saisonpreise!$E$9:$E$38,"&gt;="&amp;A982),IF(D982&gt;1,"",IF(D982=0,Start!$E$26,SUMIFS(Saisonpreise!$F$9:$F$38,Saisonpreise!$K$9:$K$38,"OK",Saisonpreise!$C$9:$C$38,"Jährlich",Saisonpreise!$J$9:$J$38,0,Saisonpreise!$H$9:$H$38,"&lt;="&amp;C982,Saisonpreise!$I$9:$I$38,"&gt;="&amp;C982)+SUMIFS(Saisonpreise!$F$9:$F$38,Saisonpreise!$K$9:$K$38,"OK",Saisonpreise!$C$9:$C$38,"Jährlich",Saisonpreise!$J$9:$J$38,1,Saisonpreise!$H$9:$H$38,"&lt;="&amp;C982)+SUMIFS(Saisonpreise!$F$9:$F$38,Saisonpreise!$K$9:$K$38,"OK",Saisonpreise!$C$9:$C$38,"Jährlich",Saisonpreise!$J$9:$J$38,1,Saisonpreise!$I$9:$I$38,"&gt;="&amp;C982))))))</f>
        <v>135</v>
      </c>
      <c r="G982" s="3" t="str">
        <f t="shared" si="62"/>
        <v>Jährliche Saison</v>
      </c>
      <c r="H982" s="3" t="str">
        <f t="shared" si="63"/>
        <v>OK</v>
      </c>
    </row>
    <row r="983" spans="1:8" ht="31" customHeight="1">
      <c r="A983" s="12">
        <f>IF(DATE(Start!$E$28,1,1)+ROW()-9&lt;DATE(Start!$E$28+3,1,1),DATE(Start!$E$28,1,1)+ROW()-9,"")</f>
        <v>46997</v>
      </c>
      <c r="B983" s="3" t="str">
        <f t="shared" si="60"/>
        <v>Fr</v>
      </c>
      <c r="C983" s="3">
        <f t="shared" si="61"/>
        <v>901</v>
      </c>
      <c r="D983" s="3">
        <f>IF(A983="","",COUNTIFS(Saisonpreise!$K$9:$K$38,"OK",Saisonpreise!$C$9:$C$38,"Jährlich",Saisonpreise!$J$9:$J$38,0,Saisonpreise!$H$9:$H$38,"&lt;="&amp;C983,Saisonpreise!$I$9:$I$38,"&gt;="&amp;C983)+COUNTIFS(Saisonpreise!$K$9:$K$38,"OK",Saisonpreise!$C$9:$C$38,"Jährlich",Saisonpreise!$J$9:$J$38,1,Saisonpreise!$H$9:$H$38,"&lt;="&amp;C983)+COUNTIFS(Saisonpreise!$K$9:$K$38,"OK",Saisonpreise!$C$9:$C$38,"Jährlich",Saisonpreise!$J$9:$J$38,1,Saisonpreise!$I$9:$I$38,"&gt;="&amp;C983))</f>
        <v>1</v>
      </c>
      <c r="E983" s="3">
        <f>IF(A983="","",COUNTIFS(Saisonpreise!$K$9:$K$38,"OK",Saisonpreise!$C$9:$C$38,"Einmalig",Saisonpreise!$D$9:$D$38,"&lt;="&amp;A983,Saisonpreise!$E$9:$E$38,"&gt;="&amp;A983))</f>
        <v>0</v>
      </c>
      <c r="F983" s="10">
        <f>IF(A983="","",IF(E983&gt;1,"",IF(E983=1,SUMIFS(Saisonpreise!$F$9:$F$38,Saisonpreise!$K$9:$K$38,"OK",Saisonpreise!$C$9:$C$38,"Einmalig",Saisonpreise!$D$9:$D$38,"&lt;="&amp;A983,Saisonpreise!$E$9:$E$38,"&gt;="&amp;A983),IF(D983&gt;1,"",IF(D983=0,Start!$E$26,SUMIFS(Saisonpreise!$F$9:$F$38,Saisonpreise!$K$9:$K$38,"OK",Saisonpreise!$C$9:$C$38,"Jährlich",Saisonpreise!$J$9:$J$38,0,Saisonpreise!$H$9:$H$38,"&lt;="&amp;C983,Saisonpreise!$I$9:$I$38,"&gt;="&amp;C983)+SUMIFS(Saisonpreise!$F$9:$F$38,Saisonpreise!$K$9:$K$38,"OK",Saisonpreise!$C$9:$C$38,"Jährlich",Saisonpreise!$J$9:$J$38,1,Saisonpreise!$H$9:$H$38,"&lt;="&amp;C983)+SUMIFS(Saisonpreise!$F$9:$F$38,Saisonpreise!$K$9:$K$38,"OK",Saisonpreise!$C$9:$C$38,"Jährlich",Saisonpreise!$J$9:$J$38,1,Saisonpreise!$I$9:$I$38,"&gt;="&amp;C983))))))</f>
        <v>135</v>
      </c>
      <c r="G983" s="3" t="str">
        <f t="shared" si="62"/>
        <v>Jährliche Saison</v>
      </c>
      <c r="H983" s="3" t="str">
        <f t="shared" si="63"/>
        <v>OK</v>
      </c>
    </row>
    <row r="984" spans="1:8" ht="31" customHeight="1">
      <c r="A984" s="12">
        <f>IF(DATE(Start!$E$28,1,1)+ROW()-9&lt;DATE(Start!$E$28+3,1,1),DATE(Start!$E$28,1,1)+ROW()-9,"")</f>
        <v>46998</v>
      </c>
      <c r="B984" s="3" t="str">
        <f t="shared" si="60"/>
        <v>Sa</v>
      </c>
      <c r="C984" s="3">
        <f t="shared" si="61"/>
        <v>902</v>
      </c>
      <c r="D984" s="3">
        <f>IF(A984="","",COUNTIFS(Saisonpreise!$K$9:$K$38,"OK",Saisonpreise!$C$9:$C$38,"Jährlich",Saisonpreise!$J$9:$J$38,0,Saisonpreise!$H$9:$H$38,"&lt;="&amp;C984,Saisonpreise!$I$9:$I$38,"&gt;="&amp;C984)+COUNTIFS(Saisonpreise!$K$9:$K$38,"OK",Saisonpreise!$C$9:$C$38,"Jährlich",Saisonpreise!$J$9:$J$38,1,Saisonpreise!$H$9:$H$38,"&lt;="&amp;C984)+COUNTIFS(Saisonpreise!$K$9:$K$38,"OK",Saisonpreise!$C$9:$C$38,"Jährlich",Saisonpreise!$J$9:$J$38,1,Saisonpreise!$I$9:$I$38,"&gt;="&amp;C984))</f>
        <v>1</v>
      </c>
      <c r="E984" s="3">
        <f>IF(A984="","",COUNTIFS(Saisonpreise!$K$9:$K$38,"OK",Saisonpreise!$C$9:$C$38,"Einmalig",Saisonpreise!$D$9:$D$38,"&lt;="&amp;A984,Saisonpreise!$E$9:$E$38,"&gt;="&amp;A984))</f>
        <v>0</v>
      </c>
      <c r="F984" s="10">
        <f>IF(A984="","",IF(E984&gt;1,"",IF(E984=1,SUMIFS(Saisonpreise!$F$9:$F$38,Saisonpreise!$K$9:$K$38,"OK",Saisonpreise!$C$9:$C$38,"Einmalig",Saisonpreise!$D$9:$D$38,"&lt;="&amp;A984,Saisonpreise!$E$9:$E$38,"&gt;="&amp;A984),IF(D984&gt;1,"",IF(D984=0,Start!$E$26,SUMIFS(Saisonpreise!$F$9:$F$38,Saisonpreise!$K$9:$K$38,"OK",Saisonpreise!$C$9:$C$38,"Jährlich",Saisonpreise!$J$9:$J$38,0,Saisonpreise!$H$9:$H$38,"&lt;="&amp;C984,Saisonpreise!$I$9:$I$38,"&gt;="&amp;C984)+SUMIFS(Saisonpreise!$F$9:$F$38,Saisonpreise!$K$9:$K$38,"OK",Saisonpreise!$C$9:$C$38,"Jährlich",Saisonpreise!$J$9:$J$38,1,Saisonpreise!$H$9:$H$38,"&lt;="&amp;C984)+SUMIFS(Saisonpreise!$F$9:$F$38,Saisonpreise!$K$9:$K$38,"OK",Saisonpreise!$C$9:$C$38,"Jährlich",Saisonpreise!$J$9:$J$38,1,Saisonpreise!$I$9:$I$38,"&gt;="&amp;C984))))))</f>
        <v>135</v>
      </c>
      <c r="G984" s="3" t="str">
        <f t="shared" si="62"/>
        <v>Jährliche Saison</v>
      </c>
      <c r="H984" s="3" t="str">
        <f t="shared" si="63"/>
        <v>OK</v>
      </c>
    </row>
    <row r="985" spans="1:8" ht="31" customHeight="1">
      <c r="A985" s="12">
        <f>IF(DATE(Start!$E$28,1,1)+ROW()-9&lt;DATE(Start!$E$28+3,1,1),DATE(Start!$E$28,1,1)+ROW()-9,"")</f>
        <v>46999</v>
      </c>
      <c r="B985" s="3" t="str">
        <f t="shared" si="60"/>
        <v>So</v>
      </c>
      <c r="C985" s="3">
        <f t="shared" si="61"/>
        <v>903</v>
      </c>
      <c r="D985" s="3">
        <f>IF(A985="","",COUNTIFS(Saisonpreise!$K$9:$K$38,"OK",Saisonpreise!$C$9:$C$38,"Jährlich",Saisonpreise!$J$9:$J$38,0,Saisonpreise!$H$9:$H$38,"&lt;="&amp;C985,Saisonpreise!$I$9:$I$38,"&gt;="&amp;C985)+COUNTIFS(Saisonpreise!$K$9:$K$38,"OK",Saisonpreise!$C$9:$C$38,"Jährlich",Saisonpreise!$J$9:$J$38,1,Saisonpreise!$H$9:$H$38,"&lt;="&amp;C985)+COUNTIFS(Saisonpreise!$K$9:$K$38,"OK",Saisonpreise!$C$9:$C$38,"Jährlich",Saisonpreise!$J$9:$J$38,1,Saisonpreise!$I$9:$I$38,"&gt;="&amp;C985))</f>
        <v>1</v>
      </c>
      <c r="E985" s="3">
        <f>IF(A985="","",COUNTIFS(Saisonpreise!$K$9:$K$38,"OK",Saisonpreise!$C$9:$C$38,"Einmalig",Saisonpreise!$D$9:$D$38,"&lt;="&amp;A985,Saisonpreise!$E$9:$E$38,"&gt;="&amp;A985))</f>
        <v>0</v>
      </c>
      <c r="F985" s="10">
        <f>IF(A985="","",IF(E985&gt;1,"",IF(E985=1,SUMIFS(Saisonpreise!$F$9:$F$38,Saisonpreise!$K$9:$K$38,"OK",Saisonpreise!$C$9:$C$38,"Einmalig",Saisonpreise!$D$9:$D$38,"&lt;="&amp;A985,Saisonpreise!$E$9:$E$38,"&gt;="&amp;A985),IF(D985&gt;1,"",IF(D985=0,Start!$E$26,SUMIFS(Saisonpreise!$F$9:$F$38,Saisonpreise!$K$9:$K$38,"OK",Saisonpreise!$C$9:$C$38,"Jährlich",Saisonpreise!$J$9:$J$38,0,Saisonpreise!$H$9:$H$38,"&lt;="&amp;C985,Saisonpreise!$I$9:$I$38,"&gt;="&amp;C985)+SUMIFS(Saisonpreise!$F$9:$F$38,Saisonpreise!$K$9:$K$38,"OK",Saisonpreise!$C$9:$C$38,"Jährlich",Saisonpreise!$J$9:$J$38,1,Saisonpreise!$H$9:$H$38,"&lt;="&amp;C985)+SUMIFS(Saisonpreise!$F$9:$F$38,Saisonpreise!$K$9:$K$38,"OK",Saisonpreise!$C$9:$C$38,"Jährlich",Saisonpreise!$J$9:$J$38,1,Saisonpreise!$I$9:$I$38,"&gt;="&amp;C985))))))</f>
        <v>135</v>
      </c>
      <c r="G985" s="3" t="str">
        <f t="shared" si="62"/>
        <v>Jährliche Saison</v>
      </c>
      <c r="H985" s="3" t="str">
        <f t="shared" si="63"/>
        <v>OK</v>
      </c>
    </row>
    <row r="986" spans="1:8" ht="31" customHeight="1">
      <c r="A986" s="12">
        <f>IF(DATE(Start!$E$28,1,1)+ROW()-9&lt;DATE(Start!$E$28+3,1,1),DATE(Start!$E$28,1,1)+ROW()-9,"")</f>
        <v>47000</v>
      </c>
      <c r="B986" s="3" t="str">
        <f t="shared" si="60"/>
        <v>Mo</v>
      </c>
      <c r="C986" s="3">
        <f t="shared" si="61"/>
        <v>904</v>
      </c>
      <c r="D986" s="3">
        <f>IF(A986="","",COUNTIFS(Saisonpreise!$K$9:$K$38,"OK",Saisonpreise!$C$9:$C$38,"Jährlich",Saisonpreise!$J$9:$J$38,0,Saisonpreise!$H$9:$H$38,"&lt;="&amp;C986,Saisonpreise!$I$9:$I$38,"&gt;="&amp;C986)+COUNTIFS(Saisonpreise!$K$9:$K$38,"OK",Saisonpreise!$C$9:$C$38,"Jährlich",Saisonpreise!$J$9:$J$38,1,Saisonpreise!$H$9:$H$38,"&lt;="&amp;C986)+COUNTIFS(Saisonpreise!$K$9:$K$38,"OK",Saisonpreise!$C$9:$C$38,"Jährlich",Saisonpreise!$J$9:$J$38,1,Saisonpreise!$I$9:$I$38,"&gt;="&amp;C986))</f>
        <v>1</v>
      </c>
      <c r="E986" s="3">
        <f>IF(A986="","",COUNTIFS(Saisonpreise!$K$9:$K$38,"OK",Saisonpreise!$C$9:$C$38,"Einmalig",Saisonpreise!$D$9:$D$38,"&lt;="&amp;A986,Saisonpreise!$E$9:$E$38,"&gt;="&amp;A986))</f>
        <v>0</v>
      </c>
      <c r="F986" s="10">
        <f>IF(A986="","",IF(E986&gt;1,"",IF(E986=1,SUMIFS(Saisonpreise!$F$9:$F$38,Saisonpreise!$K$9:$K$38,"OK",Saisonpreise!$C$9:$C$38,"Einmalig",Saisonpreise!$D$9:$D$38,"&lt;="&amp;A986,Saisonpreise!$E$9:$E$38,"&gt;="&amp;A986),IF(D986&gt;1,"",IF(D986=0,Start!$E$26,SUMIFS(Saisonpreise!$F$9:$F$38,Saisonpreise!$K$9:$K$38,"OK",Saisonpreise!$C$9:$C$38,"Jährlich",Saisonpreise!$J$9:$J$38,0,Saisonpreise!$H$9:$H$38,"&lt;="&amp;C986,Saisonpreise!$I$9:$I$38,"&gt;="&amp;C986)+SUMIFS(Saisonpreise!$F$9:$F$38,Saisonpreise!$K$9:$K$38,"OK",Saisonpreise!$C$9:$C$38,"Jährlich",Saisonpreise!$J$9:$J$38,1,Saisonpreise!$H$9:$H$38,"&lt;="&amp;C986)+SUMIFS(Saisonpreise!$F$9:$F$38,Saisonpreise!$K$9:$K$38,"OK",Saisonpreise!$C$9:$C$38,"Jährlich",Saisonpreise!$J$9:$J$38,1,Saisonpreise!$I$9:$I$38,"&gt;="&amp;C986))))))</f>
        <v>135</v>
      </c>
      <c r="G986" s="3" t="str">
        <f t="shared" si="62"/>
        <v>Jährliche Saison</v>
      </c>
      <c r="H986" s="3" t="str">
        <f t="shared" si="63"/>
        <v>OK</v>
      </c>
    </row>
    <row r="987" spans="1:8" ht="31" customHeight="1">
      <c r="A987" s="12">
        <f>IF(DATE(Start!$E$28,1,1)+ROW()-9&lt;DATE(Start!$E$28+3,1,1),DATE(Start!$E$28,1,1)+ROW()-9,"")</f>
        <v>47001</v>
      </c>
      <c r="B987" s="3" t="str">
        <f t="shared" si="60"/>
        <v>Di</v>
      </c>
      <c r="C987" s="3">
        <f t="shared" si="61"/>
        <v>905</v>
      </c>
      <c r="D987" s="3">
        <f>IF(A987="","",COUNTIFS(Saisonpreise!$K$9:$K$38,"OK",Saisonpreise!$C$9:$C$38,"Jährlich",Saisonpreise!$J$9:$J$38,0,Saisonpreise!$H$9:$H$38,"&lt;="&amp;C987,Saisonpreise!$I$9:$I$38,"&gt;="&amp;C987)+COUNTIFS(Saisonpreise!$K$9:$K$38,"OK",Saisonpreise!$C$9:$C$38,"Jährlich",Saisonpreise!$J$9:$J$38,1,Saisonpreise!$H$9:$H$38,"&lt;="&amp;C987)+COUNTIFS(Saisonpreise!$K$9:$K$38,"OK",Saisonpreise!$C$9:$C$38,"Jährlich",Saisonpreise!$J$9:$J$38,1,Saisonpreise!$I$9:$I$38,"&gt;="&amp;C987))</f>
        <v>1</v>
      </c>
      <c r="E987" s="3">
        <f>IF(A987="","",COUNTIFS(Saisonpreise!$K$9:$K$38,"OK",Saisonpreise!$C$9:$C$38,"Einmalig",Saisonpreise!$D$9:$D$38,"&lt;="&amp;A987,Saisonpreise!$E$9:$E$38,"&gt;="&amp;A987))</f>
        <v>0</v>
      </c>
      <c r="F987" s="10">
        <f>IF(A987="","",IF(E987&gt;1,"",IF(E987=1,SUMIFS(Saisonpreise!$F$9:$F$38,Saisonpreise!$K$9:$K$38,"OK",Saisonpreise!$C$9:$C$38,"Einmalig",Saisonpreise!$D$9:$D$38,"&lt;="&amp;A987,Saisonpreise!$E$9:$E$38,"&gt;="&amp;A987),IF(D987&gt;1,"",IF(D987=0,Start!$E$26,SUMIFS(Saisonpreise!$F$9:$F$38,Saisonpreise!$K$9:$K$38,"OK",Saisonpreise!$C$9:$C$38,"Jährlich",Saisonpreise!$J$9:$J$38,0,Saisonpreise!$H$9:$H$38,"&lt;="&amp;C987,Saisonpreise!$I$9:$I$38,"&gt;="&amp;C987)+SUMIFS(Saisonpreise!$F$9:$F$38,Saisonpreise!$K$9:$K$38,"OK",Saisonpreise!$C$9:$C$38,"Jährlich",Saisonpreise!$J$9:$J$38,1,Saisonpreise!$H$9:$H$38,"&lt;="&amp;C987)+SUMIFS(Saisonpreise!$F$9:$F$38,Saisonpreise!$K$9:$K$38,"OK",Saisonpreise!$C$9:$C$38,"Jährlich",Saisonpreise!$J$9:$J$38,1,Saisonpreise!$I$9:$I$38,"&gt;="&amp;C987))))))</f>
        <v>135</v>
      </c>
      <c r="G987" s="3" t="str">
        <f t="shared" si="62"/>
        <v>Jährliche Saison</v>
      </c>
      <c r="H987" s="3" t="str">
        <f t="shared" si="63"/>
        <v>OK</v>
      </c>
    </row>
    <row r="988" spans="1:8" ht="31" customHeight="1">
      <c r="A988" s="12">
        <f>IF(DATE(Start!$E$28,1,1)+ROW()-9&lt;DATE(Start!$E$28+3,1,1),DATE(Start!$E$28,1,1)+ROW()-9,"")</f>
        <v>47002</v>
      </c>
      <c r="B988" s="3" t="str">
        <f t="shared" si="60"/>
        <v>Mi</v>
      </c>
      <c r="C988" s="3">
        <f t="shared" si="61"/>
        <v>906</v>
      </c>
      <c r="D988" s="3">
        <f>IF(A988="","",COUNTIFS(Saisonpreise!$K$9:$K$38,"OK",Saisonpreise!$C$9:$C$38,"Jährlich",Saisonpreise!$J$9:$J$38,0,Saisonpreise!$H$9:$H$38,"&lt;="&amp;C988,Saisonpreise!$I$9:$I$38,"&gt;="&amp;C988)+COUNTIFS(Saisonpreise!$K$9:$K$38,"OK",Saisonpreise!$C$9:$C$38,"Jährlich",Saisonpreise!$J$9:$J$38,1,Saisonpreise!$H$9:$H$38,"&lt;="&amp;C988)+COUNTIFS(Saisonpreise!$K$9:$K$38,"OK",Saisonpreise!$C$9:$C$38,"Jährlich",Saisonpreise!$J$9:$J$38,1,Saisonpreise!$I$9:$I$38,"&gt;="&amp;C988))</f>
        <v>1</v>
      </c>
      <c r="E988" s="3">
        <f>IF(A988="","",COUNTIFS(Saisonpreise!$K$9:$K$38,"OK",Saisonpreise!$C$9:$C$38,"Einmalig",Saisonpreise!$D$9:$D$38,"&lt;="&amp;A988,Saisonpreise!$E$9:$E$38,"&gt;="&amp;A988))</f>
        <v>0</v>
      </c>
      <c r="F988" s="10">
        <f>IF(A988="","",IF(E988&gt;1,"",IF(E988=1,SUMIFS(Saisonpreise!$F$9:$F$38,Saisonpreise!$K$9:$K$38,"OK",Saisonpreise!$C$9:$C$38,"Einmalig",Saisonpreise!$D$9:$D$38,"&lt;="&amp;A988,Saisonpreise!$E$9:$E$38,"&gt;="&amp;A988),IF(D988&gt;1,"",IF(D988=0,Start!$E$26,SUMIFS(Saisonpreise!$F$9:$F$38,Saisonpreise!$K$9:$K$38,"OK",Saisonpreise!$C$9:$C$38,"Jährlich",Saisonpreise!$J$9:$J$38,0,Saisonpreise!$H$9:$H$38,"&lt;="&amp;C988,Saisonpreise!$I$9:$I$38,"&gt;="&amp;C988)+SUMIFS(Saisonpreise!$F$9:$F$38,Saisonpreise!$K$9:$K$38,"OK",Saisonpreise!$C$9:$C$38,"Jährlich",Saisonpreise!$J$9:$J$38,1,Saisonpreise!$H$9:$H$38,"&lt;="&amp;C988)+SUMIFS(Saisonpreise!$F$9:$F$38,Saisonpreise!$K$9:$K$38,"OK",Saisonpreise!$C$9:$C$38,"Jährlich",Saisonpreise!$J$9:$J$38,1,Saisonpreise!$I$9:$I$38,"&gt;="&amp;C988))))))</f>
        <v>135</v>
      </c>
      <c r="G988" s="3" t="str">
        <f t="shared" si="62"/>
        <v>Jährliche Saison</v>
      </c>
      <c r="H988" s="3" t="str">
        <f t="shared" si="63"/>
        <v>OK</v>
      </c>
    </row>
    <row r="989" spans="1:8" ht="31" customHeight="1">
      <c r="A989" s="12">
        <f>IF(DATE(Start!$E$28,1,1)+ROW()-9&lt;DATE(Start!$E$28+3,1,1),DATE(Start!$E$28,1,1)+ROW()-9,"")</f>
        <v>47003</v>
      </c>
      <c r="B989" s="3" t="str">
        <f t="shared" si="60"/>
        <v>Do</v>
      </c>
      <c r="C989" s="3">
        <f t="shared" si="61"/>
        <v>907</v>
      </c>
      <c r="D989" s="3">
        <f>IF(A989="","",COUNTIFS(Saisonpreise!$K$9:$K$38,"OK",Saisonpreise!$C$9:$C$38,"Jährlich",Saisonpreise!$J$9:$J$38,0,Saisonpreise!$H$9:$H$38,"&lt;="&amp;C989,Saisonpreise!$I$9:$I$38,"&gt;="&amp;C989)+COUNTIFS(Saisonpreise!$K$9:$K$38,"OK",Saisonpreise!$C$9:$C$38,"Jährlich",Saisonpreise!$J$9:$J$38,1,Saisonpreise!$H$9:$H$38,"&lt;="&amp;C989)+COUNTIFS(Saisonpreise!$K$9:$K$38,"OK",Saisonpreise!$C$9:$C$38,"Jährlich",Saisonpreise!$J$9:$J$38,1,Saisonpreise!$I$9:$I$38,"&gt;="&amp;C989))</f>
        <v>1</v>
      </c>
      <c r="E989" s="3">
        <f>IF(A989="","",COUNTIFS(Saisonpreise!$K$9:$K$38,"OK",Saisonpreise!$C$9:$C$38,"Einmalig",Saisonpreise!$D$9:$D$38,"&lt;="&amp;A989,Saisonpreise!$E$9:$E$38,"&gt;="&amp;A989))</f>
        <v>0</v>
      </c>
      <c r="F989" s="10">
        <f>IF(A989="","",IF(E989&gt;1,"",IF(E989=1,SUMIFS(Saisonpreise!$F$9:$F$38,Saisonpreise!$K$9:$K$38,"OK",Saisonpreise!$C$9:$C$38,"Einmalig",Saisonpreise!$D$9:$D$38,"&lt;="&amp;A989,Saisonpreise!$E$9:$E$38,"&gt;="&amp;A989),IF(D989&gt;1,"",IF(D989=0,Start!$E$26,SUMIFS(Saisonpreise!$F$9:$F$38,Saisonpreise!$K$9:$K$38,"OK",Saisonpreise!$C$9:$C$38,"Jährlich",Saisonpreise!$J$9:$J$38,0,Saisonpreise!$H$9:$H$38,"&lt;="&amp;C989,Saisonpreise!$I$9:$I$38,"&gt;="&amp;C989)+SUMIFS(Saisonpreise!$F$9:$F$38,Saisonpreise!$K$9:$K$38,"OK",Saisonpreise!$C$9:$C$38,"Jährlich",Saisonpreise!$J$9:$J$38,1,Saisonpreise!$H$9:$H$38,"&lt;="&amp;C989)+SUMIFS(Saisonpreise!$F$9:$F$38,Saisonpreise!$K$9:$K$38,"OK",Saisonpreise!$C$9:$C$38,"Jährlich",Saisonpreise!$J$9:$J$38,1,Saisonpreise!$I$9:$I$38,"&gt;="&amp;C989))))))</f>
        <v>135</v>
      </c>
      <c r="G989" s="3" t="str">
        <f t="shared" si="62"/>
        <v>Jährliche Saison</v>
      </c>
      <c r="H989" s="3" t="str">
        <f t="shared" si="63"/>
        <v>OK</v>
      </c>
    </row>
    <row r="990" spans="1:8" ht="31" customHeight="1">
      <c r="A990" s="12">
        <f>IF(DATE(Start!$E$28,1,1)+ROW()-9&lt;DATE(Start!$E$28+3,1,1),DATE(Start!$E$28,1,1)+ROW()-9,"")</f>
        <v>47004</v>
      </c>
      <c r="B990" s="3" t="str">
        <f t="shared" si="60"/>
        <v>Fr</v>
      </c>
      <c r="C990" s="3">
        <f t="shared" si="61"/>
        <v>908</v>
      </c>
      <c r="D990" s="3">
        <f>IF(A990="","",COUNTIFS(Saisonpreise!$K$9:$K$38,"OK",Saisonpreise!$C$9:$C$38,"Jährlich",Saisonpreise!$J$9:$J$38,0,Saisonpreise!$H$9:$H$38,"&lt;="&amp;C990,Saisonpreise!$I$9:$I$38,"&gt;="&amp;C990)+COUNTIFS(Saisonpreise!$K$9:$K$38,"OK",Saisonpreise!$C$9:$C$38,"Jährlich",Saisonpreise!$J$9:$J$38,1,Saisonpreise!$H$9:$H$38,"&lt;="&amp;C990)+COUNTIFS(Saisonpreise!$K$9:$K$38,"OK",Saisonpreise!$C$9:$C$38,"Jährlich",Saisonpreise!$J$9:$J$38,1,Saisonpreise!$I$9:$I$38,"&gt;="&amp;C990))</f>
        <v>1</v>
      </c>
      <c r="E990" s="3">
        <f>IF(A990="","",COUNTIFS(Saisonpreise!$K$9:$K$38,"OK",Saisonpreise!$C$9:$C$38,"Einmalig",Saisonpreise!$D$9:$D$38,"&lt;="&amp;A990,Saisonpreise!$E$9:$E$38,"&gt;="&amp;A990))</f>
        <v>0</v>
      </c>
      <c r="F990" s="10">
        <f>IF(A990="","",IF(E990&gt;1,"",IF(E990=1,SUMIFS(Saisonpreise!$F$9:$F$38,Saisonpreise!$K$9:$K$38,"OK",Saisonpreise!$C$9:$C$38,"Einmalig",Saisonpreise!$D$9:$D$38,"&lt;="&amp;A990,Saisonpreise!$E$9:$E$38,"&gt;="&amp;A990),IF(D990&gt;1,"",IF(D990=0,Start!$E$26,SUMIFS(Saisonpreise!$F$9:$F$38,Saisonpreise!$K$9:$K$38,"OK",Saisonpreise!$C$9:$C$38,"Jährlich",Saisonpreise!$J$9:$J$38,0,Saisonpreise!$H$9:$H$38,"&lt;="&amp;C990,Saisonpreise!$I$9:$I$38,"&gt;="&amp;C990)+SUMIFS(Saisonpreise!$F$9:$F$38,Saisonpreise!$K$9:$K$38,"OK",Saisonpreise!$C$9:$C$38,"Jährlich",Saisonpreise!$J$9:$J$38,1,Saisonpreise!$H$9:$H$38,"&lt;="&amp;C990)+SUMIFS(Saisonpreise!$F$9:$F$38,Saisonpreise!$K$9:$K$38,"OK",Saisonpreise!$C$9:$C$38,"Jährlich",Saisonpreise!$J$9:$J$38,1,Saisonpreise!$I$9:$I$38,"&gt;="&amp;C990))))))</f>
        <v>135</v>
      </c>
      <c r="G990" s="3" t="str">
        <f t="shared" si="62"/>
        <v>Jährliche Saison</v>
      </c>
      <c r="H990" s="3" t="str">
        <f t="shared" si="63"/>
        <v>OK</v>
      </c>
    </row>
    <row r="991" spans="1:8" ht="31" customHeight="1">
      <c r="A991" s="12">
        <f>IF(DATE(Start!$E$28,1,1)+ROW()-9&lt;DATE(Start!$E$28+3,1,1),DATE(Start!$E$28,1,1)+ROW()-9,"")</f>
        <v>47005</v>
      </c>
      <c r="B991" s="3" t="str">
        <f t="shared" si="60"/>
        <v>Sa</v>
      </c>
      <c r="C991" s="3">
        <f t="shared" si="61"/>
        <v>909</v>
      </c>
      <c r="D991" s="3">
        <f>IF(A991="","",COUNTIFS(Saisonpreise!$K$9:$K$38,"OK",Saisonpreise!$C$9:$C$38,"Jährlich",Saisonpreise!$J$9:$J$38,0,Saisonpreise!$H$9:$H$38,"&lt;="&amp;C991,Saisonpreise!$I$9:$I$38,"&gt;="&amp;C991)+COUNTIFS(Saisonpreise!$K$9:$K$38,"OK",Saisonpreise!$C$9:$C$38,"Jährlich",Saisonpreise!$J$9:$J$38,1,Saisonpreise!$H$9:$H$38,"&lt;="&amp;C991)+COUNTIFS(Saisonpreise!$K$9:$K$38,"OK",Saisonpreise!$C$9:$C$38,"Jährlich",Saisonpreise!$J$9:$J$38,1,Saisonpreise!$I$9:$I$38,"&gt;="&amp;C991))</f>
        <v>1</v>
      </c>
      <c r="E991" s="3">
        <f>IF(A991="","",COUNTIFS(Saisonpreise!$K$9:$K$38,"OK",Saisonpreise!$C$9:$C$38,"Einmalig",Saisonpreise!$D$9:$D$38,"&lt;="&amp;A991,Saisonpreise!$E$9:$E$38,"&gt;="&amp;A991))</f>
        <v>0</v>
      </c>
      <c r="F991" s="10">
        <f>IF(A991="","",IF(E991&gt;1,"",IF(E991=1,SUMIFS(Saisonpreise!$F$9:$F$38,Saisonpreise!$K$9:$K$38,"OK",Saisonpreise!$C$9:$C$38,"Einmalig",Saisonpreise!$D$9:$D$38,"&lt;="&amp;A991,Saisonpreise!$E$9:$E$38,"&gt;="&amp;A991),IF(D991&gt;1,"",IF(D991=0,Start!$E$26,SUMIFS(Saisonpreise!$F$9:$F$38,Saisonpreise!$K$9:$K$38,"OK",Saisonpreise!$C$9:$C$38,"Jährlich",Saisonpreise!$J$9:$J$38,0,Saisonpreise!$H$9:$H$38,"&lt;="&amp;C991,Saisonpreise!$I$9:$I$38,"&gt;="&amp;C991)+SUMIFS(Saisonpreise!$F$9:$F$38,Saisonpreise!$K$9:$K$38,"OK",Saisonpreise!$C$9:$C$38,"Jährlich",Saisonpreise!$J$9:$J$38,1,Saisonpreise!$H$9:$H$38,"&lt;="&amp;C991)+SUMIFS(Saisonpreise!$F$9:$F$38,Saisonpreise!$K$9:$K$38,"OK",Saisonpreise!$C$9:$C$38,"Jährlich",Saisonpreise!$J$9:$J$38,1,Saisonpreise!$I$9:$I$38,"&gt;="&amp;C991))))))</f>
        <v>135</v>
      </c>
      <c r="G991" s="3" t="str">
        <f t="shared" si="62"/>
        <v>Jährliche Saison</v>
      </c>
      <c r="H991" s="3" t="str">
        <f t="shared" si="63"/>
        <v>OK</v>
      </c>
    </row>
    <row r="992" spans="1:8" ht="31" customHeight="1">
      <c r="A992" s="12">
        <f>IF(DATE(Start!$E$28,1,1)+ROW()-9&lt;DATE(Start!$E$28+3,1,1),DATE(Start!$E$28,1,1)+ROW()-9,"")</f>
        <v>47006</v>
      </c>
      <c r="B992" s="3" t="str">
        <f t="shared" si="60"/>
        <v>So</v>
      </c>
      <c r="C992" s="3">
        <f t="shared" si="61"/>
        <v>910</v>
      </c>
      <c r="D992" s="3">
        <f>IF(A992="","",COUNTIFS(Saisonpreise!$K$9:$K$38,"OK",Saisonpreise!$C$9:$C$38,"Jährlich",Saisonpreise!$J$9:$J$38,0,Saisonpreise!$H$9:$H$38,"&lt;="&amp;C992,Saisonpreise!$I$9:$I$38,"&gt;="&amp;C992)+COUNTIFS(Saisonpreise!$K$9:$K$38,"OK",Saisonpreise!$C$9:$C$38,"Jährlich",Saisonpreise!$J$9:$J$38,1,Saisonpreise!$H$9:$H$38,"&lt;="&amp;C992)+COUNTIFS(Saisonpreise!$K$9:$K$38,"OK",Saisonpreise!$C$9:$C$38,"Jährlich",Saisonpreise!$J$9:$J$38,1,Saisonpreise!$I$9:$I$38,"&gt;="&amp;C992))</f>
        <v>1</v>
      </c>
      <c r="E992" s="3">
        <f>IF(A992="","",COUNTIFS(Saisonpreise!$K$9:$K$38,"OK",Saisonpreise!$C$9:$C$38,"Einmalig",Saisonpreise!$D$9:$D$38,"&lt;="&amp;A992,Saisonpreise!$E$9:$E$38,"&gt;="&amp;A992))</f>
        <v>0</v>
      </c>
      <c r="F992" s="10">
        <f>IF(A992="","",IF(E992&gt;1,"",IF(E992=1,SUMIFS(Saisonpreise!$F$9:$F$38,Saisonpreise!$K$9:$K$38,"OK",Saisonpreise!$C$9:$C$38,"Einmalig",Saisonpreise!$D$9:$D$38,"&lt;="&amp;A992,Saisonpreise!$E$9:$E$38,"&gt;="&amp;A992),IF(D992&gt;1,"",IF(D992=0,Start!$E$26,SUMIFS(Saisonpreise!$F$9:$F$38,Saisonpreise!$K$9:$K$38,"OK",Saisonpreise!$C$9:$C$38,"Jährlich",Saisonpreise!$J$9:$J$38,0,Saisonpreise!$H$9:$H$38,"&lt;="&amp;C992,Saisonpreise!$I$9:$I$38,"&gt;="&amp;C992)+SUMIFS(Saisonpreise!$F$9:$F$38,Saisonpreise!$K$9:$K$38,"OK",Saisonpreise!$C$9:$C$38,"Jährlich",Saisonpreise!$J$9:$J$38,1,Saisonpreise!$H$9:$H$38,"&lt;="&amp;C992)+SUMIFS(Saisonpreise!$F$9:$F$38,Saisonpreise!$K$9:$K$38,"OK",Saisonpreise!$C$9:$C$38,"Jährlich",Saisonpreise!$J$9:$J$38,1,Saisonpreise!$I$9:$I$38,"&gt;="&amp;C992))))))</f>
        <v>135</v>
      </c>
      <c r="G992" s="3" t="str">
        <f t="shared" si="62"/>
        <v>Jährliche Saison</v>
      </c>
      <c r="H992" s="3" t="str">
        <f t="shared" si="63"/>
        <v>OK</v>
      </c>
    </row>
    <row r="993" spans="1:8" ht="31" customHeight="1">
      <c r="A993" s="12">
        <f>IF(DATE(Start!$E$28,1,1)+ROW()-9&lt;DATE(Start!$E$28+3,1,1),DATE(Start!$E$28,1,1)+ROW()-9,"")</f>
        <v>47007</v>
      </c>
      <c r="B993" s="3" t="str">
        <f t="shared" si="60"/>
        <v>Mo</v>
      </c>
      <c r="C993" s="3">
        <f t="shared" si="61"/>
        <v>911</v>
      </c>
      <c r="D993" s="3">
        <f>IF(A993="","",COUNTIFS(Saisonpreise!$K$9:$K$38,"OK",Saisonpreise!$C$9:$C$38,"Jährlich",Saisonpreise!$J$9:$J$38,0,Saisonpreise!$H$9:$H$38,"&lt;="&amp;C993,Saisonpreise!$I$9:$I$38,"&gt;="&amp;C993)+COUNTIFS(Saisonpreise!$K$9:$K$38,"OK",Saisonpreise!$C$9:$C$38,"Jährlich",Saisonpreise!$J$9:$J$38,1,Saisonpreise!$H$9:$H$38,"&lt;="&amp;C993)+COUNTIFS(Saisonpreise!$K$9:$K$38,"OK",Saisonpreise!$C$9:$C$38,"Jährlich",Saisonpreise!$J$9:$J$38,1,Saisonpreise!$I$9:$I$38,"&gt;="&amp;C993))</f>
        <v>1</v>
      </c>
      <c r="E993" s="3">
        <f>IF(A993="","",COUNTIFS(Saisonpreise!$K$9:$K$38,"OK",Saisonpreise!$C$9:$C$38,"Einmalig",Saisonpreise!$D$9:$D$38,"&lt;="&amp;A993,Saisonpreise!$E$9:$E$38,"&gt;="&amp;A993))</f>
        <v>0</v>
      </c>
      <c r="F993" s="10">
        <f>IF(A993="","",IF(E993&gt;1,"",IF(E993=1,SUMIFS(Saisonpreise!$F$9:$F$38,Saisonpreise!$K$9:$K$38,"OK",Saisonpreise!$C$9:$C$38,"Einmalig",Saisonpreise!$D$9:$D$38,"&lt;="&amp;A993,Saisonpreise!$E$9:$E$38,"&gt;="&amp;A993),IF(D993&gt;1,"",IF(D993=0,Start!$E$26,SUMIFS(Saisonpreise!$F$9:$F$38,Saisonpreise!$K$9:$K$38,"OK",Saisonpreise!$C$9:$C$38,"Jährlich",Saisonpreise!$J$9:$J$38,0,Saisonpreise!$H$9:$H$38,"&lt;="&amp;C993,Saisonpreise!$I$9:$I$38,"&gt;="&amp;C993)+SUMIFS(Saisonpreise!$F$9:$F$38,Saisonpreise!$K$9:$K$38,"OK",Saisonpreise!$C$9:$C$38,"Jährlich",Saisonpreise!$J$9:$J$38,1,Saisonpreise!$H$9:$H$38,"&lt;="&amp;C993)+SUMIFS(Saisonpreise!$F$9:$F$38,Saisonpreise!$K$9:$K$38,"OK",Saisonpreise!$C$9:$C$38,"Jährlich",Saisonpreise!$J$9:$J$38,1,Saisonpreise!$I$9:$I$38,"&gt;="&amp;C993))))))</f>
        <v>135</v>
      </c>
      <c r="G993" s="3" t="str">
        <f t="shared" si="62"/>
        <v>Jährliche Saison</v>
      </c>
      <c r="H993" s="3" t="str">
        <f t="shared" si="63"/>
        <v>OK</v>
      </c>
    </row>
    <row r="994" spans="1:8" ht="31" customHeight="1">
      <c r="A994" s="12">
        <f>IF(DATE(Start!$E$28,1,1)+ROW()-9&lt;DATE(Start!$E$28+3,1,1),DATE(Start!$E$28,1,1)+ROW()-9,"")</f>
        <v>47008</v>
      </c>
      <c r="B994" s="3" t="str">
        <f t="shared" si="60"/>
        <v>Di</v>
      </c>
      <c r="C994" s="3">
        <f t="shared" si="61"/>
        <v>912</v>
      </c>
      <c r="D994" s="3">
        <f>IF(A994="","",COUNTIFS(Saisonpreise!$K$9:$K$38,"OK",Saisonpreise!$C$9:$C$38,"Jährlich",Saisonpreise!$J$9:$J$38,0,Saisonpreise!$H$9:$H$38,"&lt;="&amp;C994,Saisonpreise!$I$9:$I$38,"&gt;="&amp;C994)+COUNTIFS(Saisonpreise!$K$9:$K$38,"OK",Saisonpreise!$C$9:$C$38,"Jährlich",Saisonpreise!$J$9:$J$38,1,Saisonpreise!$H$9:$H$38,"&lt;="&amp;C994)+COUNTIFS(Saisonpreise!$K$9:$K$38,"OK",Saisonpreise!$C$9:$C$38,"Jährlich",Saisonpreise!$J$9:$J$38,1,Saisonpreise!$I$9:$I$38,"&gt;="&amp;C994))</f>
        <v>1</v>
      </c>
      <c r="E994" s="3">
        <f>IF(A994="","",COUNTIFS(Saisonpreise!$K$9:$K$38,"OK",Saisonpreise!$C$9:$C$38,"Einmalig",Saisonpreise!$D$9:$D$38,"&lt;="&amp;A994,Saisonpreise!$E$9:$E$38,"&gt;="&amp;A994))</f>
        <v>0</v>
      </c>
      <c r="F994" s="10">
        <f>IF(A994="","",IF(E994&gt;1,"",IF(E994=1,SUMIFS(Saisonpreise!$F$9:$F$38,Saisonpreise!$K$9:$K$38,"OK",Saisonpreise!$C$9:$C$38,"Einmalig",Saisonpreise!$D$9:$D$38,"&lt;="&amp;A994,Saisonpreise!$E$9:$E$38,"&gt;="&amp;A994),IF(D994&gt;1,"",IF(D994=0,Start!$E$26,SUMIFS(Saisonpreise!$F$9:$F$38,Saisonpreise!$K$9:$K$38,"OK",Saisonpreise!$C$9:$C$38,"Jährlich",Saisonpreise!$J$9:$J$38,0,Saisonpreise!$H$9:$H$38,"&lt;="&amp;C994,Saisonpreise!$I$9:$I$38,"&gt;="&amp;C994)+SUMIFS(Saisonpreise!$F$9:$F$38,Saisonpreise!$K$9:$K$38,"OK",Saisonpreise!$C$9:$C$38,"Jährlich",Saisonpreise!$J$9:$J$38,1,Saisonpreise!$H$9:$H$38,"&lt;="&amp;C994)+SUMIFS(Saisonpreise!$F$9:$F$38,Saisonpreise!$K$9:$K$38,"OK",Saisonpreise!$C$9:$C$38,"Jährlich",Saisonpreise!$J$9:$J$38,1,Saisonpreise!$I$9:$I$38,"&gt;="&amp;C994))))))</f>
        <v>135</v>
      </c>
      <c r="G994" s="3" t="str">
        <f t="shared" si="62"/>
        <v>Jährliche Saison</v>
      </c>
      <c r="H994" s="3" t="str">
        <f t="shared" si="63"/>
        <v>OK</v>
      </c>
    </row>
    <row r="995" spans="1:8" ht="31" customHeight="1">
      <c r="A995" s="12">
        <f>IF(DATE(Start!$E$28,1,1)+ROW()-9&lt;DATE(Start!$E$28+3,1,1),DATE(Start!$E$28,1,1)+ROW()-9,"")</f>
        <v>47009</v>
      </c>
      <c r="B995" s="3" t="str">
        <f t="shared" si="60"/>
        <v>Mi</v>
      </c>
      <c r="C995" s="3">
        <f t="shared" si="61"/>
        <v>913</v>
      </c>
      <c r="D995" s="3">
        <f>IF(A995="","",COUNTIFS(Saisonpreise!$K$9:$K$38,"OK",Saisonpreise!$C$9:$C$38,"Jährlich",Saisonpreise!$J$9:$J$38,0,Saisonpreise!$H$9:$H$38,"&lt;="&amp;C995,Saisonpreise!$I$9:$I$38,"&gt;="&amp;C995)+COUNTIFS(Saisonpreise!$K$9:$K$38,"OK",Saisonpreise!$C$9:$C$38,"Jährlich",Saisonpreise!$J$9:$J$38,1,Saisonpreise!$H$9:$H$38,"&lt;="&amp;C995)+COUNTIFS(Saisonpreise!$K$9:$K$38,"OK",Saisonpreise!$C$9:$C$38,"Jährlich",Saisonpreise!$J$9:$J$38,1,Saisonpreise!$I$9:$I$38,"&gt;="&amp;C995))</f>
        <v>1</v>
      </c>
      <c r="E995" s="3">
        <f>IF(A995="","",COUNTIFS(Saisonpreise!$K$9:$K$38,"OK",Saisonpreise!$C$9:$C$38,"Einmalig",Saisonpreise!$D$9:$D$38,"&lt;="&amp;A995,Saisonpreise!$E$9:$E$38,"&gt;="&amp;A995))</f>
        <v>0</v>
      </c>
      <c r="F995" s="10">
        <f>IF(A995="","",IF(E995&gt;1,"",IF(E995=1,SUMIFS(Saisonpreise!$F$9:$F$38,Saisonpreise!$K$9:$K$38,"OK",Saisonpreise!$C$9:$C$38,"Einmalig",Saisonpreise!$D$9:$D$38,"&lt;="&amp;A995,Saisonpreise!$E$9:$E$38,"&gt;="&amp;A995),IF(D995&gt;1,"",IF(D995=0,Start!$E$26,SUMIFS(Saisonpreise!$F$9:$F$38,Saisonpreise!$K$9:$K$38,"OK",Saisonpreise!$C$9:$C$38,"Jährlich",Saisonpreise!$J$9:$J$38,0,Saisonpreise!$H$9:$H$38,"&lt;="&amp;C995,Saisonpreise!$I$9:$I$38,"&gt;="&amp;C995)+SUMIFS(Saisonpreise!$F$9:$F$38,Saisonpreise!$K$9:$K$38,"OK",Saisonpreise!$C$9:$C$38,"Jährlich",Saisonpreise!$J$9:$J$38,1,Saisonpreise!$H$9:$H$38,"&lt;="&amp;C995)+SUMIFS(Saisonpreise!$F$9:$F$38,Saisonpreise!$K$9:$K$38,"OK",Saisonpreise!$C$9:$C$38,"Jährlich",Saisonpreise!$J$9:$J$38,1,Saisonpreise!$I$9:$I$38,"&gt;="&amp;C995))))))</f>
        <v>135</v>
      </c>
      <c r="G995" s="3" t="str">
        <f t="shared" si="62"/>
        <v>Jährliche Saison</v>
      </c>
      <c r="H995" s="3" t="str">
        <f t="shared" si="63"/>
        <v>OK</v>
      </c>
    </row>
    <row r="996" spans="1:8" ht="31" customHeight="1">
      <c r="A996" s="12">
        <f>IF(DATE(Start!$E$28,1,1)+ROW()-9&lt;DATE(Start!$E$28+3,1,1),DATE(Start!$E$28,1,1)+ROW()-9,"")</f>
        <v>47010</v>
      </c>
      <c r="B996" s="3" t="str">
        <f t="shared" si="60"/>
        <v>Do</v>
      </c>
      <c r="C996" s="3">
        <f t="shared" si="61"/>
        <v>914</v>
      </c>
      <c r="D996" s="3">
        <f>IF(A996="","",COUNTIFS(Saisonpreise!$K$9:$K$38,"OK",Saisonpreise!$C$9:$C$38,"Jährlich",Saisonpreise!$J$9:$J$38,0,Saisonpreise!$H$9:$H$38,"&lt;="&amp;C996,Saisonpreise!$I$9:$I$38,"&gt;="&amp;C996)+COUNTIFS(Saisonpreise!$K$9:$K$38,"OK",Saisonpreise!$C$9:$C$38,"Jährlich",Saisonpreise!$J$9:$J$38,1,Saisonpreise!$H$9:$H$38,"&lt;="&amp;C996)+COUNTIFS(Saisonpreise!$K$9:$K$38,"OK",Saisonpreise!$C$9:$C$38,"Jährlich",Saisonpreise!$J$9:$J$38,1,Saisonpreise!$I$9:$I$38,"&gt;="&amp;C996))</f>
        <v>1</v>
      </c>
      <c r="E996" s="3">
        <f>IF(A996="","",COUNTIFS(Saisonpreise!$K$9:$K$38,"OK",Saisonpreise!$C$9:$C$38,"Einmalig",Saisonpreise!$D$9:$D$38,"&lt;="&amp;A996,Saisonpreise!$E$9:$E$38,"&gt;="&amp;A996))</f>
        <v>0</v>
      </c>
      <c r="F996" s="10">
        <f>IF(A996="","",IF(E996&gt;1,"",IF(E996=1,SUMIFS(Saisonpreise!$F$9:$F$38,Saisonpreise!$K$9:$K$38,"OK",Saisonpreise!$C$9:$C$38,"Einmalig",Saisonpreise!$D$9:$D$38,"&lt;="&amp;A996,Saisonpreise!$E$9:$E$38,"&gt;="&amp;A996),IF(D996&gt;1,"",IF(D996=0,Start!$E$26,SUMIFS(Saisonpreise!$F$9:$F$38,Saisonpreise!$K$9:$K$38,"OK",Saisonpreise!$C$9:$C$38,"Jährlich",Saisonpreise!$J$9:$J$38,0,Saisonpreise!$H$9:$H$38,"&lt;="&amp;C996,Saisonpreise!$I$9:$I$38,"&gt;="&amp;C996)+SUMIFS(Saisonpreise!$F$9:$F$38,Saisonpreise!$K$9:$K$38,"OK",Saisonpreise!$C$9:$C$38,"Jährlich",Saisonpreise!$J$9:$J$38,1,Saisonpreise!$H$9:$H$38,"&lt;="&amp;C996)+SUMIFS(Saisonpreise!$F$9:$F$38,Saisonpreise!$K$9:$K$38,"OK",Saisonpreise!$C$9:$C$38,"Jährlich",Saisonpreise!$J$9:$J$38,1,Saisonpreise!$I$9:$I$38,"&gt;="&amp;C996))))))</f>
        <v>135</v>
      </c>
      <c r="G996" s="3" t="str">
        <f t="shared" si="62"/>
        <v>Jährliche Saison</v>
      </c>
      <c r="H996" s="3" t="str">
        <f t="shared" si="63"/>
        <v>OK</v>
      </c>
    </row>
    <row r="997" spans="1:8" ht="31" customHeight="1">
      <c r="A997" s="12">
        <f>IF(DATE(Start!$E$28,1,1)+ROW()-9&lt;DATE(Start!$E$28+3,1,1),DATE(Start!$E$28,1,1)+ROW()-9,"")</f>
        <v>47011</v>
      </c>
      <c r="B997" s="3" t="str">
        <f t="shared" si="60"/>
        <v>Fr</v>
      </c>
      <c r="C997" s="3">
        <f t="shared" si="61"/>
        <v>915</v>
      </c>
      <c r="D997" s="3">
        <f>IF(A997="","",COUNTIFS(Saisonpreise!$K$9:$K$38,"OK",Saisonpreise!$C$9:$C$38,"Jährlich",Saisonpreise!$J$9:$J$38,0,Saisonpreise!$H$9:$H$38,"&lt;="&amp;C997,Saisonpreise!$I$9:$I$38,"&gt;="&amp;C997)+COUNTIFS(Saisonpreise!$K$9:$K$38,"OK",Saisonpreise!$C$9:$C$38,"Jährlich",Saisonpreise!$J$9:$J$38,1,Saisonpreise!$H$9:$H$38,"&lt;="&amp;C997)+COUNTIFS(Saisonpreise!$K$9:$K$38,"OK",Saisonpreise!$C$9:$C$38,"Jährlich",Saisonpreise!$J$9:$J$38,1,Saisonpreise!$I$9:$I$38,"&gt;="&amp;C997))</f>
        <v>1</v>
      </c>
      <c r="E997" s="3">
        <f>IF(A997="","",COUNTIFS(Saisonpreise!$K$9:$K$38,"OK",Saisonpreise!$C$9:$C$38,"Einmalig",Saisonpreise!$D$9:$D$38,"&lt;="&amp;A997,Saisonpreise!$E$9:$E$38,"&gt;="&amp;A997))</f>
        <v>0</v>
      </c>
      <c r="F997" s="10">
        <f>IF(A997="","",IF(E997&gt;1,"",IF(E997=1,SUMIFS(Saisonpreise!$F$9:$F$38,Saisonpreise!$K$9:$K$38,"OK",Saisonpreise!$C$9:$C$38,"Einmalig",Saisonpreise!$D$9:$D$38,"&lt;="&amp;A997,Saisonpreise!$E$9:$E$38,"&gt;="&amp;A997),IF(D997&gt;1,"",IF(D997=0,Start!$E$26,SUMIFS(Saisonpreise!$F$9:$F$38,Saisonpreise!$K$9:$K$38,"OK",Saisonpreise!$C$9:$C$38,"Jährlich",Saisonpreise!$J$9:$J$38,0,Saisonpreise!$H$9:$H$38,"&lt;="&amp;C997,Saisonpreise!$I$9:$I$38,"&gt;="&amp;C997)+SUMIFS(Saisonpreise!$F$9:$F$38,Saisonpreise!$K$9:$K$38,"OK",Saisonpreise!$C$9:$C$38,"Jährlich",Saisonpreise!$J$9:$J$38,1,Saisonpreise!$H$9:$H$38,"&lt;="&amp;C997)+SUMIFS(Saisonpreise!$F$9:$F$38,Saisonpreise!$K$9:$K$38,"OK",Saisonpreise!$C$9:$C$38,"Jährlich",Saisonpreise!$J$9:$J$38,1,Saisonpreise!$I$9:$I$38,"&gt;="&amp;C997))))))</f>
        <v>105</v>
      </c>
      <c r="G997" s="3" t="str">
        <f t="shared" si="62"/>
        <v>Jährliche Saison</v>
      </c>
      <c r="H997" s="3" t="str">
        <f t="shared" si="63"/>
        <v>OK</v>
      </c>
    </row>
    <row r="998" spans="1:8" ht="31" customHeight="1">
      <c r="A998" s="12">
        <f>IF(DATE(Start!$E$28,1,1)+ROW()-9&lt;DATE(Start!$E$28+3,1,1),DATE(Start!$E$28,1,1)+ROW()-9,"")</f>
        <v>47012</v>
      </c>
      <c r="B998" s="3" t="str">
        <f t="shared" si="60"/>
        <v>Sa</v>
      </c>
      <c r="C998" s="3">
        <f t="shared" si="61"/>
        <v>916</v>
      </c>
      <c r="D998" s="3">
        <f>IF(A998="","",COUNTIFS(Saisonpreise!$K$9:$K$38,"OK",Saisonpreise!$C$9:$C$38,"Jährlich",Saisonpreise!$J$9:$J$38,0,Saisonpreise!$H$9:$H$38,"&lt;="&amp;C998,Saisonpreise!$I$9:$I$38,"&gt;="&amp;C998)+COUNTIFS(Saisonpreise!$K$9:$K$38,"OK",Saisonpreise!$C$9:$C$38,"Jährlich",Saisonpreise!$J$9:$J$38,1,Saisonpreise!$H$9:$H$38,"&lt;="&amp;C998)+COUNTIFS(Saisonpreise!$K$9:$K$38,"OK",Saisonpreise!$C$9:$C$38,"Jährlich",Saisonpreise!$J$9:$J$38,1,Saisonpreise!$I$9:$I$38,"&gt;="&amp;C998))</f>
        <v>1</v>
      </c>
      <c r="E998" s="3">
        <f>IF(A998="","",COUNTIFS(Saisonpreise!$K$9:$K$38,"OK",Saisonpreise!$C$9:$C$38,"Einmalig",Saisonpreise!$D$9:$D$38,"&lt;="&amp;A998,Saisonpreise!$E$9:$E$38,"&gt;="&amp;A998))</f>
        <v>0</v>
      </c>
      <c r="F998" s="10">
        <f>IF(A998="","",IF(E998&gt;1,"",IF(E998=1,SUMIFS(Saisonpreise!$F$9:$F$38,Saisonpreise!$K$9:$K$38,"OK",Saisonpreise!$C$9:$C$38,"Einmalig",Saisonpreise!$D$9:$D$38,"&lt;="&amp;A998,Saisonpreise!$E$9:$E$38,"&gt;="&amp;A998),IF(D998&gt;1,"",IF(D998=0,Start!$E$26,SUMIFS(Saisonpreise!$F$9:$F$38,Saisonpreise!$K$9:$K$38,"OK",Saisonpreise!$C$9:$C$38,"Jährlich",Saisonpreise!$J$9:$J$38,0,Saisonpreise!$H$9:$H$38,"&lt;="&amp;C998,Saisonpreise!$I$9:$I$38,"&gt;="&amp;C998)+SUMIFS(Saisonpreise!$F$9:$F$38,Saisonpreise!$K$9:$K$38,"OK",Saisonpreise!$C$9:$C$38,"Jährlich",Saisonpreise!$J$9:$J$38,1,Saisonpreise!$H$9:$H$38,"&lt;="&amp;C998)+SUMIFS(Saisonpreise!$F$9:$F$38,Saisonpreise!$K$9:$K$38,"OK",Saisonpreise!$C$9:$C$38,"Jährlich",Saisonpreise!$J$9:$J$38,1,Saisonpreise!$I$9:$I$38,"&gt;="&amp;C998))))))</f>
        <v>105</v>
      </c>
      <c r="G998" s="3" t="str">
        <f t="shared" si="62"/>
        <v>Jährliche Saison</v>
      </c>
      <c r="H998" s="3" t="str">
        <f t="shared" si="63"/>
        <v>OK</v>
      </c>
    </row>
    <row r="999" spans="1:8" ht="31" customHeight="1">
      <c r="A999" s="12">
        <f>IF(DATE(Start!$E$28,1,1)+ROW()-9&lt;DATE(Start!$E$28+3,1,1),DATE(Start!$E$28,1,1)+ROW()-9,"")</f>
        <v>47013</v>
      </c>
      <c r="B999" s="3" t="str">
        <f t="shared" si="60"/>
        <v>So</v>
      </c>
      <c r="C999" s="3">
        <f t="shared" si="61"/>
        <v>917</v>
      </c>
      <c r="D999" s="3">
        <f>IF(A999="","",COUNTIFS(Saisonpreise!$K$9:$K$38,"OK",Saisonpreise!$C$9:$C$38,"Jährlich",Saisonpreise!$J$9:$J$38,0,Saisonpreise!$H$9:$H$38,"&lt;="&amp;C999,Saisonpreise!$I$9:$I$38,"&gt;="&amp;C999)+COUNTIFS(Saisonpreise!$K$9:$K$38,"OK",Saisonpreise!$C$9:$C$38,"Jährlich",Saisonpreise!$J$9:$J$38,1,Saisonpreise!$H$9:$H$38,"&lt;="&amp;C999)+COUNTIFS(Saisonpreise!$K$9:$K$38,"OK",Saisonpreise!$C$9:$C$38,"Jährlich",Saisonpreise!$J$9:$J$38,1,Saisonpreise!$I$9:$I$38,"&gt;="&amp;C999))</f>
        <v>1</v>
      </c>
      <c r="E999" s="3">
        <f>IF(A999="","",COUNTIFS(Saisonpreise!$K$9:$K$38,"OK",Saisonpreise!$C$9:$C$38,"Einmalig",Saisonpreise!$D$9:$D$38,"&lt;="&amp;A999,Saisonpreise!$E$9:$E$38,"&gt;="&amp;A999))</f>
        <v>0</v>
      </c>
      <c r="F999" s="10">
        <f>IF(A999="","",IF(E999&gt;1,"",IF(E999=1,SUMIFS(Saisonpreise!$F$9:$F$38,Saisonpreise!$K$9:$K$38,"OK",Saisonpreise!$C$9:$C$38,"Einmalig",Saisonpreise!$D$9:$D$38,"&lt;="&amp;A999,Saisonpreise!$E$9:$E$38,"&gt;="&amp;A999),IF(D999&gt;1,"",IF(D999=0,Start!$E$26,SUMIFS(Saisonpreise!$F$9:$F$38,Saisonpreise!$K$9:$K$38,"OK",Saisonpreise!$C$9:$C$38,"Jährlich",Saisonpreise!$J$9:$J$38,0,Saisonpreise!$H$9:$H$38,"&lt;="&amp;C999,Saisonpreise!$I$9:$I$38,"&gt;="&amp;C999)+SUMIFS(Saisonpreise!$F$9:$F$38,Saisonpreise!$K$9:$K$38,"OK",Saisonpreise!$C$9:$C$38,"Jährlich",Saisonpreise!$J$9:$J$38,1,Saisonpreise!$H$9:$H$38,"&lt;="&amp;C999)+SUMIFS(Saisonpreise!$F$9:$F$38,Saisonpreise!$K$9:$K$38,"OK",Saisonpreise!$C$9:$C$38,"Jährlich",Saisonpreise!$J$9:$J$38,1,Saisonpreise!$I$9:$I$38,"&gt;="&amp;C999))))))</f>
        <v>105</v>
      </c>
      <c r="G999" s="3" t="str">
        <f t="shared" si="62"/>
        <v>Jährliche Saison</v>
      </c>
      <c r="H999" s="3" t="str">
        <f t="shared" si="63"/>
        <v>OK</v>
      </c>
    </row>
    <row r="1000" spans="1:8" ht="31" customHeight="1">
      <c r="A1000" s="12">
        <f>IF(DATE(Start!$E$28,1,1)+ROW()-9&lt;DATE(Start!$E$28+3,1,1),DATE(Start!$E$28,1,1)+ROW()-9,"")</f>
        <v>47014</v>
      </c>
      <c r="B1000" s="3" t="str">
        <f t="shared" si="60"/>
        <v>Mo</v>
      </c>
      <c r="C1000" s="3">
        <f t="shared" si="61"/>
        <v>918</v>
      </c>
      <c r="D1000" s="3">
        <f>IF(A1000="","",COUNTIFS(Saisonpreise!$K$9:$K$38,"OK",Saisonpreise!$C$9:$C$38,"Jährlich",Saisonpreise!$J$9:$J$38,0,Saisonpreise!$H$9:$H$38,"&lt;="&amp;C1000,Saisonpreise!$I$9:$I$38,"&gt;="&amp;C1000)+COUNTIFS(Saisonpreise!$K$9:$K$38,"OK",Saisonpreise!$C$9:$C$38,"Jährlich",Saisonpreise!$J$9:$J$38,1,Saisonpreise!$H$9:$H$38,"&lt;="&amp;C1000)+COUNTIFS(Saisonpreise!$K$9:$K$38,"OK",Saisonpreise!$C$9:$C$38,"Jährlich",Saisonpreise!$J$9:$J$38,1,Saisonpreise!$I$9:$I$38,"&gt;="&amp;C1000))</f>
        <v>1</v>
      </c>
      <c r="E1000" s="3">
        <f>IF(A1000="","",COUNTIFS(Saisonpreise!$K$9:$K$38,"OK",Saisonpreise!$C$9:$C$38,"Einmalig",Saisonpreise!$D$9:$D$38,"&lt;="&amp;A1000,Saisonpreise!$E$9:$E$38,"&gt;="&amp;A1000))</f>
        <v>0</v>
      </c>
      <c r="F1000" s="10">
        <f>IF(A1000="","",IF(E1000&gt;1,"",IF(E1000=1,SUMIFS(Saisonpreise!$F$9:$F$38,Saisonpreise!$K$9:$K$38,"OK",Saisonpreise!$C$9:$C$38,"Einmalig",Saisonpreise!$D$9:$D$38,"&lt;="&amp;A1000,Saisonpreise!$E$9:$E$38,"&gt;="&amp;A1000),IF(D1000&gt;1,"",IF(D1000=0,Start!$E$26,SUMIFS(Saisonpreise!$F$9:$F$38,Saisonpreise!$K$9:$K$38,"OK",Saisonpreise!$C$9:$C$38,"Jährlich",Saisonpreise!$J$9:$J$38,0,Saisonpreise!$H$9:$H$38,"&lt;="&amp;C1000,Saisonpreise!$I$9:$I$38,"&gt;="&amp;C1000)+SUMIFS(Saisonpreise!$F$9:$F$38,Saisonpreise!$K$9:$K$38,"OK",Saisonpreise!$C$9:$C$38,"Jährlich",Saisonpreise!$J$9:$J$38,1,Saisonpreise!$H$9:$H$38,"&lt;="&amp;C1000)+SUMIFS(Saisonpreise!$F$9:$F$38,Saisonpreise!$K$9:$K$38,"OK",Saisonpreise!$C$9:$C$38,"Jährlich",Saisonpreise!$J$9:$J$38,1,Saisonpreise!$I$9:$I$38,"&gt;="&amp;C1000))))))</f>
        <v>105</v>
      </c>
      <c r="G1000" s="3" t="str">
        <f t="shared" si="62"/>
        <v>Jährliche Saison</v>
      </c>
      <c r="H1000" s="3" t="str">
        <f t="shared" si="63"/>
        <v>OK</v>
      </c>
    </row>
    <row r="1001" spans="1:8" ht="31" customHeight="1">
      <c r="A1001" s="12">
        <f>IF(DATE(Start!$E$28,1,1)+ROW()-9&lt;DATE(Start!$E$28+3,1,1),DATE(Start!$E$28,1,1)+ROW()-9,"")</f>
        <v>47015</v>
      </c>
      <c r="B1001" s="3" t="str">
        <f t="shared" si="60"/>
        <v>Di</v>
      </c>
      <c r="C1001" s="3">
        <f t="shared" si="61"/>
        <v>919</v>
      </c>
      <c r="D1001" s="3">
        <f>IF(A1001="","",COUNTIFS(Saisonpreise!$K$9:$K$38,"OK",Saisonpreise!$C$9:$C$38,"Jährlich",Saisonpreise!$J$9:$J$38,0,Saisonpreise!$H$9:$H$38,"&lt;="&amp;C1001,Saisonpreise!$I$9:$I$38,"&gt;="&amp;C1001)+COUNTIFS(Saisonpreise!$K$9:$K$38,"OK",Saisonpreise!$C$9:$C$38,"Jährlich",Saisonpreise!$J$9:$J$38,1,Saisonpreise!$H$9:$H$38,"&lt;="&amp;C1001)+COUNTIFS(Saisonpreise!$K$9:$K$38,"OK",Saisonpreise!$C$9:$C$38,"Jährlich",Saisonpreise!$J$9:$J$38,1,Saisonpreise!$I$9:$I$38,"&gt;="&amp;C1001))</f>
        <v>1</v>
      </c>
      <c r="E1001" s="3">
        <f>IF(A1001="","",COUNTIFS(Saisonpreise!$K$9:$K$38,"OK",Saisonpreise!$C$9:$C$38,"Einmalig",Saisonpreise!$D$9:$D$38,"&lt;="&amp;A1001,Saisonpreise!$E$9:$E$38,"&gt;="&amp;A1001))</f>
        <v>0</v>
      </c>
      <c r="F1001" s="10">
        <f>IF(A1001="","",IF(E1001&gt;1,"",IF(E1001=1,SUMIFS(Saisonpreise!$F$9:$F$38,Saisonpreise!$K$9:$K$38,"OK",Saisonpreise!$C$9:$C$38,"Einmalig",Saisonpreise!$D$9:$D$38,"&lt;="&amp;A1001,Saisonpreise!$E$9:$E$38,"&gt;="&amp;A1001),IF(D1001&gt;1,"",IF(D1001=0,Start!$E$26,SUMIFS(Saisonpreise!$F$9:$F$38,Saisonpreise!$K$9:$K$38,"OK",Saisonpreise!$C$9:$C$38,"Jährlich",Saisonpreise!$J$9:$J$38,0,Saisonpreise!$H$9:$H$38,"&lt;="&amp;C1001,Saisonpreise!$I$9:$I$38,"&gt;="&amp;C1001)+SUMIFS(Saisonpreise!$F$9:$F$38,Saisonpreise!$K$9:$K$38,"OK",Saisonpreise!$C$9:$C$38,"Jährlich",Saisonpreise!$J$9:$J$38,1,Saisonpreise!$H$9:$H$38,"&lt;="&amp;C1001)+SUMIFS(Saisonpreise!$F$9:$F$38,Saisonpreise!$K$9:$K$38,"OK",Saisonpreise!$C$9:$C$38,"Jährlich",Saisonpreise!$J$9:$J$38,1,Saisonpreise!$I$9:$I$38,"&gt;="&amp;C1001))))))</f>
        <v>105</v>
      </c>
      <c r="G1001" s="3" t="str">
        <f t="shared" si="62"/>
        <v>Jährliche Saison</v>
      </c>
      <c r="H1001" s="3" t="str">
        <f t="shared" si="63"/>
        <v>OK</v>
      </c>
    </row>
    <row r="1002" spans="1:8" ht="31" customHeight="1">
      <c r="A1002" s="12">
        <f>IF(DATE(Start!$E$28,1,1)+ROW()-9&lt;DATE(Start!$E$28+3,1,1),DATE(Start!$E$28,1,1)+ROW()-9,"")</f>
        <v>47016</v>
      </c>
      <c r="B1002" s="3" t="str">
        <f t="shared" si="60"/>
        <v>Mi</v>
      </c>
      <c r="C1002" s="3">
        <f t="shared" si="61"/>
        <v>920</v>
      </c>
      <c r="D1002" s="3">
        <f>IF(A1002="","",COUNTIFS(Saisonpreise!$K$9:$K$38,"OK",Saisonpreise!$C$9:$C$38,"Jährlich",Saisonpreise!$J$9:$J$38,0,Saisonpreise!$H$9:$H$38,"&lt;="&amp;C1002,Saisonpreise!$I$9:$I$38,"&gt;="&amp;C1002)+COUNTIFS(Saisonpreise!$K$9:$K$38,"OK",Saisonpreise!$C$9:$C$38,"Jährlich",Saisonpreise!$J$9:$J$38,1,Saisonpreise!$H$9:$H$38,"&lt;="&amp;C1002)+COUNTIFS(Saisonpreise!$K$9:$K$38,"OK",Saisonpreise!$C$9:$C$38,"Jährlich",Saisonpreise!$J$9:$J$38,1,Saisonpreise!$I$9:$I$38,"&gt;="&amp;C1002))</f>
        <v>1</v>
      </c>
      <c r="E1002" s="3">
        <f>IF(A1002="","",COUNTIFS(Saisonpreise!$K$9:$K$38,"OK",Saisonpreise!$C$9:$C$38,"Einmalig",Saisonpreise!$D$9:$D$38,"&lt;="&amp;A1002,Saisonpreise!$E$9:$E$38,"&gt;="&amp;A1002))</f>
        <v>0</v>
      </c>
      <c r="F1002" s="10">
        <f>IF(A1002="","",IF(E1002&gt;1,"",IF(E1002=1,SUMIFS(Saisonpreise!$F$9:$F$38,Saisonpreise!$K$9:$K$38,"OK",Saisonpreise!$C$9:$C$38,"Einmalig",Saisonpreise!$D$9:$D$38,"&lt;="&amp;A1002,Saisonpreise!$E$9:$E$38,"&gt;="&amp;A1002),IF(D1002&gt;1,"",IF(D1002=0,Start!$E$26,SUMIFS(Saisonpreise!$F$9:$F$38,Saisonpreise!$K$9:$K$38,"OK",Saisonpreise!$C$9:$C$38,"Jährlich",Saisonpreise!$J$9:$J$38,0,Saisonpreise!$H$9:$H$38,"&lt;="&amp;C1002,Saisonpreise!$I$9:$I$38,"&gt;="&amp;C1002)+SUMIFS(Saisonpreise!$F$9:$F$38,Saisonpreise!$K$9:$K$38,"OK",Saisonpreise!$C$9:$C$38,"Jährlich",Saisonpreise!$J$9:$J$38,1,Saisonpreise!$H$9:$H$38,"&lt;="&amp;C1002)+SUMIFS(Saisonpreise!$F$9:$F$38,Saisonpreise!$K$9:$K$38,"OK",Saisonpreise!$C$9:$C$38,"Jährlich",Saisonpreise!$J$9:$J$38,1,Saisonpreise!$I$9:$I$38,"&gt;="&amp;C1002))))))</f>
        <v>105</v>
      </c>
      <c r="G1002" s="3" t="str">
        <f t="shared" si="62"/>
        <v>Jährliche Saison</v>
      </c>
      <c r="H1002" s="3" t="str">
        <f t="shared" si="63"/>
        <v>OK</v>
      </c>
    </row>
    <row r="1003" spans="1:8" ht="31" customHeight="1">
      <c r="A1003" s="12">
        <f>IF(DATE(Start!$E$28,1,1)+ROW()-9&lt;DATE(Start!$E$28+3,1,1),DATE(Start!$E$28,1,1)+ROW()-9,"")</f>
        <v>47017</v>
      </c>
      <c r="B1003" s="3" t="str">
        <f t="shared" si="60"/>
        <v>Do</v>
      </c>
      <c r="C1003" s="3">
        <f t="shared" si="61"/>
        <v>921</v>
      </c>
      <c r="D1003" s="3">
        <f>IF(A1003="","",COUNTIFS(Saisonpreise!$K$9:$K$38,"OK",Saisonpreise!$C$9:$C$38,"Jährlich",Saisonpreise!$J$9:$J$38,0,Saisonpreise!$H$9:$H$38,"&lt;="&amp;C1003,Saisonpreise!$I$9:$I$38,"&gt;="&amp;C1003)+COUNTIFS(Saisonpreise!$K$9:$K$38,"OK",Saisonpreise!$C$9:$C$38,"Jährlich",Saisonpreise!$J$9:$J$38,1,Saisonpreise!$H$9:$H$38,"&lt;="&amp;C1003)+COUNTIFS(Saisonpreise!$K$9:$K$38,"OK",Saisonpreise!$C$9:$C$38,"Jährlich",Saisonpreise!$J$9:$J$38,1,Saisonpreise!$I$9:$I$38,"&gt;="&amp;C1003))</f>
        <v>1</v>
      </c>
      <c r="E1003" s="3">
        <f>IF(A1003="","",COUNTIFS(Saisonpreise!$K$9:$K$38,"OK",Saisonpreise!$C$9:$C$38,"Einmalig",Saisonpreise!$D$9:$D$38,"&lt;="&amp;A1003,Saisonpreise!$E$9:$E$38,"&gt;="&amp;A1003))</f>
        <v>0</v>
      </c>
      <c r="F1003" s="10">
        <f>IF(A1003="","",IF(E1003&gt;1,"",IF(E1003=1,SUMIFS(Saisonpreise!$F$9:$F$38,Saisonpreise!$K$9:$K$38,"OK",Saisonpreise!$C$9:$C$38,"Einmalig",Saisonpreise!$D$9:$D$38,"&lt;="&amp;A1003,Saisonpreise!$E$9:$E$38,"&gt;="&amp;A1003),IF(D1003&gt;1,"",IF(D1003=0,Start!$E$26,SUMIFS(Saisonpreise!$F$9:$F$38,Saisonpreise!$K$9:$K$38,"OK",Saisonpreise!$C$9:$C$38,"Jährlich",Saisonpreise!$J$9:$J$38,0,Saisonpreise!$H$9:$H$38,"&lt;="&amp;C1003,Saisonpreise!$I$9:$I$38,"&gt;="&amp;C1003)+SUMIFS(Saisonpreise!$F$9:$F$38,Saisonpreise!$K$9:$K$38,"OK",Saisonpreise!$C$9:$C$38,"Jährlich",Saisonpreise!$J$9:$J$38,1,Saisonpreise!$H$9:$H$38,"&lt;="&amp;C1003)+SUMIFS(Saisonpreise!$F$9:$F$38,Saisonpreise!$K$9:$K$38,"OK",Saisonpreise!$C$9:$C$38,"Jährlich",Saisonpreise!$J$9:$J$38,1,Saisonpreise!$I$9:$I$38,"&gt;="&amp;C1003))))))</f>
        <v>105</v>
      </c>
      <c r="G1003" s="3" t="str">
        <f t="shared" si="62"/>
        <v>Jährliche Saison</v>
      </c>
      <c r="H1003" s="3" t="str">
        <f t="shared" si="63"/>
        <v>OK</v>
      </c>
    </row>
    <row r="1004" spans="1:8" ht="31" customHeight="1">
      <c r="A1004" s="12">
        <f>IF(DATE(Start!$E$28,1,1)+ROW()-9&lt;DATE(Start!$E$28+3,1,1),DATE(Start!$E$28,1,1)+ROW()-9,"")</f>
        <v>47018</v>
      </c>
      <c r="B1004" s="3" t="str">
        <f t="shared" si="60"/>
        <v>Fr</v>
      </c>
      <c r="C1004" s="3">
        <f t="shared" si="61"/>
        <v>922</v>
      </c>
      <c r="D1004" s="3">
        <f>IF(A1004="","",COUNTIFS(Saisonpreise!$K$9:$K$38,"OK",Saisonpreise!$C$9:$C$38,"Jährlich",Saisonpreise!$J$9:$J$38,0,Saisonpreise!$H$9:$H$38,"&lt;="&amp;C1004,Saisonpreise!$I$9:$I$38,"&gt;="&amp;C1004)+COUNTIFS(Saisonpreise!$K$9:$K$38,"OK",Saisonpreise!$C$9:$C$38,"Jährlich",Saisonpreise!$J$9:$J$38,1,Saisonpreise!$H$9:$H$38,"&lt;="&amp;C1004)+COUNTIFS(Saisonpreise!$K$9:$K$38,"OK",Saisonpreise!$C$9:$C$38,"Jährlich",Saisonpreise!$J$9:$J$38,1,Saisonpreise!$I$9:$I$38,"&gt;="&amp;C1004))</f>
        <v>1</v>
      </c>
      <c r="E1004" s="3">
        <f>IF(A1004="","",COUNTIFS(Saisonpreise!$K$9:$K$38,"OK",Saisonpreise!$C$9:$C$38,"Einmalig",Saisonpreise!$D$9:$D$38,"&lt;="&amp;A1004,Saisonpreise!$E$9:$E$38,"&gt;="&amp;A1004))</f>
        <v>0</v>
      </c>
      <c r="F1004" s="10">
        <f>IF(A1004="","",IF(E1004&gt;1,"",IF(E1004=1,SUMIFS(Saisonpreise!$F$9:$F$38,Saisonpreise!$K$9:$K$38,"OK",Saisonpreise!$C$9:$C$38,"Einmalig",Saisonpreise!$D$9:$D$38,"&lt;="&amp;A1004,Saisonpreise!$E$9:$E$38,"&gt;="&amp;A1004),IF(D1004&gt;1,"",IF(D1004=0,Start!$E$26,SUMIFS(Saisonpreise!$F$9:$F$38,Saisonpreise!$K$9:$K$38,"OK",Saisonpreise!$C$9:$C$38,"Jährlich",Saisonpreise!$J$9:$J$38,0,Saisonpreise!$H$9:$H$38,"&lt;="&amp;C1004,Saisonpreise!$I$9:$I$38,"&gt;="&amp;C1004)+SUMIFS(Saisonpreise!$F$9:$F$38,Saisonpreise!$K$9:$K$38,"OK",Saisonpreise!$C$9:$C$38,"Jährlich",Saisonpreise!$J$9:$J$38,1,Saisonpreise!$H$9:$H$38,"&lt;="&amp;C1004)+SUMIFS(Saisonpreise!$F$9:$F$38,Saisonpreise!$K$9:$K$38,"OK",Saisonpreise!$C$9:$C$38,"Jährlich",Saisonpreise!$J$9:$J$38,1,Saisonpreise!$I$9:$I$38,"&gt;="&amp;C1004))))))</f>
        <v>105</v>
      </c>
      <c r="G1004" s="3" t="str">
        <f t="shared" si="62"/>
        <v>Jährliche Saison</v>
      </c>
      <c r="H1004" s="3" t="str">
        <f t="shared" si="63"/>
        <v>OK</v>
      </c>
    </row>
    <row r="1005" spans="1:8" ht="31" customHeight="1">
      <c r="A1005" s="12">
        <f>IF(DATE(Start!$E$28,1,1)+ROW()-9&lt;DATE(Start!$E$28+3,1,1),DATE(Start!$E$28,1,1)+ROW()-9,"")</f>
        <v>47019</v>
      </c>
      <c r="B1005" s="3" t="str">
        <f t="shared" si="60"/>
        <v>Sa</v>
      </c>
      <c r="C1005" s="3">
        <f t="shared" si="61"/>
        <v>923</v>
      </c>
      <c r="D1005" s="3">
        <f>IF(A1005="","",COUNTIFS(Saisonpreise!$K$9:$K$38,"OK",Saisonpreise!$C$9:$C$38,"Jährlich",Saisonpreise!$J$9:$J$38,0,Saisonpreise!$H$9:$H$38,"&lt;="&amp;C1005,Saisonpreise!$I$9:$I$38,"&gt;="&amp;C1005)+COUNTIFS(Saisonpreise!$K$9:$K$38,"OK",Saisonpreise!$C$9:$C$38,"Jährlich",Saisonpreise!$J$9:$J$38,1,Saisonpreise!$H$9:$H$38,"&lt;="&amp;C1005)+COUNTIFS(Saisonpreise!$K$9:$K$38,"OK",Saisonpreise!$C$9:$C$38,"Jährlich",Saisonpreise!$J$9:$J$38,1,Saisonpreise!$I$9:$I$38,"&gt;="&amp;C1005))</f>
        <v>1</v>
      </c>
      <c r="E1005" s="3">
        <f>IF(A1005="","",COUNTIFS(Saisonpreise!$K$9:$K$38,"OK",Saisonpreise!$C$9:$C$38,"Einmalig",Saisonpreise!$D$9:$D$38,"&lt;="&amp;A1005,Saisonpreise!$E$9:$E$38,"&gt;="&amp;A1005))</f>
        <v>0</v>
      </c>
      <c r="F1005" s="10">
        <f>IF(A1005="","",IF(E1005&gt;1,"",IF(E1005=1,SUMIFS(Saisonpreise!$F$9:$F$38,Saisonpreise!$K$9:$K$38,"OK",Saisonpreise!$C$9:$C$38,"Einmalig",Saisonpreise!$D$9:$D$38,"&lt;="&amp;A1005,Saisonpreise!$E$9:$E$38,"&gt;="&amp;A1005),IF(D1005&gt;1,"",IF(D1005=0,Start!$E$26,SUMIFS(Saisonpreise!$F$9:$F$38,Saisonpreise!$K$9:$K$38,"OK",Saisonpreise!$C$9:$C$38,"Jährlich",Saisonpreise!$J$9:$J$38,0,Saisonpreise!$H$9:$H$38,"&lt;="&amp;C1005,Saisonpreise!$I$9:$I$38,"&gt;="&amp;C1005)+SUMIFS(Saisonpreise!$F$9:$F$38,Saisonpreise!$K$9:$K$38,"OK",Saisonpreise!$C$9:$C$38,"Jährlich",Saisonpreise!$J$9:$J$38,1,Saisonpreise!$H$9:$H$38,"&lt;="&amp;C1005)+SUMIFS(Saisonpreise!$F$9:$F$38,Saisonpreise!$K$9:$K$38,"OK",Saisonpreise!$C$9:$C$38,"Jährlich",Saisonpreise!$J$9:$J$38,1,Saisonpreise!$I$9:$I$38,"&gt;="&amp;C1005))))))</f>
        <v>105</v>
      </c>
      <c r="G1005" s="3" t="str">
        <f t="shared" si="62"/>
        <v>Jährliche Saison</v>
      </c>
      <c r="H1005" s="3" t="str">
        <f t="shared" si="63"/>
        <v>OK</v>
      </c>
    </row>
    <row r="1006" spans="1:8" ht="31" customHeight="1">
      <c r="A1006" s="12">
        <f>IF(DATE(Start!$E$28,1,1)+ROW()-9&lt;DATE(Start!$E$28+3,1,1),DATE(Start!$E$28,1,1)+ROW()-9,"")</f>
        <v>47020</v>
      </c>
      <c r="B1006" s="3" t="str">
        <f t="shared" si="60"/>
        <v>So</v>
      </c>
      <c r="C1006" s="3">
        <f t="shared" si="61"/>
        <v>924</v>
      </c>
      <c r="D1006" s="3">
        <f>IF(A1006="","",COUNTIFS(Saisonpreise!$K$9:$K$38,"OK",Saisonpreise!$C$9:$C$38,"Jährlich",Saisonpreise!$J$9:$J$38,0,Saisonpreise!$H$9:$H$38,"&lt;="&amp;C1006,Saisonpreise!$I$9:$I$38,"&gt;="&amp;C1006)+COUNTIFS(Saisonpreise!$K$9:$K$38,"OK",Saisonpreise!$C$9:$C$38,"Jährlich",Saisonpreise!$J$9:$J$38,1,Saisonpreise!$H$9:$H$38,"&lt;="&amp;C1006)+COUNTIFS(Saisonpreise!$K$9:$K$38,"OK",Saisonpreise!$C$9:$C$38,"Jährlich",Saisonpreise!$J$9:$J$38,1,Saisonpreise!$I$9:$I$38,"&gt;="&amp;C1006))</f>
        <v>1</v>
      </c>
      <c r="E1006" s="3">
        <f>IF(A1006="","",COUNTIFS(Saisonpreise!$K$9:$K$38,"OK",Saisonpreise!$C$9:$C$38,"Einmalig",Saisonpreise!$D$9:$D$38,"&lt;="&amp;A1006,Saisonpreise!$E$9:$E$38,"&gt;="&amp;A1006))</f>
        <v>0</v>
      </c>
      <c r="F1006" s="10">
        <f>IF(A1006="","",IF(E1006&gt;1,"",IF(E1006=1,SUMIFS(Saisonpreise!$F$9:$F$38,Saisonpreise!$K$9:$K$38,"OK",Saisonpreise!$C$9:$C$38,"Einmalig",Saisonpreise!$D$9:$D$38,"&lt;="&amp;A1006,Saisonpreise!$E$9:$E$38,"&gt;="&amp;A1006),IF(D1006&gt;1,"",IF(D1006=0,Start!$E$26,SUMIFS(Saisonpreise!$F$9:$F$38,Saisonpreise!$K$9:$K$38,"OK",Saisonpreise!$C$9:$C$38,"Jährlich",Saisonpreise!$J$9:$J$38,0,Saisonpreise!$H$9:$H$38,"&lt;="&amp;C1006,Saisonpreise!$I$9:$I$38,"&gt;="&amp;C1006)+SUMIFS(Saisonpreise!$F$9:$F$38,Saisonpreise!$K$9:$K$38,"OK",Saisonpreise!$C$9:$C$38,"Jährlich",Saisonpreise!$J$9:$J$38,1,Saisonpreise!$H$9:$H$38,"&lt;="&amp;C1006)+SUMIFS(Saisonpreise!$F$9:$F$38,Saisonpreise!$K$9:$K$38,"OK",Saisonpreise!$C$9:$C$38,"Jährlich",Saisonpreise!$J$9:$J$38,1,Saisonpreise!$I$9:$I$38,"&gt;="&amp;C1006))))))</f>
        <v>105</v>
      </c>
      <c r="G1006" s="3" t="str">
        <f t="shared" si="62"/>
        <v>Jährliche Saison</v>
      </c>
      <c r="H1006" s="3" t="str">
        <f t="shared" si="63"/>
        <v>OK</v>
      </c>
    </row>
    <row r="1007" spans="1:8" ht="31" customHeight="1">
      <c r="A1007" s="12">
        <f>IF(DATE(Start!$E$28,1,1)+ROW()-9&lt;DATE(Start!$E$28+3,1,1),DATE(Start!$E$28,1,1)+ROW()-9,"")</f>
        <v>47021</v>
      </c>
      <c r="B1007" s="3" t="str">
        <f t="shared" si="60"/>
        <v>Mo</v>
      </c>
      <c r="C1007" s="3">
        <f t="shared" si="61"/>
        <v>925</v>
      </c>
      <c r="D1007" s="3">
        <f>IF(A1007="","",COUNTIFS(Saisonpreise!$K$9:$K$38,"OK",Saisonpreise!$C$9:$C$38,"Jährlich",Saisonpreise!$J$9:$J$38,0,Saisonpreise!$H$9:$H$38,"&lt;="&amp;C1007,Saisonpreise!$I$9:$I$38,"&gt;="&amp;C1007)+COUNTIFS(Saisonpreise!$K$9:$K$38,"OK",Saisonpreise!$C$9:$C$38,"Jährlich",Saisonpreise!$J$9:$J$38,1,Saisonpreise!$H$9:$H$38,"&lt;="&amp;C1007)+COUNTIFS(Saisonpreise!$K$9:$K$38,"OK",Saisonpreise!$C$9:$C$38,"Jährlich",Saisonpreise!$J$9:$J$38,1,Saisonpreise!$I$9:$I$38,"&gt;="&amp;C1007))</f>
        <v>1</v>
      </c>
      <c r="E1007" s="3">
        <f>IF(A1007="","",COUNTIFS(Saisonpreise!$K$9:$K$38,"OK",Saisonpreise!$C$9:$C$38,"Einmalig",Saisonpreise!$D$9:$D$38,"&lt;="&amp;A1007,Saisonpreise!$E$9:$E$38,"&gt;="&amp;A1007))</f>
        <v>0</v>
      </c>
      <c r="F1007" s="10">
        <f>IF(A1007="","",IF(E1007&gt;1,"",IF(E1007=1,SUMIFS(Saisonpreise!$F$9:$F$38,Saisonpreise!$K$9:$K$38,"OK",Saisonpreise!$C$9:$C$38,"Einmalig",Saisonpreise!$D$9:$D$38,"&lt;="&amp;A1007,Saisonpreise!$E$9:$E$38,"&gt;="&amp;A1007),IF(D1007&gt;1,"",IF(D1007=0,Start!$E$26,SUMIFS(Saisonpreise!$F$9:$F$38,Saisonpreise!$K$9:$K$38,"OK",Saisonpreise!$C$9:$C$38,"Jährlich",Saisonpreise!$J$9:$J$38,0,Saisonpreise!$H$9:$H$38,"&lt;="&amp;C1007,Saisonpreise!$I$9:$I$38,"&gt;="&amp;C1007)+SUMIFS(Saisonpreise!$F$9:$F$38,Saisonpreise!$K$9:$K$38,"OK",Saisonpreise!$C$9:$C$38,"Jährlich",Saisonpreise!$J$9:$J$38,1,Saisonpreise!$H$9:$H$38,"&lt;="&amp;C1007)+SUMIFS(Saisonpreise!$F$9:$F$38,Saisonpreise!$K$9:$K$38,"OK",Saisonpreise!$C$9:$C$38,"Jährlich",Saisonpreise!$J$9:$J$38,1,Saisonpreise!$I$9:$I$38,"&gt;="&amp;C1007))))))</f>
        <v>105</v>
      </c>
      <c r="G1007" s="3" t="str">
        <f t="shared" si="62"/>
        <v>Jährliche Saison</v>
      </c>
      <c r="H1007" s="3" t="str">
        <f t="shared" si="63"/>
        <v>OK</v>
      </c>
    </row>
    <row r="1008" spans="1:8" ht="31" customHeight="1">
      <c r="A1008" s="12">
        <f>IF(DATE(Start!$E$28,1,1)+ROW()-9&lt;DATE(Start!$E$28+3,1,1),DATE(Start!$E$28,1,1)+ROW()-9,"")</f>
        <v>47022</v>
      </c>
      <c r="B1008" s="3" t="str">
        <f t="shared" si="60"/>
        <v>Di</v>
      </c>
      <c r="C1008" s="3">
        <f t="shared" si="61"/>
        <v>926</v>
      </c>
      <c r="D1008" s="3">
        <f>IF(A1008="","",COUNTIFS(Saisonpreise!$K$9:$K$38,"OK",Saisonpreise!$C$9:$C$38,"Jährlich",Saisonpreise!$J$9:$J$38,0,Saisonpreise!$H$9:$H$38,"&lt;="&amp;C1008,Saisonpreise!$I$9:$I$38,"&gt;="&amp;C1008)+COUNTIFS(Saisonpreise!$K$9:$K$38,"OK",Saisonpreise!$C$9:$C$38,"Jährlich",Saisonpreise!$J$9:$J$38,1,Saisonpreise!$H$9:$H$38,"&lt;="&amp;C1008)+COUNTIFS(Saisonpreise!$K$9:$K$38,"OK",Saisonpreise!$C$9:$C$38,"Jährlich",Saisonpreise!$J$9:$J$38,1,Saisonpreise!$I$9:$I$38,"&gt;="&amp;C1008))</f>
        <v>1</v>
      </c>
      <c r="E1008" s="3">
        <f>IF(A1008="","",COUNTIFS(Saisonpreise!$K$9:$K$38,"OK",Saisonpreise!$C$9:$C$38,"Einmalig",Saisonpreise!$D$9:$D$38,"&lt;="&amp;A1008,Saisonpreise!$E$9:$E$38,"&gt;="&amp;A1008))</f>
        <v>0</v>
      </c>
      <c r="F1008" s="10">
        <f>IF(A1008="","",IF(E1008&gt;1,"",IF(E1008=1,SUMIFS(Saisonpreise!$F$9:$F$38,Saisonpreise!$K$9:$K$38,"OK",Saisonpreise!$C$9:$C$38,"Einmalig",Saisonpreise!$D$9:$D$38,"&lt;="&amp;A1008,Saisonpreise!$E$9:$E$38,"&gt;="&amp;A1008),IF(D1008&gt;1,"",IF(D1008=0,Start!$E$26,SUMIFS(Saisonpreise!$F$9:$F$38,Saisonpreise!$K$9:$K$38,"OK",Saisonpreise!$C$9:$C$38,"Jährlich",Saisonpreise!$J$9:$J$38,0,Saisonpreise!$H$9:$H$38,"&lt;="&amp;C1008,Saisonpreise!$I$9:$I$38,"&gt;="&amp;C1008)+SUMIFS(Saisonpreise!$F$9:$F$38,Saisonpreise!$K$9:$K$38,"OK",Saisonpreise!$C$9:$C$38,"Jährlich",Saisonpreise!$J$9:$J$38,1,Saisonpreise!$H$9:$H$38,"&lt;="&amp;C1008)+SUMIFS(Saisonpreise!$F$9:$F$38,Saisonpreise!$K$9:$K$38,"OK",Saisonpreise!$C$9:$C$38,"Jährlich",Saisonpreise!$J$9:$J$38,1,Saisonpreise!$I$9:$I$38,"&gt;="&amp;C1008))))))</f>
        <v>105</v>
      </c>
      <c r="G1008" s="3" t="str">
        <f t="shared" si="62"/>
        <v>Jährliche Saison</v>
      </c>
      <c r="H1008" s="3" t="str">
        <f t="shared" si="63"/>
        <v>OK</v>
      </c>
    </row>
    <row r="1009" spans="1:8" ht="31" customHeight="1">
      <c r="A1009" s="12">
        <f>IF(DATE(Start!$E$28,1,1)+ROW()-9&lt;DATE(Start!$E$28+3,1,1),DATE(Start!$E$28,1,1)+ROW()-9,"")</f>
        <v>47023</v>
      </c>
      <c r="B1009" s="3" t="str">
        <f t="shared" si="60"/>
        <v>Mi</v>
      </c>
      <c r="C1009" s="3">
        <f t="shared" si="61"/>
        <v>927</v>
      </c>
      <c r="D1009" s="3">
        <f>IF(A1009="","",COUNTIFS(Saisonpreise!$K$9:$K$38,"OK",Saisonpreise!$C$9:$C$38,"Jährlich",Saisonpreise!$J$9:$J$38,0,Saisonpreise!$H$9:$H$38,"&lt;="&amp;C1009,Saisonpreise!$I$9:$I$38,"&gt;="&amp;C1009)+COUNTIFS(Saisonpreise!$K$9:$K$38,"OK",Saisonpreise!$C$9:$C$38,"Jährlich",Saisonpreise!$J$9:$J$38,1,Saisonpreise!$H$9:$H$38,"&lt;="&amp;C1009)+COUNTIFS(Saisonpreise!$K$9:$K$38,"OK",Saisonpreise!$C$9:$C$38,"Jährlich",Saisonpreise!$J$9:$J$38,1,Saisonpreise!$I$9:$I$38,"&gt;="&amp;C1009))</f>
        <v>1</v>
      </c>
      <c r="E1009" s="3">
        <f>IF(A1009="","",COUNTIFS(Saisonpreise!$K$9:$K$38,"OK",Saisonpreise!$C$9:$C$38,"Einmalig",Saisonpreise!$D$9:$D$38,"&lt;="&amp;A1009,Saisonpreise!$E$9:$E$38,"&gt;="&amp;A1009))</f>
        <v>0</v>
      </c>
      <c r="F1009" s="10">
        <f>IF(A1009="","",IF(E1009&gt;1,"",IF(E1009=1,SUMIFS(Saisonpreise!$F$9:$F$38,Saisonpreise!$K$9:$K$38,"OK",Saisonpreise!$C$9:$C$38,"Einmalig",Saisonpreise!$D$9:$D$38,"&lt;="&amp;A1009,Saisonpreise!$E$9:$E$38,"&gt;="&amp;A1009),IF(D1009&gt;1,"",IF(D1009=0,Start!$E$26,SUMIFS(Saisonpreise!$F$9:$F$38,Saisonpreise!$K$9:$K$38,"OK",Saisonpreise!$C$9:$C$38,"Jährlich",Saisonpreise!$J$9:$J$38,0,Saisonpreise!$H$9:$H$38,"&lt;="&amp;C1009,Saisonpreise!$I$9:$I$38,"&gt;="&amp;C1009)+SUMIFS(Saisonpreise!$F$9:$F$38,Saisonpreise!$K$9:$K$38,"OK",Saisonpreise!$C$9:$C$38,"Jährlich",Saisonpreise!$J$9:$J$38,1,Saisonpreise!$H$9:$H$38,"&lt;="&amp;C1009)+SUMIFS(Saisonpreise!$F$9:$F$38,Saisonpreise!$K$9:$K$38,"OK",Saisonpreise!$C$9:$C$38,"Jährlich",Saisonpreise!$J$9:$J$38,1,Saisonpreise!$I$9:$I$38,"&gt;="&amp;C1009))))))</f>
        <v>105</v>
      </c>
      <c r="G1009" s="3" t="str">
        <f t="shared" si="62"/>
        <v>Jährliche Saison</v>
      </c>
      <c r="H1009" s="3" t="str">
        <f t="shared" si="63"/>
        <v>OK</v>
      </c>
    </row>
    <row r="1010" spans="1:8" ht="31" customHeight="1">
      <c r="A1010" s="12">
        <f>IF(DATE(Start!$E$28,1,1)+ROW()-9&lt;DATE(Start!$E$28+3,1,1),DATE(Start!$E$28,1,1)+ROW()-9,"")</f>
        <v>47024</v>
      </c>
      <c r="B1010" s="3" t="str">
        <f t="shared" si="60"/>
        <v>Do</v>
      </c>
      <c r="C1010" s="3">
        <f t="shared" si="61"/>
        <v>928</v>
      </c>
      <c r="D1010" s="3">
        <f>IF(A1010="","",COUNTIFS(Saisonpreise!$K$9:$K$38,"OK",Saisonpreise!$C$9:$C$38,"Jährlich",Saisonpreise!$J$9:$J$38,0,Saisonpreise!$H$9:$H$38,"&lt;="&amp;C1010,Saisonpreise!$I$9:$I$38,"&gt;="&amp;C1010)+COUNTIFS(Saisonpreise!$K$9:$K$38,"OK",Saisonpreise!$C$9:$C$38,"Jährlich",Saisonpreise!$J$9:$J$38,1,Saisonpreise!$H$9:$H$38,"&lt;="&amp;C1010)+COUNTIFS(Saisonpreise!$K$9:$K$38,"OK",Saisonpreise!$C$9:$C$38,"Jährlich",Saisonpreise!$J$9:$J$38,1,Saisonpreise!$I$9:$I$38,"&gt;="&amp;C1010))</f>
        <v>1</v>
      </c>
      <c r="E1010" s="3">
        <f>IF(A1010="","",COUNTIFS(Saisonpreise!$K$9:$K$38,"OK",Saisonpreise!$C$9:$C$38,"Einmalig",Saisonpreise!$D$9:$D$38,"&lt;="&amp;A1010,Saisonpreise!$E$9:$E$38,"&gt;="&amp;A1010))</f>
        <v>0</v>
      </c>
      <c r="F1010" s="10">
        <f>IF(A1010="","",IF(E1010&gt;1,"",IF(E1010=1,SUMIFS(Saisonpreise!$F$9:$F$38,Saisonpreise!$K$9:$K$38,"OK",Saisonpreise!$C$9:$C$38,"Einmalig",Saisonpreise!$D$9:$D$38,"&lt;="&amp;A1010,Saisonpreise!$E$9:$E$38,"&gt;="&amp;A1010),IF(D1010&gt;1,"",IF(D1010=0,Start!$E$26,SUMIFS(Saisonpreise!$F$9:$F$38,Saisonpreise!$K$9:$K$38,"OK",Saisonpreise!$C$9:$C$38,"Jährlich",Saisonpreise!$J$9:$J$38,0,Saisonpreise!$H$9:$H$38,"&lt;="&amp;C1010,Saisonpreise!$I$9:$I$38,"&gt;="&amp;C1010)+SUMIFS(Saisonpreise!$F$9:$F$38,Saisonpreise!$K$9:$K$38,"OK",Saisonpreise!$C$9:$C$38,"Jährlich",Saisonpreise!$J$9:$J$38,1,Saisonpreise!$H$9:$H$38,"&lt;="&amp;C1010)+SUMIFS(Saisonpreise!$F$9:$F$38,Saisonpreise!$K$9:$K$38,"OK",Saisonpreise!$C$9:$C$38,"Jährlich",Saisonpreise!$J$9:$J$38,1,Saisonpreise!$I$9:$I$38,"&gt;="&amp;C1010))))))</f>
        <v>105</v>
      </c>
      <c r="G1010" s="3" t="str">
        <f t="shared" si="62"/>
        <v>Jährliche Saison</v>
      </c>
      <c r="H1010" s="3" t="str">
        <f t="shared" si="63"/>
        <v>OK</v>
      </c>
    </row>
    <row r="1011" spans="1:8" ht="31" customHeight="1">
      <c r="A1011" s="12">
        <f>IF(DATE(Start!$E$28,1,1)+ROW()-9&lt;DATE(Start!$E$28+3,1,1),DATE(Start!$E$28,1,1)+ROW()-9,"")</f>
        <v>47025</v>
      </c>
      <c r="B1011" s="3" t="str">
        <f t="shared" si="60"/>
        <v>Fr</v>
      </c>
      <c r="C1011" s="3">
        <f t="shared" si="61"/>
        <v>929</v>
      </c>
      <c r="D1011" s="3">
        <f>IF(A1011="","",COUNTIFS(Saisonpreise!$K$9:$K$38,"OK",Saisonpreise!$C$9:$C$38,"Jährlich",Saisonpreise!$J$9:$J$38,0,Saisonpreise!$H$9:$H$38,"&lt;="&amp;C1011,Saisonpreise!$I$9:$I$38,"&gt;="&amp;C1011)+COUNTIFS(Saisonpreise!$K$9:$K$38,"OK",Saisonpreise!$C$9:$C$38,"Jährlich",Saisonpreise!$J$9:$J$38,1,Saisonpreise!$H$9:$H$38,"&lt;="&amp;C1011)+COUNTIFS(Saisonpreise!$K$9:$K$38,"OK",Saisonpreise!$C$9:$C$38,"Jährlich",Saisonpreise!$J$9:$J$38,1,Saisonpreise!$I$9:$I$38,"&gt;="&amp;C1011))</f>
        <v>1</v>
      </c>
      <c r="E1011" s="3">
        <f>IF(A1011="","",COUNTIFS(Saisonpreise!$K$9:$K$38,"OK",Saisonpreise!$C$9:$C$38,"Einmalig",Saisonpreise!$D$9:$D$38,"&lt;="&amp;A1011,Saisonpreise!$E$9:$E$38,"&gt;="&amp;A1011))</f>
        <v>0</v>
      </c>
      <c r="F1011" s="10">
        <f>IF(A1011="","",IF(E1011&gt;1,"",IF(E1011=1,SUMIFS(Saisonpreise!$F$9:$F$38,Saisonpreise!$K$9:$K$38,"OK",Saisonpreise!$C$9:$C$38,"Einmalig",Saisonpreise!$D$9:$D$38,"&lt;="&amp;A1011,Saisonpreise!$E$9:$E$38,"&gt;="&amp;A1011),IF(D1011&gt;1,"",IF(D1011=0,Start!$E$26,SUMIFS(Saisonpreise!$F$9:$F$38,Saisonpreise!$K$9:$K$38,"OK",Saisonpreise!$C$9:$C$38,"Jährlich",Saisonpreise!$J$9:$J$38,0,Saisonpreise!$H$9:$H$38,"&lt;="&amp;C1011,Saisonpreise!$I$9:$I$38,"&gt;="&amp;C1011)+SUMIFS(Saisonpreise!$F$9:$F$38,Saisonpreise!$K$9:$K$38,"OK",Saisonpreise!$C$9:$C$38,"Jährlich",Saisonpreise!$J$9:$J$38,1,Saisonpreise!$H$9:$H$38,"&lt;="&amp;C1011)+SUMIFS(Saisonpreise!$F$9:$F$38,Saisonpreise!$K$9:$K$38,"OK",Saisonpreise!$C$9:$C$38,"Jährlich",Saisonpreise!$J$9:$J$38,1,Saisonpreise!$I$9:$I$38,"&gt;="&amp;C1011))))))</f>
        <v>105</v>
      </c>
      <c r="G1011" s="3" t="str">
        <f t="shared" si="62"/>
        <v>Jährliche Saison</v>
      </c>
      <c r="H1011" s="3" t="str">
        <f t="shared" si="63"/>
        <v>OK</v>
      </c>
    </row>
    <row r="1012" spans="1:8" ht="31" customHeight="1">
      <c r="A1012" s="12">
        <f>IF(DATE(Start!$E$28,1,1)+ROW()-9&lt;DATE(Start!$E$28+3,1,1),DATE(Start!$E$28,1,1)+ROW()-9,"")</f>
        <v>47026</v>
      </c>
      <c r="B1012" s="3" t="str">
        <f t="shared" si="60"/>
        <v>Sa</v>
      </c>
      <c r="C1012" s="3">
        <f t="shared" si="61"/>
        <v>930</v>
      </c>
      <c r="D1012" s="3">
        <f>IF(A1012="","",COUNTIFS(Saisonpreise!$K$9:$K$38,"OK",Saisonpreise!$C$9:$C$38,"Jährlich",Saisonpreise!$J$9:$J$38,0,Saisonpreise!$H$9:$H$38,"&lt;="&amp;C1012,Saisonpreise!$I$9:$I$38,"&gt;="&amp;C1012)+COUNTIFS(Saisonpreise!$K$9:$K$38,"OK",Saisonpreise!$C$9:$C$38,"Jährlich",Saisonpreise!$J$9:$J$38,1,Saisonpreise!$H$9:$H$38,"&lt;="&amp;C1012)+COUNTIFS(Saisonpreise!$K$9:$K$38,"OK",Saisonpreise!$C$9:$C$38,"Jährlich",Saisonpreise!$J$9:$J$38,1,Saisonpreise!$I$9:$I$38,"&gt;="&amp;C1012))</f>
        <v>1</v>
      </c>
      <c r="E1012" s="3">
        <f>IF(A1012="","",COUNTIFS(Saisonpreise!$K$9:$K$38,"OK",Saisonpreise!$C$9:$C$38,"Einmalig",Saisonpreise!$D$9:$D$38,"&lt;="&amp;A1012,Saisonpreise!$E$9:$E$38,"&gt;="&amp;A1012))</f>
        <v>0</v>
      </c>
      <c r="F1012" s="10">
        <f>IF(A1012="","",IF(E1012&gt;1,"",IF(E1012=1,SUMIFS(Saisonpreise!$F$9:$F$38,Saisonpreise!$K$9:$K$38,"OK",Saisonpreise!$C$9:$C$38,"Einmalig",Saisonpreise!$D$9:$D$38,"&lt;="&amp;A1012,Saisonpreise!$E$9:$E$38,"&gt;="&amp;A1012),IF(D1012&gt;1,"",IF(D1012=0,Start!$E$26,SUMIFS(Saisonpreise!$F$9:$F$38,Saisonpreise!$K$9:$K$38,"OK",Saisonpreise!$C$9:$C$38,"Jährlich",Saisonpreise!$J$9:$J$38,0,Saisonpreise!$H$9:$H$38,"&lt;="&amp;C1012,Saisonpreise!$I$9:$I$38,"&gt;="&amp;C1012)+SUMIFS(Saisonpreise!$F$9:$F$38,Saisonpreise!$K$9:$K$38,"OK",Saisonpreise!$C$9:$C$38,"Jährlich",Saisonpreise!$J$9:$J$38,1,Saisonpreise!$H$9:$H$38,"&lt;="&amp;C1012)+SUMIFS(Saisonpreise!$F$9:$F$38,Saisonpreise!$K$9:$K$38,"OK",Saisonpreise!$C$9:$C$38,"Jährlich",Saisonpreise!$J$9:$J$38,1,Saisonpreise!$I$9:$I$38,"&gt;="&amp;C1012))))))</f>
        <v>105</v>
      </c>
      <c r="G1012" s="3" t="str">
        <f t="shared" si="62"/>
        <v>Jährliche Saison</v>
      </c>
      <c r="H1012" s="3" t="str">
        <f t="shared" si="63"/>
        <v>OK</v>
      </c>
    </row>
    <row r="1013" spans="1:8" ht="31" customHeight="1">
      <c r="A1013" s="12">
        <f>IF(DATE(Start!$E$28,1,1)+ROW()-9&lt;DATE(Start!$E$28+3,1,1),DATE(Start!$E$28,1,1)+ROW()-9,"")</f>
        <v>47027</v>
      </c>
      <c r="B1013" s="3" t="str">
        <f t="shared" si="60"/>
        <v>So</v>
      </c>
      <c r="C1013" s="3">
        <f t="shared" si="61"/>
        <v>1001</v>
      </c>
      <c r="D1013" s="3">
        <f>IF(A1013="","",COUNTIFS(Saisonpreise!$K$9:$K$38,"OK",Saisonpreise!$C$9:$C$38,"Jährlich",Saisonpreise!$J$9:$J$38,0,Saisonpreise!$H$9:$H$38,"&lt;="&amp;C1013,Saisonpreise!$I$9:$I$38,"&gt;="&amp;C1013)+COUNTIFS(Saisonpreise!$K$9:$K$38,"OK",Saisonpreise!$C$9:$C$38,"Jährlich",Saisonpreise!$J$9:$J$38,1,Saisonpreise!$H$9:$H$38,"&lt;="&amp;C1013)+COUNTIFS(Saisonpreise!$K$9:$K$38,"OK",Saisonpreise!$C$9:$C$38,"Jährlich",Saisonpreise!$J$9:$J$38,1,Saisonpreise!$I$9:$I$38,"&gt;="&amp;C1013))</f>
        <v>1</v>
      </c>
      <c r="E1013" s="3">
        <f>IF(A1013="","",COUNTIFS(Saisonpreise!$K$9:$K$38,"OK",Saisonpreise!$C$9:$C$38,"Einmalig",Saisonpreise!$D$9:$D$38,"&lt;="&amp;A1013,Saisonpreise!$E$9:$E$38,"&gt;="&amp;A1013))</f>
        <v>0</v>
      </c>
      <c r="F1013" s="10">
        <f>IF(A1013="","",IF(E1013&gt;1,"",IF(E1013=1,SUMIFS(Saisonpreise!$F$9:$F$38,Saisonpreise!$K$9:$K$38,"OK",Saisonpreise!$C$9:$C$38,"Einmalig",Saisonpreise!$D$9:$D$38,"&lt;="&amp;A1013,Saisonpreise!$E$9:$E$38,"&gt;="&amp;A1013),IF(D1013&gt;1,"",IF(D1013=0,Start!$E$26,SUMIFS(Saisonpreise!$F$9:$F$38,Saisonpreise!$K$9:$K$38,"OK",Saisonpreise!$C$9:$C$38,"Jährlich",Saisonpreise!$J$9:$J$38,0,Saisonpreise!$H$9:$H$38,"&lt;="&amp;C1013,Saisonpreise!$I$9:$I$38,"&gt;="&amp;C1013)+SUMIFS(Saisonpreise!$F$9:$F$38,Saisonpreise!$K$9:$K$38,"OK",Saisonpreise!$C$9:$C$38,"Jährlich",Saisonpreise!$J$9:$J$38,1,Saisonpreise!$H$9:$H$38,"&lt;="&amp;C1013)+SUMIFS(Saisonpreise!$F$9:$F$38,Saisonpreise!$K$9:$K$38,"OK",Saisonpreise!$C$9:$C$38,"Jährlich",Saisonpreise!$J$9:$J$38,1,Saisonpreise!$I$9:$I$38,"&gt;="&amp;C1013))))))</f>
        <v>110</v>
      </c>
      <c r="G1013" s="3" t="str">
        <f t="shared" si="62"/>
        <v>Jährliche Saison</v>
      </c>
      <c r="H1013" s="3" t="str">
        <f t="shared" si="63"/>
        <v>OK</v>
      </c>
    </row>
    <row r="1014" spans="1:8" ht="31" customHeight="1">
      <c r="A1014" s="12">
        <f>IF(DATE(Start!$E$28,1,1)+ROW()-9&lt;DATE(Start!$E$28+3,1,1),DATE(Start!$E$28,1,1)+ROW()-9,"")</f>
        <v>47028</v>
      </c>
      <c r="B1014" s="3" t="str">
        <f t="shared" si="60"/>
        <v>Mo</v>
      </c>
      <c r="C1014" s="3">
        <f t="shared" si="61"/>
        <v>1002</v>
      </c>
      <c r="D1014" s="3">
        <f>IF(A1014="","",COUNTIFS(Saisonpreise!$K$9:$K$38,"OK",Saisonpreise!$C$9:$C$38,"Jährlich",Saisonpreise!$J$9:$J$38,0,Saisonpreise!$H$9:$H$38,"&lt;="&amp;C1014,Saisonpreise!$I$9:$I$38,"&gt;="&amp;C1014)+COUNTIFS(Saisonpreise!$K$9:$K$38,"OK",Saisonpreise!$C$9:$C$38,"Jährlich",Saisonpreise!$J$9:$J$38,1,Saisonpreise!$H$9:$H$38,"&lt;="&amp;C1014)+COUNTIFS(Saisonpreise!$K$9:$K$38,"OK",Saisonpreise!$C$9:$C$38,"Jährlich",Saisonpreise!$J$9:$J$38,1,Saisonpreise!$I$9:$I$38,"&gt;="&amp;C1014))</f>
        <v>1</v>
      </c>
      <c r="E1014" s="3">
        <f>IF(A1014="","",COUNTIFS(Saisonpreise!$K$9:$K$38,"OK",Saisonpreise!$C$9:$C$38,"Einmalig",Saisonpreise!$D$9:$D$38,"&lt;="&amp;A1014,Saisonpreise!$E$9:$E$38,"&gt;="&amp;A1014))</f>
        <v>0</v>
      </c>
      <c r="F1014" s="10">
        <f>IF(A1014="","",IF(E1014&gt;1,"",IF(E1014=1,SUMIFS(Saisonpreise!$F$9:$F$38,Saisonpreise!$K$9:$K$38,"OK",Saisonpreise!$C$9:$C$38,"Einmalig",Saisonpreise!$D$9:$D$38,"&lt;="&amp;A1014,Saisonpreise!$E$9:$E$38,"&gt;="&amp;A1014),IF(D1014&gt;1,"",IF(D1014=0,Start!$E$26,SUMIFS(Saisonpreise!$F$9:$F$38,Saisonpreise!$K$9:$K$38,"OK",Saisonpreise!$C$9:$C$38,"Jährlich",Saisonpreise!$J$9:$J$38,0,Saisonpreise!$H$9:$H$38,"&lt;="&amp;C1014,Saisonpreise!$I$9:$I$38,"&gt;="&amp;C1014)+SUMIFS(Saisonpreise!$F$9:$F$38,Saisonpreise!$K$9:$K$38,"OK",Saisonpreise!$C$9:$C$38,"Jährlich",Saisonpreise!$J$9:$J$38,1,Saisonpreise!$H$9:$H$38,"&lt;="&amp;C1014)+SUMIFS(Saisonpreise!$F$9:$F$38,Saisonpreise!$K$9:$K$38,"OK",Saisonpreise!$C$9:$C$38,"Jährlich",Saisonpreise!$J$9:$J$38,1,Saisonpreise!$I$9:$I$38,"&gt;="&amp;C1014))))))</f>
        <v>110</v>
      </c>
      <c r="G1014" s="3" t="str">
        <f t="shared" si="62"/>
        <v>Jährliche Saison</v>
      </c>
      <c r="H1014" s="3" t="str">
        <f t="shared" si="63"/>
        <v>OK</v>
      </c>
    </row>
    <row r="1015" spans="1:8" ht="31" customHeight="1">
      <c r="A1015" s="12">
        <f>IF(DATE(Start!$E$28,1,1)+ROW()-9&lt;DATE(Start!$E$28+3,1,1),DATE(Start!$E$28,1,1)+ROW()-9,"")</f>
        <v>47029</v>
      </c>
      <c r="B1015" s="3" t="str">
        <f t="shared" si="60"/>
        <v>Di</v>
      </c>
      <c r="C1015" s="3">
        <f t="shared" si="61"/>
        <v>1003</v>
      </c>
      <c r="D1015" s="3">
        <f>IF(A1015="","",COUNTIFS(Saisonpreise!$K$9:$K$38,"OK",Saisonpreise!$C$9:$C$38,"Jährlich",Saisonpreise!$J$9:$J$38,0,Saisonpreise!$H$9:$H$38,"&lt;="&amp;C1015,Saisonpreise!$I$9:$I$38,"&gt;="&amp;C1015)+COUNTIFS(Saisonpreise!$K$9:$K$38,"OK",Saisonpreise!$C$9:$C$38,"Jährlich",Saisonpreise!$J$9:$J$38,1,Saisonpreise!$H$9:$H$38,"&lt;="&amp;C1015)+COUNTIFS(Saisonpreise!$K$9:$K$38,"OK",Saisonpreise!$C$9:$C$38,"Jährlich",Saisonpreise!$J$9:$J$38,1,Saisonpreise!$I$9:$I$38,"&gt;="&amp;C1015))</f>
        <v>1</v>
      </c>
      <c r="E1015" s="3">
        <f>IF(A1015="","",COUNTIFS(Saisonpreise!$K$9:$K$38,"OK",Saisonpreise!$C$9:$C$38,"Einmalig",Saisonpreise!$D$9:$D$38,"&lt;="&amp;A1015,Saisonpreise!$E$9:$E$38,"&gt;="&amp;A1015))</f>
        <v>0</v>
      </c>
      <c r="F1015" s="10">
        <f>IF(A1015="","",IF(E1015&gt;1,"",IF(E1015=1,SUMIFS(Saisonpreise!$F$9:$F$38,Saisonpreise!$K$9:$K$38,"OK",Saisonpreise!$C$9:$C$38,"Einmalig",Saisonpreise!$D$9:$D$38,"&lt;="&amp;A1015,Saisonpreise!$E$9:$E$38,"&gt;="&amp;A1015),IF(D1015&gt;1,"",IF(D1015=0,Start!$E$26,SUMIFS(Saisonpreise!$F$9:$F$38,Saisonpreise!$K$9:$K$38,"OK",Saisonpreise!$C$9:$C$38,"Jährlich",Saisonpreise!$J$9:$J$38,0,Saisonpreise!$H$9:$H$38,"&lt;="&amp;C1015,Saisonpreise!$I$9:$I$38,"&gt;="&amp;C1015)+SUMIFS(Saisonpreise!$F$9:$F$38,Saisonpreise!$K$9:$K$38,"OK",Saisonpreise!$C$9:$C$38,"Jährlich",Saisonpreise!$J$9:$J$38,1,Saisonpreise!$H$9:$H$38,"&lt;="&amp;C1015)+SUMIFS(Saisonpreise!$F$9:$F$38,Saisonpreise!$K$9:$K$38,"OK",Saisonpreise!$C$9:$C$38,"Jährlich",Saisonpreise!$J$9:$J$38,1,Saisonpreise!$I$9:$I$38,"&gt;="&amp;C1015))))))</f>
        <v>110</v>
      </c>
      <c r="G1015" s="3" t="str">
        <f t="shared" si="62"/>
        <v>Jährliche Saison</v>
      </c>
      <c r="H1015" s="3" t="str">
        <f t="shared" si="63"/>
        <v>OK</v>
      </c>
    </row>
    <row r="1016" spans="1:8" ht="31" customHeight="1">
      <c r="A1016" s="12">
        <f>IF(DATE(Start!$E$28,1,1)+ROW()-9&lt;DATE(Start!$E$28+3,1,1),DATE(Start!$E$28,1,1)+ROW()-9,"")</f>
        <v>47030</v>
      </c>
      <c r="B1016" s="3" t="str">
        <f t="shared" si="60"/>
        <v>Mi</v>
      </c>
      <c r="C1016" s="3">
        <f t="shared" si="61"/>
        <v>1004</v>
      </c>
      <c r="D1016" s="3">
        <f>IF(A1016="","",COUNTIFS(Saisonpreise!$K$9:$K$38,"OK",Saisonpreise!$C$9:$C$38,"Jährlich",Saisonpreise!$J$9:$J$38,0,Saisonpreise!$H$9:$H$38,"&lt;="&amp;C1016,Saisonpreise!$I$9:$I$38,"&gt;="&amp;C1016)+COUNTIFS(Saisonpreise!$K$9:$K$38,"OK",Saisonpreise!$C$9:$C$38,"Jährlich",Saisonpreise!$J$9:$J$38,1,Saisonpreise!$H$9:$H$38,"&lt;="&amp;C1016)+COUNTIFS(Saisonpreise!$K$9:$K$38,"OK",Saisonpreise!$C$9:$C$38,"Jährlich",Saisonpreise!$J$9:$J$38,1,Saisonpreise!$I$9:$I$38,"&gt;="&amp;C1016))</f>
        <v>1</v>
      </c>
      <c r="E1016" s="3">
        <f>IF(A1016="","",COUNTIFS(Saisonpreise!$K$9:$K$38,"OK",Saisonpreise!$C$9:$C$38,"Einmalig",Saisonpreise!$D$9:$D$38,"&lt;="&amp;A1016,Saisonpreise!$E$9:$E$38,"&gt;="&amp;A1016))</f>
        <v>0</v>
      </c>
      <c r="F1016" s="10">
        <f>IF(A1016="","",IF(E1016&gt;1,"",IF(E1016=1,SUMIFS(Saisonpreise!$F$9:$F$38,Saisonpreise!$K$9:$K$38,"OK",Saisonpreise!$C$9:$C$38,"Einmalig",Saisonpreise!$D$9:$D$38,"&lt;="&amp;A1016,Saisonpreise!$E$9:$E$38,"&gt;="&amp;A1016),IF(D1016&gt;1,"",IF(D1016=0,Start!$E$26,SUMIFS(Saisonpreise!$F$9:$F$38,Saisonpreise!$K$9:$K$38,"OK",Saisonpreise!$C$9:$C$38,"Jährlich",Saisonpreise!$J$9:$J$38,0,Saisonpreise!$H$9:$H$38,"&lt;="&amp;C1016,Saisonpreise!$I$9:$I$38,"&gt;="&amp;C1016)+SUMIFS(Saisonpreise!$F$9:$F$38,Saisonpreise!$K$9:$K$38,"OK",Saisonpreise!$C$9:$C$38,"Jährlich",Saisonpreise!$J$9:$J$38,1,Saisonpreise!$H$9:$H$38,"&lt;="&amp;C1016)+SUMIFS(Saisonpreise!$F$9:$F$38,Saisonpreise!$K$9:$K$38,"OK",Saisonpreise!$C$9:$C$38,"Jährlich",Saisonpreise!$J$9:$J$38,1,Saisonpreise!$I$9:$I$38,"&gt;="&amp;C1016))))))</f>
        <v>110</v>
      </c>
      <c r="G1016" s="3" t="str">
        <f t="shared" si="62"/>
        <v>Jährliche Saison</v>
      </c>
      <c r="H1016" s="3" t="str">
        <f t="shared" si="63"/>
        <v>OK</v>
      </c>
    </row>
    <row r="1017" spans="1:8" ht="31" customHeight="1">
      <c r="A1017" s="12">
        <f>IF(DATE(Start!$E$28,1,1)+ROW()-9&lt;DATE(Start!$E$28+3,1,1),DATE(Start!$E$28,1,1)+ROW()-9,"")</f>
        <v>47031</v>
      </c>
      <c r="B1017" s="3" t="str">
        <f t="shared" si="60"/>
        <v>Do</v>
      </c>
      <c r="C1017" s="3">
        <f t="shared" si="61"/>
        <v>1005</v>
      </c>
      <c r="D1017" s="3">
        <f>IF(A1017="","",COUNTIFS(Saisonpreise!$K$9:$K$38,"OK",Saisonpreise!$C$9:$C$38,"Jährlich",Saisonpreise!$J$9:$J$38,0,Saisonpreise!$H$9:$H$38,"&lt;="&amp;C1017,Saisonpreise!$I$9:$I$38,"&gt;="&amp;C1017)+COUNTIFS(Saisonpreise!$K$9:$K$38,"OK",Saisonpreise!$C$9:$C$38,"Jährlich",Saisonpreise!$J$9:$J$38,1,Saisonpreise!$H$9:$H$38,"&lt;="&amp;C1017)+COUNTIFS(Saisonpreise!$K$9:$K$38,"OK",Saisonpreise!$C$9:$C$38,"Jährlich",Saisonpreise!$J$9:$J$38,1,Saisonpreise!$I$9:$I$38,"&gt;="&amp;C1017))</f>
        <v>1</v>
      </c>
      <c r="E1017" s="3">
        <f>IF(A1017="","",COUNTIFS(Saisonpreise!$K$9:$K$38,"OK",Saisonpreise!$C$9:$C$38,"Einmalig",Saisonpreise!$D$9:$D$38,"&lt;="&amp;A1017,Saisonpreise!$E$9:$E$38,"&gt;="&amp;A1017))</f>
        <v>0</v>
      </c>
      <c r="F1017" s="10">
        <f>IF(A1017="","",IF(E1017&gt;1,"",IF(E1017=1,SUMIFS(Saisonpreise!$F$9:$F$38,Saisonpreise!$K$9:$K$38,"OK",Saisonpreise!$C$9:$C$38,"Einmalig",Saisonpreise!$D$9:$D$38,"&lt;="&amp;A1017,Saisonpreise!$E$9:$E$38,"&gt;="&amp;A1017),IF(D1017&gt;1,"",IF(D1017=0,Start!$E$26,SUMIFS(Saisonpreise!$F$9:$F$38,Saisonpreise!$K$9:$K$38,"OK",Saisonpreise!$C$9:$C$38,"Jährlich",Saisonpreise!$J$9:$J$38,0,Saisonpreise!$H$9:$H$38,"&lt;="&amp;C1017,Saisonpreise!$I$9:$I$38,"&gt;="&amp;C1017)+SUMIFS(Saisonpreise!$F$9:$F$38,Saisonpreise!$K$9:$K$38,"OK",Saisonpreise!$C$9:$C$38,"Jährlich",Saisonpreise!$J$9:$J$38,1,Saisonpreise!$H$9:$H$38,"&lt;="&amp;C1017)+SUMIFS(Saisonpreise!$F$9:$F$38,Saisonpreise!$K$9:$K$38,"OK",Saisonpreise!$C$9:$C$38,"Jährlich",Saisonpreise!$J$9:$J$38,1,Saisonpreise!$I$9:$I$38,"&gt;="&amp;C1017))))))</f>
        <v>110</v>
      </c>
      <c r="G1017" s="3" t="str">
        <f t="shared" si="62"/>
        <v>Jährliche Saison</v>
      </c>
      <c r="H1017" s="3" t="str">
        <f t="shared" si="63"/>
        <v>OK</v>
      </c>
    </row>
    <row r="1018" spans="1:8" ht="31" customHeight="1">
      <c r="A1018" s="12">
        <f>IF(DATE(Start!$E$28,1,1)+ROW()-9&lt;DATE(Start!$E$28+3,1,1),DATE(Start!$E$28,1,1)+ROW()-9,"")</f>
        <v>47032</v>
      </c>
      <c r="B1018" s="3" t="str">
        <f t="shared" si="60"/>
        <v>Fr</v>
      </c>
      <c r="C1018" s="3">
        <f t="shared" si="61"/>
        <v>1006</v>
      </c>
      <c r="D1018" s="3">
        <f>IF(A1018="","",COUNTIFS(Saisonpreise!$K$9:$K$38,"OK",Saisonpreise!$C$9:$C$38,"Jährlich",Saisonpreise!$J$9:$J$38,0,Saisonpreise!$H$9:$H$38,"&lt;="&amp;C1018,Saisonpreise!$I$9:$I$38,"&gt;="&amp;C1018)+COUNTIFS(Saisonpreise!$K$9:$K$38,"OK",Saisonpreise!$C$9:$C$38,"Jährlich",Saisonpreise!$J$9:$J$38,1,Saisonpreise!$H$9:$H$38,"&lt;="&amp;C1018)+COUNTIFS(Saisonpreise!$K$9:$K$38,"OK",Saisonpreise!$C$9:$C$38,"Jährlich",Saisonpreise!$J$9:$J$38,1,Saisonpreise!$I$9:$I$38,"&gt;="&amp;C1018))</f>
        <v>1</v>
      </c>
      <c r="E1018" s="3">
        <f>IF(A1018="","",COUNTIFS(Saisonpreise!$K$9:$K$38,"OK",Saisonpreise!$C$9:$C$38,"Einmalig",Saisonpreise!$D$9:$D$38,"&lt;="&amp;A1018,Saisonpreise!$E$9:$E$38,"&gt;="&amp;A1018))</f>
        <v>0</v>
      </c>
      <c r="F1018" s="10">
        <f>IF(A1018="","",IF(E1018&gt;1,"",IF(E1018=1,SUMIFS(Saisonpreise!$F$9:$F$38,Saisonpreise!$K$9:$K$38,"OK",Saisonpreise!$C$9:$C$38,"Einmalig",Saisonpreise!$D$9:$D$38,"&lt;="&amp;A1018,Saisonpreise!$E$9:$E$38,"&gt;="&amp;A1018),IF(D1018&gt;1,"",IF(D1018=0,Start!$E$26,SUMIFS(Saisonpreise!$F$9:$F$38,Saisonpreise!$K$9:$K$38,"OK",Saisonpreise!$C$9:$C$38,"Jährlich",Saisonpreise!$J$9:$J$38,0,Saisonpreise!$H$9:$H$38,"&lt;="&amp;C1018,Saisonpreise!$I$9:$I$38,"&gt;="&amp;C1018)+SUMIFS(Saisonpreise!$F$9:$F$38,Saisonpreise!$K$9:$K$38,"OK",Saisonpreise!$C$9:$C$38,"Jährlich",Saisonpreise!$J$9:$J$38,1,Saisonpreise!$H$9:$H$38,"&lt;="&amp;C1018)+SUMIFS(Saisonpreise!$F$9:$F$38,Saisonpreise!$K$9:$K$38,"OK",Saisonpreise!$C$9:$C$38,"Jährlich",Saisonpreise!$J$9:$J$38,1,Saisonpreise!$I$9:$I$38,"&gt;="&amp;C1018))))))</f>
        <v>110</v>
      </c>
      <c r="G1018" s="3" t="str">
        <f t="shared" si="62"/>
        <v>Jährliche Saison</v>
      </c>
      <c r="H1018" s="3" t="str">
        <f t="shared" si="63"/>
        <v>OK</v>
      </c>
    </row>
    <row r="1019" spans="1:8" ht="31" customHeight="1">
      <c r="A1019" s="12">
        <f>IF(DATE(Start!$E$28,1,1)+ROW()-9&lt;DATE(Start!$E$28+3,1,1),DATE(Start!$E$28,1,1)+ROW()-9,"")</f>
        <v>47033</v>
      </c>
      <c r="B1019" s="3" t="str">
        <f t="shared" si="60"/>
        <v>Sa</v>
      </c>
      <c r="C1019" s="3">
        <f t="shared" si="61"/>
        <v>1007</v>
      </c>
      <c r="D1019" s="3">
        <f>IF(A1019="","",COUNTIFS(Saisonpreise!$K$9:$K$38,"OK",Saisonpreise!$C$9:$C$38,"Jährlich",Saisonpreise!$J$9:$J$38,0,Saisonpreise!$H$9:$H$38,"&lt;="&amp;C1019,Saisonpreise!$I$9:$I$38,"&gt;="&amp;C1019)+COUNTIFS(Saisonpreise!$K$9:$K$38,"OK",Saisonpreise!$C$9:$C$38,"Jährlich",Saisonpreise!$J$9:$J$38,1,Saisonpreise!$H$9:$H$38,"&lt;="&amp;C1019)+COUNTIFS(Saisonpreise!$K$9:$K$38,"OK",Saisonpreise!$C$9:$C$38,"Jährlich",Saisonpreise!$J$9:$J$38,1,Saisonpreise!$I$9:$I$38,"&gt;="&amp;C1019))</f>
        <v>1</v>
      </c>
      <c r="E1019" s="3">
        <f>IF(A1019="","",COUNTIFS(Saisonpreise!$K$9:$K$38,"OK",Saisonpreise!$C$9:$C$38,"Einmalig",Saisonpreise!$D$9:$D$38,"&lt;="&amp;A1019,Saisonpreise!$E$9:$E$38,"&gt;="&amp;A1019))</f>
        <v>0</v>
      </c>
      <c r="F1019" s="10">
        <f>IF(A1019="","",IF(E1019&gt;1,"",IF(E1019=1,SUMIFS(Saisonpreise!$F$9:$F$38,Saisonpreise!$K$9:$K$38,"OK",Saisonpreise!$C$9:$C$38,"Einmalig",Saisonpreise!$D$9:$D$38,"&lt;="&amp;A1019,Saisonpreise!$E$9:$E$38,"&gt;="&amp;A1019),IF(D1019&gt;1,"",IF(D1019=0,Start!$E$26,SUMIFS(Saisonpreise!$F$9:$F$38,Saisonpreise!$K$9:$K$38,"OK",Saisonpreise!$C$9:$C$38,"Jährlich",Saisonpreise!$J$9:$J$38,0,Saisonpreise!$H$9:$H$38,"&lt;="&amp;C1019,Saisonpreise!$I$9:$I$38,"&gt;="&amp;C1019)+SUMIFS(Saisonpreise!$F$9:$F$38,Saisonpreise!$K$9:$K$38,"OK",Saisonpreise!$C$9:$C$38,"Jährlich",Saisonpreise!$J$9:$J$38,1,Saisonpreise!$H$9:$H$38,"&lt;="&amp;C1019)+SUMIFS(Saisonpreise!$F$9:$F$38,Saisonpreise!$K$9:$K$38,"OK",Saisonpreise!$C$9:$C$38,"Jährlich",Saisonpreise!$J$9:$J$38,1,Saisonpreise!$I$9:$I$38,"&gt;="&amp;C1019))))))</f>
        <v>110</v>
      </c>
      <c r="G1019" s="3" t="str">
        <f t="shared" si="62"/>
        <v>Jährliche Saison</v>
      </c>
      <c r="H1019" s="3" t="str">
        <f t="shared" si="63"/>
        <v>OK</v>
      </c>
    </row>
    <row r="1020" spans="1:8" ht="31" customHeight="1">
      <c r="A1020" s="12">
        <f>IF(DATE(Start!$E$28,1,1)+ROW()-9&lt;DATE(Start!$E$28+3,1,1),DATE(Start!$E$28,1,1)+ROW()-9,"")</f>
        <v>47034</v>
      </c>
      <c r="B1020" s="3" t="str">
        <f t="shared" si="60"/>
        <v>So</v>
      </c>
      <c r="C1020" s="3">
        <f t="shared" si="61"/>
        <v>1008</v>
      </c>
      <c r="D1020" s="3">
        <f>IF(A1020="","",COUNTIFS(Saisonpreise!$K$9:$K$38,"OK",Saisonpreise!$C$9:$C$38,"Jährlich",Saisonpreise!$J$9:$J$38,0,Saisonpreise!$H$9:$H$38,"&lt;="&amp;C1020,Saisonpreise!$I$9:$I$38,"&gt;="&amp;C1020)+COUNTIFS(Saisonpreise!$K$9:$K$38,"OK",Saisonpreise!$C$9:$C$38,"Jährlich",Saisonpreise!$J$9:$J$38,1,Saisonpreise!$H$9:$H$38,"&lt;="&amp;C1020)+COUNTIFS(Saisonpreise!$K$9:$K$38,"OK",Saisonpreise!$C$9:$C$38,"Jährlich",Saisonpreise!$J$9:$J$38,1,Saisonpreise!$I$9:$I$38,"&gt;="&amp;C1020))</f>
        <v>1</v>
      </c>
      <c r="E1020" s="3">
        <f>IF(A1020="","",COUNTIFS(Saisonpreise!$K$9:$K$38,"OK",Saisonpreise!$C$9:$C$38,"Einmalig",Saisonpreise!$D$9:$D$38,"&lt;="&amp;A1020,Saisonpreise!$E$9:$E$38,"&gt;="&amp;A1020))</f>
        <v>0</v>
      </c>
      <c r="F1020" s="10">
        <f>IF(A1020="","",IF(E1020&gt;1,"",IF(E1020=1,SUMIFS(Saisonpreise!$F$9:$F$38,Saisonpreise!$K$9:$K$38,"OK",Saisonpreise!$C$9:$C$38,"Einmalig",Saisonpreise!$D$9:$D$38,"&lt;="&amp;A1020,Saisonpreise!$E$9:$E$38,"&gt;="&amp;A1020),IF(D1020&gt;1,"",IF(D1020=0,Start!$E$26,SUMIFS(Saisonpreise!$F$9:$F$38,Saisonpreise!$K$9:$K$38,"OK",Saisonpreise!$C$9:$C$38,"Jährlich",Saisonpreise!$J$9:$J$38,0,Saisonpreise!$H$9:$H$38,"&lt;="&amp;C1020,Saisonpreise!$I$9:$I$38,"&gt;="&amp;C1020)+SUMIFS(Saisonpreise!$F$9:$F$38,Saisonpreise!$K$9:$K$38,"OK",Saisonpreise!$C$9:$C$38,"Jährlich",Saisonpreise!$J$9:$J$38,1,Saisonpreise!$H$9:$H$38,"&lt;="&amp;C1020)+SUMIFS(Saisonpreise!$F$9:$F$38,Saisonpreise!$K$9:$K$38,"OK",Saisonpreise!$C$9:$C$38,"Jährlich",Saisonpreise!$J$9:$J$38,1,Saisonpreise!$I$9:$I$38,"&gt;="&amp;C1020))))))</f>
        <v>110</v>
      </c>
      <c r="G1020" s="3" t="str">
        <f t="shared" si="62"/>
        <v>Jährliche Saison</v>
      </c>
      <c r="H1020" s="3" t="str">
        <f t="shared" si="63"/>
        <v>OK</v>
      </c>
    </row>
    <row r="1021" spans="1:8" ht="31" customHeight="1">
      <c r="A1021" s="12">
        <f>IF(DATE(Start!$E$28,1,1)+ROW()-9&lt;DATE(Start!$E$28+3,1,1),DATE(Start!$E$28,1,1)+ROW()-9,"")</f>
        <v>47035</v>
      </c>
      <c r="B1021" s="3" t="str">
        <f t="shared" si="60"/>
        <v>Mo</v>
      </c>
      <c r="C1021" s="3">
        <f t="shared" si="61"/>
        <v>1009</v>
      </c>
      <c r="D1021" s="3">
        <f>IF(A1021="","",COUNTIFS(Saisonpreise!$K$9:$K$38,"OK",Saisonpreise!$C$9:$C$38,"Jährlich",Saisonpreise!$J$9:$J$38,0,Saisonpreise!$H$9:$H$38,"&lt;="&amp;C1021,Saisonpreise!$I$9:$I$38,"&gt;="&amp;C1021)+COUNTIFS(Saisonpreise!$K$9:$K$38,"OK",Saisonpreise!$C$9:$C$38,"Jährlich",Saisonpreise!$J$9:$J$38,1,Saisonpreise!$H$9:$H$38,"&lt;="&amp;C1021)+COUNTIFS(Saisonpreise!$K$9:$K$38,"OK",Saisonpreise!$C$9:$C$38,"Jährlich",Saisonpreise!$J$9:$J$38,1,Saisonpreise!$I$9:$I$38,"&gt;="&amp;C1021))</f>
        <v>1</v>
      </c>
      <c r="E1021" s="3">
        <f>IF(A1021="","",COUNTIFS(Saisonpreise!$K$9:$K$38,"OK",Saisonpreise!$C$9:$C$38,"Einmalig",Saisonpreise!$D$9:$D$38,"&lt;="&amp;A1021,Saisonpreise!$E$9:$E$38,"&gt;="&amp;A1021))</f>
        <v>0</v>
      </c>
      <c r="F1021" s="10">
        <f>IF(A1021="","",IF(E1021&gt;1,"",IF(E1021=1,SUMIFS(Saisonpreise!$F$9:$F$38,Saisonpreise!$K$9:$K$38,"OK",Saisonpreise!$C$9:$C$38,"Einmalig",Saisonpreise!$D$9:$D$38,"&lt;="&amp;A1021,Saisonpreise!$E$9:$E$38,"&gt;="&amp;A1021),IF(D1021&gt;1,"",IF(D1021=0,Start!$E$26,SUMIFS(Saisonpreise!$F$9:$F$38,Saisonpreise!$K$9:$K$38,"OK",Saisonpreise!$C$9:$C$38,"Jährlich",Saisonpreise!$J$9:$J$38,0,Saisonpreise!$H$9:$H$38,"&lt;="&amp;C1021,Saisonpreise!$I$9:$I$38,"&gt;="&amp;C1021)+SUMIFS(Saisonpreise!$F$9:$F$38,Saisonpreise!$K$9:$K$38,"OK",Saisonpreise!$C$9:$C$38,"Jährlich",Saisonpreise!$J$9:$J$38,1,Saisonpreise!$H$9:$H$38,"&lt;="&amp;C1021)+SUMIFS(Saisonpreise!$F$9:$F$38,Saisonpreise!$K$9:$K$38,"OK",Saisonpreise!$C$9:$C$38,"Jährlich",Saisonpreise!$J$9:$J$38,1,Saisonpreise!$I$9:$I$38,"&gt;="&amp;C1021))))))</f>
        <v>110</v>
      </c>
      <c r="G1021" s="3" t="str">
        <f t="shared" si="62"/>
        <v>Jährliche Saison</v>
      </c>
      <c r="H1021" s="3" t="str">
        <f t="shared" si="63"/>
        <v>OK</v>
      </c>
    </row>
    <row r="1022" spans="1:8" ht="31" customHeight="1">
      <c r="A1022" s="12">
        <f>IF(DATE(Start!$E$28,1,1)+ROW()-9&lt;DATE(Start!$E$28+3,1,1),DATE(Start!$E$28,1,1)+ROW()-9,"")</f>
        <v>47036</v>
      </c>
      <c r="B1022" s="3" t="str">
        <f t="shared" si="60"/>
        <v>Di</v>
      </c>
      <c r="C1022" s="3">
        <f t="shared" si="61"/>
        <v>1010</v>
      </c>
      <c r="D1022" s="3">
        <f>IF(A1022="","",COUNTIFS(Saisonpreise!$K$9:$K$38,"OK",Saisonpreise!$C$9:$C$38,"Jährlich",Saisonpreise!$J$9:$J$38,0,Saisonpreise!$H$9:$H$38,"&lt;="&amp;C1022,Saisonpreise!$I$9:$I$38,"&gt;="&amp;C1022)+COUNTIFS(Saisonpreise!$K$9:$K$38,"OK",Saisonpreise!$C$9:$C$38,"Jährlich",Saisonpreise!$J$9:$J$38,1,Saisonpreise!$H$9:$H$38,"&lt;="&amp;C1022)+COUNTIFS(Saisonpreise!$K$9:$K$38,"OK",Saisonpreise!$C$9:$C$38,"Jährlich",Saisonpreise!$J$9:$J$38,1,Saisonpreise!$I$9:$I$38,"&gt;="&amp;C1022))</f>
        <v>1</v>
      </c>
      <c r="E1022" s="3">
        <f>IF(A1022="","",COUNTIFS(Saisonpreise!$K$9:$K$38,"OK",Saisonpreise!$C$9:$C$38,"Einmalig",Saisonpreise!$D$9:$D$38,"&lt;="&amp;A1022,Saisonpreise!$E$9:$E$38,"&gt;="&amp;A1022))</f>
        <v>0</v>
      </c>
      <c r="F1022" s="10">
        <f>IF(A1022="","",IF(E1022&gt;1,"",IF(E1022=1,SUMIFS(Saisonpreise!$F$9:$F$38,Saisonpreise!$K$9:$K$38,"OK",Saisonpreise!$C$9:$C$38,"Einmalig",Saisonpreise!$D$9:$D$38,"&lt;="&amp;A1022,Saisonpreise!$E$9:$E$38,"&gt;="&amp;A1022),IF(D1022&gt;1,"",IF(D1022=0,Start!$E$26,SUMIFS(Saisonpreise!$F$9:$F$38,Saisonpreise!$K$9:$K$38,"OK",Saisonpreise!$C$9:$C$38,"Jährlich",Saisonpreise!$J$9:$J$38,0,Saisonpreise!$H$9:$H$38,"&lt;="&amp;C1022,Saisonpreise!$I$9:$I$38,"&gt;="&amp;C1022)+SUMIFS(Saisonpreise!$F$9:$F$38,Saisonpreise!$K$9:$K$38,"OK",Saisonpreise!$C$9:$C$38,"Jährlich",Saisonpreise!$J$9:$J$38,1,Saisonpreise!$H$9:$H$38,"&lt;="&amp;C1022)+SUMIFS(Saisonpreise!$F$9:$F$38,Saisonpreise!$K$9:$K$38,"OK",Saisonpreise!$C$9:$C$38,"Jährlich",Saisonpreise!$J$9:$J$38,1,Saisonpreise!$I$9:$I$38,"&gt;="&amp;C1022))))))</f>
        <v>110</v>
      </c>
      <c r="G1022" s="3" t="str">
        <f t="shared" si="62"/>
        <v>Jährliche Saison</v>
      </c>
      <c r="H1022" s="3" t="str">
        <f t="shared" si="63"/>
        <v>OK</v>
      </c>
    </row>
    <row r="1023" spans="1:8" ht="31" customHeight="1">
      <c r="A1023" s="12">
        <f>IF(DATE(Start!$E$28,1,1)+ROW()-9&lt;DATE(Start!$E$28+3,1,1),DATE(Start!$E$28,1,1)+ROW()-9,"")</f>
        <v>47037</v>
      </c>
      <c r="B1023" s="3" t="str">
        <f t="shared" si="60"/>
        <v>Mi</v>
      </c>
      <c r="C1023" s="3">
        <f t="shared" si="61"/>
        <v>1011</v>
      </c>
      <c r="D1023" s="3">
        <f>IF(A1023="","",COUNTIFS(Saisonpreise!$K$9:$K$38,"OK",Saisonpreise!$C$9:$C$38,"Jährlich",Saisonpreise!$J$9:$J$38,0,Saisonpreise!$H$9:$H$38,"&lt;="&amp;C1023,Saisonpreise!$I$9:$I$38,"&gt;="&amp;C1023)+COUNTIFS(Saisonpreise!$K$9:$K$38,"OK",Saisonpreise!$C$9:$C$38,"Jährlich",Saisonpreise!$J$9:$J$38,1,Saisonpreise!$H$9:$H$38,"&lt;="&amp;C1023)+COUNTIFS(Saisonpreise!$K$9:$K$38,"OK",Saisonpreise!$C$9:$C$38,"Jährlich",Saisonpreise!$J$9:$J$38,1,Saisonpreise!$I$9:$I$38,"&gt;="&amp;C1023))</f>
        <v>1</v>
      </c>
      <c r="E1023" s="3">
        <f>IF(A1023="","",COUNTIFS(Saisonpreise!$K$9:$K$38,"OK",Saisonpreise!$C$9:$C$38,"Einmalig",Saisonpreise!$D$9:$D$38,"&lt;="&amp;A1023,Saisonpreise!$E$9:$E$38,"&gt;="&amp;A1023))</f>
        <v>0</v>
      </c>
      <c r="F1023" s="10">
        <f>IF(A1023="","",IF(E1023&gt;1,"",IF(E1023=1,SUMIFS(Saisonpreise!$F$9:$F$38,Saisonpreise!$K$9:$K$38,"OK",Saisonpreise!$C$9:$C$38,"Einmalig",Saisonpreise!$D$9:$D$38,"&lt;="&amp;A1023,Saisonpreise!$E$9:$E$38,"&gt;="&amp;A1023),IF(D1023&gt;1,"",IF(D1023=0,Start!$E$26,SUMIFS(Saisonpreise!$F$9:$F$38,Saisonpreise!$K$9:$K$38,"OK",Saisonpreise!$C$9:$C$38,"Jährlich",Saisonpreise!$J$9:$J$38,0,Saisonpreise!$H$9:$H$38,"&lt;="&amp;C1023,Saisonpreise!$I$9:$I$38,"&gt;="&amp;C1023)+SUMIFS(Saisonpreise!$F$9:$F$38,Saisonpreise!$K$9:$K$38,"OK",Saisonpreise!$C$9:$C$38,"Jährlich",Saisonpreise!$J$9:$J$38,1,Saisonpreise!$H$9:$H$38,"&lt;="&amp;C1023)+SUMIFS(Saisonpreise!$F$9:$F$38,Saisonpreise!$K$9:$K$38,"OK",Saisonpreise!$C$9:$C$38,"Jährlich",Saisonpreise!$J$9:$J$38,1,Saisonpreise!$I$9:$I$38,"&gt;="&amp;C1023))))))</f>
        <v>110</v>
      </c>
      <c r="G1023" s="3" t="str">
        <f t="shared" si="62"/>
        <v>Jährliche Saison</v>
      </c>
      <c r="H1023" s="3" t="str">
        <f t="shared" si="63"/>
        <v>OK</v>
      </c>
    </row>
    <row r="1024" spans="1:8" ht="31" customHeight="1">
      <c r="A1024" s="12">
        <f>IF(DATE(Start!$E$28,1,1)+ROW()-9&lt;DATE(Start!$E$28+3,1,1),DATE(Start!$E$28,1,1)+ROW()-9,"")</f>
        <v>47038</v>
      </c>
      <c r="B1024" s="3" t="str">
        <f t="shared" si="60"/>
        <v>Do</v>
      </c>
      <c r="C1024" s="3">
        <f t="shared" si="61"/>
        <v>1012</v>
      </c>
      <c r="D1024" s="3">
        <f>IF(A1024="","",COUNTIFS(Saisonpreise!$K$9:$K$38,"OK",Saisonpreise!$C$9:$C$38,"Jährlich",Saisonpreise!$J$9:$J$38,0,Saisonpreise!$H$9:$H$38,"&lt;="&amp;C1024,Saisonpreise!$I$9:$I$38,"&gt;="&amp;C1024)+COUNTIFS(Saisonpreise!$K$9:$K$38,"OK",Saisonpreise!$C$9:$C$38,"Jährlich",Saisonpreise!$J$9:$J$38,1,Saisonpreise!$H$9:$H$38,"&lt;="&amp;C1024)+COUNTIFS(Saisonpreise!$K$9:$K$38,"OK",Saisonpreise!$C$9:$C$38,"Jährlich",Saisonpreise!$J$9:$J$38,1,Saisonpreise!$I$9:$I$38,"&gt;="&amp;C1024))</f>
        <v>1</v>
      </c>
      <c r="E1024" s="3">
        <f>IF(A1024="","",COUNTIFS(Saisonpreise!$K$9:$K$38,"OK",Saisonpreise!$C$9:$C$38,"Einmalig",Saisonpreise!$D$9:$D$38,"&lt;="&amp;A1024,Saisonpreise!$E$9:$E$38,"&gt;="&amp;A1024))</f>
        <v>0</v>
      </c>
      <c r="F1024" s="10">
        <f>IF(A1024="","",IF(E1024&gt;1,"",IF(E1024=1,SUMIFS(Saisonpreise!$F$9:$F$38,Saisonpreise!$K$9:$K$38,"OK",Saisonpreise!$C$9:$C$38,"Einmalig",Saisonpreise!$D$9:$D$38,"&lt;="&amp;A1024,Saisonpreise!$E$9:$E$38,"&gt;="&amp;A1024),IF(D1024&gt;1,"",IF(D1024=0,Start!$E$26,SUMIFS(Saisonpreise!$F$9:$F$38,Saisonpreise!$K$9:$K$38,"OK",Saisonpreise!$C$9:$C$38,"Jährlich",Saisonpreise!$J$9:$J$38,0,Saisonpreise!$H$9:$H$38,"&lt;="&amp;C1024,Saisonpreise!$I$9:$I$38,"&gt;="&amp;C1024)+SUMIFS(Saisonpreise!$F$9:$F$38,Saisonpreise!$K$9:$K$38,"OK",Saisonpreise!$C$9:$C$38,"Jährlich",Saisonpreise!$J$9:$J$38,1,Saisonpreise!$H$9:$H$38,"&lt;="&amp;C1024)+SUMIFS(Saisonpreise!$F$9:$F$38,Saisonpreise!$K$9:$K$38,"OK",Saisonpreise!$C$9:$C$38,"Jährlich",Saisonpreise!$J$9:$J$38,1,Saisonpreise!$I$9:$I$38,"&gt;="&amp;C1024))))))</f>
        <v>110</v>
      </c>
      <c r="G1024" s="3" t="str">
        <f t="shared" si="62"/>
        <v>Jährliche Saison</v>
      </c>
      <c r="H1024" s="3" t="str">
        <f t="shared" si="63"/>
        <v>OK</v>
      </c>
    </row>
    <row r="1025" spans="1:8" ht="31" customHeight="1">
      <c r="A1025" s="12">
        <f>IF(DATE(Start!$E$28,1,1)+ROW()-9&lt;DATE(Start!$E$28+3,1,1),DATE(Start!$E$28,1,1)+ROW()-9,"")</f>
        <v>47039</v>
      </c>
      <c r="B1025" s="3" t="str">
        <f t="shared" si="60"/>
        <v>Fr</v>
      </c>
      <c r="C1025" s="3">
        <f t="shared" si="61"/>
        <v>1013</v>
      </c>
      <c r="D1025" s="3">
        <f>IF(A1025="","",COUNTIFS(Saisonpreise!$K$9:$K$38,"OK",Saisonpreise!$C$9:$C$38,"Jährlich",Saisonpreise!$J$9:$J$38,0,Saisonpreise!$H$9:$H$38,"&lt;="&amp;C1025,Saisonpreise!$I$9:$I$38,"&gt;="&amp;C1025)+COUNTIFS(Saisonpreise!$K$9:$K$38,"OK",Saisonpreise!$C$9:$C$38,"Jährlich",Saisonpreise!$J$9:$J$38,1,Saisonpreise!$H$9:$H$38,"&lt;="&amp;C1025)+COUNTIFS(Saisonpreise!$K$9:$K$38,"OK",Saisonpreise!$C$9:$C$38,"Jährlich",Saisonpreise!$J$9:$J$38,1,Saisonpreise!$I$9:$I$38,"&gt;="&amp;C1025))</f>
        <v>1</v>
      </c>
      <c r="E1025" s="3">
        <f>IF(A1025="","",COUNTIFS(Saisonpreise!$K$9:$K$38,"OK",Saisonpreise!$C$9:$C$38,"Einmalig",Saisonpreise!$D$9:$D$38,"&lt;="&amp;A1025,Saisonpreise!$E$9:$E$38,"&gt;="&amp;A1025))</f>
        <v>0</v>
      </c>
      <c r="F1025" s="10">
        <f>IF(A1025="","",IF(E1025&gt;1,"",IF(E1025=1,SUMIFS(Saisonpreise!$F$9:$F$38,Saisonpreise!$K$9:$K$38,"OK",Saisonpreise!$C$9:$C$38,"Einmalig",Saisonpreise!$D$9:$D$38,"&lt;="&amp;A1025,Saisonpreise!$E$9:$E$38,"&gt;="&amp;A1025),IF(D1025&gt;1,"",IF(D1025=0,Start!$E$26,SUMIFS(Saisonpreise!$F$9:$F$38,Saisonpreise!$K$9:$K$38,"OK",Saisonpreise!$C$9:$C$38,"Jährlich",Saisonpreise!$J$9:$J$38,0,Saisonpreise!$H$9:$H$38,"&lt;="&amp;C1025,Saisonpreise!$I$9:$I$38,"&gt;="&amp;C1025)+SUMIFS(Saisonpreise!$F$9:$F$38,Saisonpreise!$K$9:$K$38,"OK",Saisonpreise!$C$9:$C$38,"Jährlich",Saisonpreise!$J$9:$J$38,1,Saisonpreise!$H$9:$H$38,"&lt;="&amp;C1025)+SUMIFS(Saisonpreise!$F$9:$F$38,Saisonpreise!$K$9:$K$38,"OK",Saisonpreise!$C$9:$C$38,"Jährlich",Saisonpreise!$J$9:$J$38,1,Saisonpreise!$I$9:$I$38,"&gt;="&amp;C1025))))))</f>
        <v>110</v>
      </c>
      <c r="G1025" s="3" t="str">
        <f t="shared" si="62"/>
        <v>Jährliche Saison</v>
      </c>
      <c r="H1025" s="3" t="str">
        <f t="shared" si="63"/>
        <v>OK</v>
      </c>
    </row>
    <row r="1026" spans="1:8" ht="31" customHeight="1">
      <c r="A1026" s="12">
        <f>IF(DATE(Start!$E$28,1,1)+ROW()-9&lt;DATE(Start!$E$28+3,1,1),DATE(Start!$E$28,1,1)+ROW()-9,"")</f>
        <v>47040</v>
      </c>
      <c r="B1026" s="3" t="str">
        <f t="shared" si="60"/>
        <v>Sa</v>
      </c>
      <c r="C1026" s="3">
        <f t="shared" si="61"/>
        <v>1014</v>
      </c>
      <c r="D1026" s="3">
        <f>IF(A1026="","",COUNTIFS(Saisonpreise!$K$9:$K$38,"OK",Saisonpreise!$C$9:$C$38,"Jährlich",Saisonpreise!$J$9:$J$38,0,Saisonpreise!$H$9:$H$38,"&lt;="&amp;C1026,Saisonpreise!$I$9:$I$38,"&gt;="&amp;C1026)+COUNTIFS(Saisonpreise!$K$9:$K$38,"OK",Saisonpreise!$C$9:$C$38,"Jährlich",Saisonpreise!$J$9:$J$38,1,Saisonpreise!$H$9:$H$38,"&lt;="&amp;C1026)+COUNTIFS(Saisonpreise!$K$9:$K$38,"OK",Saisonpreise!$C$9:$C$38,"Jährlich",Saisonpreise!$J$9:$J$38,1,Saisonpreise!$I$9:$I$38,"&gt;="&amp;C1026))</f>
        <v>1</v>
      </c>
      <c r="E1026" s="3">
        <f>IF(A1026="","",COUNTIFS(Saisonpreise!$K$9:$K$38,"OK",Saisonpreise!$C$9:$C$38,"Einmalig",Saisonpreise!$D$9:$D$38,"&lt;="&amp;A1026,Saisonpreise!$E$9:$E$38,"&gt;="&amp;A1026))</f>
        <v>0</v>
      </c>
      <c r="F1026" s="10">
        <f>IF(A1026="","",IF(E1026&gt;1,"",IF(E1026=1,SUMIFS(Saisonpreise!$F$9:$F$38,Saisonpreise!$K$9:$K$38,"OK",Saisonpreise!$C$9:$C$38,"Einmalig",Saisonpreise!$D$9:$D$38,"&lt;="&amp;A1026,Saisonpreise!$E$9:$E$38,"&gt;="&amp;A1026),IF(D1026&gt;1,"",IF(D1026=0,Start!$E$26,SUMIFS(Saisonpreise!$F$9:$F$38,Saisonpreise!$K$9:$K$38,"OK",Saisonpreise!$C$9:$C$38,"Jährlich",Saisonpreise!$J$9:$J$38,0,Saisonpreise!$H$9:$H$38,"&lt;="&amp;C1026,Saisonpreise!$I$9:$I$38,"&gt;="&amp;C1026)+SUMIFS(Saisonpreise!$F$9:$F$38,Saisonpreise!$K$9:$K$38,"OK",Saisonpreise!$C$9:$C$38,"Jährlich",Saisonpreise!$J$9:$J$38,1,Saisonpreise!$H$9:$H$38,"&lt;="&amp;C1026)+SUMIFS(Saisonpreise!$F$9:$F$38,Saisonpreise!$K$9:$K$38,"OK",Saisonpreise!$C$9:$C$38,"Jährlich",Saisonpreise!$J$9:$J$38,1,Saisonpreise!$I$9:$I$38,"&gt;="&amp;C1026))))))</f>
        <v>110</v>
      </c>
      <c r="G1026" s="3" t="str">
        <f t="shared" si="62"/>
        <v>Jährliche Saison</v>
      </c>
      <c r="H1026" s="3" t="str">
        <f t="shared" si="63"/>
        <v>OK</v>
      </c>
    </row>
    <row r="1027" spans="1:8" ht="31" customHeight="1">
      <c r="A1027" s="12">
        <f>IF(DATE(Start!$E$28,1,1)+ROW()-9&lt;DATE(Start!$E$28+3,1,1),DATE(Start!$E$28,1,1)+ROW()-9,"")</f>
        <v>47041</v>
      </c>
      <c r="B1027" s="3" t="str">
        <f t="shared" si="60"/>
        <v>So</v>
      </c>
      <c r="C1027" s="3">
        <f t="shared" si="61"/>
        <v>1015</v>
      </c>
      <c r="D1027" s="3">
        <f>IF(A1027="","",COUNTIFS(Saisonpreise!$K$9:$K$38,"OK",Saisonpreise!$C$9:$C$38,"Jährlich",Saisonpreise!$J$9:$J$38,0,Saisonpreise!$H$9:$H$38,"&lt;="&amp;C1027,Saisonpreise!$I$9:$I$38,"&gt;="&amp;C1027)+COUNTIFS(Saisonpreise!$K$9:$K$38,"OK",Saisonpreise!$C$9:$C$38,"Jährlich",Saisonpreise!$J$9:$J$38,1,Saisonpreise!$H$9:$H$38,"&lt;="&amp;C1027)+COUNTIFS(Saisonpreise!$K$9:$K$38,"OK",Saisonpreise!$C$9:$C$38,"Jährlich",Saisonpreise!$J$9:$J$38,1,Saisonpreise!$I$9:$I$38,"&gt;="&amp;C1027))</f>
        <v>1</v>
      </c>
      <c r="E1027" s="3">
        <f>IF(A1027="","",COUNTIFS(Saisonpreise!$K$9:$K$38,"OK",Saisonpreise!$C$9:$C$38,"Einmalig",Saisonpreise!$D$9:$D$38,"&lt;="&amp;A1027,Saisonpreise!$E$9:$E$38,"&gt;="&amp;A1027))</f>
        <v>0</v>
      </c>
      <c r="F1027" s="10">
        <f>IF(A1027="","",IF(E1027&gt;1,"",IF(E1027=1,SUMIFS(Saisonpreise!$F$9:$F$38,Saisonpreise!$K$9:$K$38,"OK",Saisonpreise!$C$9:$C$38,"Einmalig",Saisonpreise!$D$9:$D$38,"&lt;="&amp;A1027,Saisonpreise!$E$9:$E$38,"&gt;="&amp;A1027),IF(D1027&gt;1,"",IF(D1027=0,Start!$E$26,SUMIFS(Saisonpreise!$F$9:$F$38,Saisonpreise!$K$9:$K$38,"OK",Saisonpreise!$C$9:$C$38,"Jährlich",Saisonpreise!$J$9:$J$38,0,Saisonpreise!$H$9:$H$38,"&lt;="&amp;C1027,Saisonpreise!$I$9:$I$38,"&gt;="&amp;C1027)+SUMIFS(Saisonpreise!$F$9:$F$38,Saisonpreise!$K$9:$K$38,"OK",Saisonpreise!$C$9:$C$38,"Jährlich",Saisonpreise!$J$9:$J$38,1,Saisonpreise!$H$9:$H$38,"&lt;="&amp;C1027)+SUMIFS(Saisonpreise!$F$9:$F$38,Saisonpreise!$K$9:$K$38,"OK",Saisonpreise!$C$9:$C$38,"Jährlich",Saisonpreise!$J$9:$J$38,1,Saisonpreise!$I$9:$I$38,"&gt;="&amp;C1027))))))</f>
        <v>110</v>
      </c>
      <c r="G1027" s="3" t="str">
        <f t="shared" si="62"/>
        <v>Jährliche Saison</v>
      </c>
      <c r="H1027" s="3" t="str">
        <f t="shared" si="63"/>
        <v>OK</v>
      </c>
    </row>
    <row r="1028" spans="1:8" ht="31" customHeight="1">
      <c r="A1028" s="12">
        <f>IF(DATE(Start!$E$28,1,1)+ROW()-9&lt;DATE(Start!$E$28+3,1,1),DATE(Start!$E$28,1,1)+ROW()-9,"")</f>
        <v>47042</v>
      </c>
      <c r="B1028" s="3" t="str">
        <f t="shared" si="60"/>
        <v>Mo</v>
      </c>
      <c r="C1028" s="3">
        <f t="shared" si="61"/>
        <v>1016</v>
      </c>
      <c r="D1028" s="3">
        <f>IF(A1028="","",COUNTIFS(Saisonpreise!$K$9:$K$38,"OK",Saisonpreise!$C$9:$C$38,"Jährlich",Saisonpreise!$J$9:$J$38,0,Saisonpreise!$H$9:$H$38,"&lt;="&amp;C1028,Saisonpreise!$I$9:$I$38,"&gt;="&amp;C1028)+COUNTIFS(Saisonpreise!$K$9:$K$38,"OK",Saisonpreise!$C$9:$C$38,"Jährlich",Saisonpreise!$J$9:$J$38,1,Saisonpreise!$H$9:$H$38,"&lt;="&amp;C1028)+COUNTIFS(Saisonpreise!$K$9:$K$38,"OK",Saisonpreise!$C$9:$C$38,"Jährlich",Saisonpreise!$J$9:$J$38,1,Saisonpreise!$I$9:$I$38,"&gt;="&amp;C1028))</f>
        <v>1</v>
      </c>
      <c r="E1028" s="3">
        <f>IF(A1028="","",COUNTIFS(Saisonpreise!$K$9:$K$38,"OK",Saisonpreise!$C$9:$C$38,"Einmalig",Saisonpreise!$D$9:$D$38,"&lt;="&amp;A1028,Saisonpreise!$E$9:$E$38,"&gt;="&amp;A1028))</f>
        <v>0</v>
      </c>
      <c r="F1028" s="10">
        <f>IF(A1028="","",IF(E1028&gt;1,"",IF(E1028=1,SUMIFS(Saisonpreise!$F$9:$F$38,Saisonpreise!$K$9:$K$38,"OK",Saisonpreise!$C$9:$C$38,"Einmalig",Saisonpreise!$D$9:$D$38,"&lt;="&amp;A1028,Saisonpreise!$E$9:$E$38,"&gt;="&amp;A1028),IF(D1028&gt;1,"",IF(D1028=0,Start!$E$26,SUMIFS(Saisonpreise!$F$9:$F$38,Saisonpreise!$K$9:$K$38,"OK",Saisonpreise!$C$9:$C$38,"Jährlich",Saisonpreise!$J$9:$J$38,0,Saisonpreise!$H$9:$H$38,"&lt;="&amp;C1028,Saisonpreise!$I$9:$I$38,"&gt;="&amp;C1028)+SUMIFS(Saisonpreise!$F$9:$F$38,Saisonpreise!$K$9:$K$38,"OK",Saisonpreise!$C$9:$C$38,"Jährlich",Saisonpreise!$J$9:$J$38,1,Saisonpreise!$H$9:$H$38,"&lt;="&amp;C1028)+SUMIFS(Saisonpreise!$F$9:$F$38,Saisonpreise!$K$9:$K$38,"OK",Saisonpreise!$C$9:$C$38,"Jährlich",Saisonpreise!$J$9:$J$38,1,Saisonpreise!$I$9:$I$38,"&gt;="&amp;C1028))))))</f>
        <v>110</v>
      </c>
      <c r="G1028" s="3" t="str">
        <f t="shared" si="62"/>
        <v>Jährliche Saison</v>
      </c>
      <c r="H1028" s="3" t="str">
        <f t="shared" si="63"/>
        <v>OK</v>
      </c>
    </row>
    <row r="1029" spans="1:8" ht="31" customHeight="1">
      <c r="A1029" s="12">
        <f>IF(DATE(Start!$E$28,1,1)+ROW()-9&lt;DATE(Start!$E$28+3,1,1),DATE(Start!$E$28,1,1)+ROW()-9,"")</f>
        <v>47043</v>
      </c>
      <c r="B1029" s="3" t="str">
        <f t="shared" si="60"/>
        <v>Di</v>
      </c>
      <c r="C1029" s="3">
        <f t="shared" si="61"/>
        <v>1017</v>
      </c>
      <c r="D1029" s="3">
        <f>IF(A1029="","",COUNTIFS(Saisonpreise!$K$9:$K$38,"OK",Saisonpreise!$C$9:$C$38,"Jährlich",Saisonpreise!$J$9:$J$38,0,Saisonpreise!$H$9:$H$38,"&lt;="&amp;C1029,Saisonpreise!$I$9:$I$38,"&gt;="&amp;C1029)+COUNTIFS(Saisonpreise!$K$9:$K$38,"OK",Saisonpreise!$C$9:$C$38,"Jährlich",Saisonpreise!$J$9:$J$38,1,Saisonpreise!$H$9:$H$38,"&lt;="&amp;C1029)+COUNTIFS(Saisonpreise!$K$9:$K$38,"OK",Saisonpreise!$C$9:$C$38,"Jährlich",Saisonpreise!$J$9:$J$38,1,Saisonpreise!$I$9:$I$38,"&gt;="&amp;C1029))</f>
        <v>1</v>
      </c>
      <c r="E1029" s="3">
        <f>IF(A1029="","",COUNTIFS(Saisonpreise!$K$9:$K$38,"OK",Saisonpreise!$C$9:$C$38,"Einmalig",Saisonpreise!$D$9:$D$38,"&lt;="&amp;A1029,Saisonpreise!$E$9:$E$38,"&gt;="&amp;A1029))</f>
        <v>0</v>
      </c>
      <c r="F1029" s="10">
        <f>IF(A1029="","",IF(E1029&gt;1,"",IF(E1029=1,SUMIFS(Saisonpreise!$F$9:$F$38,Saisonpreise!$K$9:$K$38,"OK",Saisonpreise!$C$9:$C$38,"Einmalig",Saisonpreise!$D$9:$D$38,"&lt;="&amp;A1029,Saisonpreise!$E$9:$E$38,"&gt;="&amp;A1029),IF(D1029&gt;1,"",IF(D1029=0,Start!$E$26,SUMIFS(Saisonpreise!$F$9:$F$38,Saisonpreise!$K$9:$K$38,"OK",Saisonpreise!$C$9:$C$38,"Jährlich",Saisonpreise!$J$9:$J$38,0,Saisonpreise!$H$9:$H$38,"&lt;="&amp;C1029,Saisonpreise!$I$9:$I$38,"&gt;="&amp;C1029)+SUMIFS(Saisonpreise!$F$9:$F$38,Saisonpreise!$K$9:$K$38,"OK",Saisonpreise!$C$9:$C$38,"Jährlich",Saisonpreise!$J$9:$J$38,1,Saisonpreise!$H$9:$H$38,"&lt;="&amp;C1029)+SUMIFS(Saisonpreise!$F$9:$F$38,Saisonpreise!$K$9:$K$38,"OK",Saisonpreise!$C$9:$C$38,"Jährlich",Saisonpreise!$J$9:$J$38,1,Saisonpreise!$I$9:$I$38,"&gt;="&amp;C1029))))))</f>
        <v>110</v>
      </c>
      <c r="G1029" s="3" t="str">
        <f t="shared" si="62"/>
        <v>Jährliche Saison</v>
      </c>
      <c r="H1029" s="3" t="str">
        <f t="shared" si="63"/>
        <v>OK</v>
      </c>
    </row>
    <row r="1030" spans="1:8" ht="31" customHeight="1">
      <c r="A1030" s="12">
        <f>IF(DATE(Start!$E$28,1,1)+ROW()-9&lt;DATE(Start!$E$28+3,1,1),DATE(Start!$E$28,1,1)+ROW()-9,"")</f>
        <v>47044</v>
      </c>
      <c r="B1030" s="3" t="str">
        <f t="shared" si="60"/>
        <v>Mi</v>
      </c>
      <c r="C1030" s="3">
        <f t="shared" si="61"/>
        <v>1018</v>
      </c>
      <c r="D1030" s="3">
        <f>IF(A1030="","",COUNTIFS(Saisonpreise!$K$9:$K$38,"OK",Saisonpreise!$C$9:$C$38,"Jährlich",Saisonpreise!$J$9:$J$38,0,Saisonpreise!$H$9:$H$38,"&lt;="&amp;C1030,Saisonpreise!$I$9:$I$38,"&gt;="&amp;C1030)+COUNTIFS(Saisonpreise!$K$9:$K$38,"OK",Saisonpreise!$C$9:$C$38,"Jährlich",Saisonpreise!$J$9:$J$38,1,Saisonpreise!$H$9:$H$38,"&lt;="&amp;C1030)+COUNTIFS(Saisonpreise!$K$9:$K$38,"OK",Saisonpreise!$C$9:$C$38,"Jährlich",Saisonpreise!$J$9:$J$38,1,Saisonpreise!$I$9:$I$38,"&gt;="&amp;C1030))</f>
        <v>1</v>
      </c>
      <c r="E1030" s="3">
        <f>IF(A1030="","",COUNTIFS(Saisonpreise!$K$9:$K$38,"OK",Saisonpreise!$C$9:$C$38,"Einmalig",Saisonpreise!$D$9:$D$38,"&lt;="&amp;A1030,Saisonpreise!$E$9:$E$38,"&gt;="&amp;A1030))</f>
        <v>0</v>
      </c>
      <c r="F1030" s="10">
        <f>IF(A1030="","",IF(E1030&gt;1,"",IF(E1030=1,SUMIFS(Saisonpreise!$F$9:$F$38,Saisonpreise!$K$9:$K$38,"OK",Saisonpreise!$C$9:$C$38,"Einmalig",Saisonpreise!$D$9:$D$38,"&lt;="&amp;A1030,Saisonpreise!$E$9:$E$38,"&gt;="&amp;A1030),IF(D1030&gt;1,"",IF(D1030=0,Start!$E$26,SUMIFS(Saisonpreise!$F$9:$F$38,Saisonpreise!$K$9:$K$38,"OK",Saisonpreise!$C$9:$C$38,"Jährlich",Saisonpreise!$J$9:$J$38,0,Saisonpreise!$H$9:$H$38,"&lt;="&amp;C1030,Saisonpreise!$I$9:$I$38,"&gt;="&amp;C1030)+SUMIFS(Saisonpreise!$F$9:$F$38,Saisonpreise!$K$9:$K$38,"OK",Saisonpreise!$C$9:$C$38,"Jährlich",Saisonpreise!$J$9:$J$38,1,Saisonpreise!$H$9:$H$38,"&lt;="&amp;C1030)+SUMIFS(Saisonpreise!$F$9:$F$38,Saisonpreise!$K$9:$K$38,"OK",Saisonpreise!$C$9:$C$38,"Jährlich",Saisonpreise!$J$9:$J$38,1,Saisonpreise!$I$9:$I$38,"&gt;="&amp;C1030))))))</f>
        <v>110</v>
      </c>
      <c r="G1030" s="3" t="str">
        <f t="shared" si="62"/>
        <v>Jährliche Saison</v>
      </c>
      <c r="H1030" s="3" t="str">
        <f t="shared" si="63"/>
        <v>OK</v>
      </c>
    </row>
    <row r="1031" spans="1:8" ht="31" customHeight="1">
      <c r="A1031" s="12">
        <f>IF(DATE(Start!$E$28,1,1)+ROW()-9&lt;DATE(Start!$E$28+3,1,1),DATE(Start!$E$28,1,1)+ROW()-9,"")</f>
        <v>47045</v>
      </c>
      <c r="B1031" s="3" t="str">
        <f t="shared" si="60"/>
        <v>Do</v>
      </c>
      <c r="C1031" s="3">
        <f t="shared" si="61"/>
        <v>1019</v>
      </c>
      <c r="D1031" s="3">
        <f>IF(A1031="","",COUNTIFS(Saisonpreise!$K$9:$K$38,"OK",Saisonpreise!$C$9:$C$38,"Jährlich",Saisonpreise!$J$9:$J$38,0,Saisonpreise!$H$9:$H$38,"&lt;="&amp;C1031,Saisonpreise!$I$9:$I$38,"&gt;="&amp;C1031)+COUNTIFS(Saisonpreise!$K$9:$K$38,"OK",Saisonpreise!$C$9:$C$38,"Jährlich",Saisonpreise!$J$9:$J$38,1,Saisonpreise!$H$9:$H$38,"&lt;="&amp;C1031)+COUNTIFS(Saisonpreise!$K$9:$K$38,"OK",Saisonpreise!$C$9:$C$38,"Jährlich",Saisonpreise!$J$9:$J$38,1,Saisonpreise!$I$9:$I$38,"&gt;="&amp;C1031))</f>
        <v>1</v>
      </c>
      <c r="E1031" s="3">
        <f>IF(A1031="","",COUNTIFS(Saisonpreise!$K$9:$K$38,"OK",Saisonpreise!$C$9:$C$38,"Einmalig",Saisonpreise!$D$9:$D$38,"&lt;="&amp;A1031,Saisonpreise!$E$9:$E$38,"&gt;="&amp;A1031))</f>
        <v>0</v>
      </c>
      <c r="F1031" s="10">
        <f>IF(A1031="","",IF(E1031&gt;1,"",IF(E1031=1,SUMIFS(Saisonpreise!$F$9:$F$38,Saisonpreise!$K$9:$K$38,"OK",Saisonpreise!$C$9:$C$38,"Einmalig",Saisonpreise!$D$9:$D$38,"&lt;="&amp;A1031,Saisonpreise!$E$9:$E$38,"&gt;="&amp;A1031),IF(D1031&gt;1,"",IF(D1031=0,Start!$E$26,SUMIFS(Saisonpreise!$F$9:$F$38,Saisonpreise!$K$9:$K$38,"OK",Saisonpreise!$C$9:$C$38,"Jährlich",Saisonpreise!$J$9:$J$38,0,Saisonpreise!$H$9:$H$38,"&lt;="&amp;C1031,Saisonpreise!$I$9:$I$38,"&gt;="&amp;C1031)+SUMIFS(Saisonpreise!$F$9:$F$38,Saisonpreise!$K$9:$K$38,"OK",Saisonpreise!$C$9:$C$38,"Jährlich",Saisonpreise!$J$9:$J$38,1,Saisonpreise!$H$9:$H$38,"&lt;="&amp;C1031)+SUMIFS(Saisonpreise!$F$9:$F$38,Saisonpreise!$K$9:$K$38,"OK",Saisonpreise!$C$9:$C$38,"Jährlich",Saisonpreise!$J$9:$J$38,1,Saisonpreise!$I$9:$I$38,"&gt;="&amp;C1031))))))</f>
        <v>110</v>
      </c>
      <c r="G1031" s="3" t="str">
        <f t="shared" si="62"/>
        <v>Jährliche Saison</v>
      </c>
      <c r="H1031" s="3" t="str">
        <f t="shared" si="63"/>
        <v>OK</v>
      </c>
    </row>
    <row r="1032" spans="1:8" ht="31" customHeight="1">
      <c r="A1032" s="12">
        <f>IF(DATE(Start!$E$28,1,1)+ROW()-9&lt;DATE(Start!$E$28+3,1,1),DATE(Start!$E$28,1,1)+ROW()-9,"")</f>
        <v>47046</v>
      </c>
      <c r="B1032" s="3" t="str">
        <f t="shared" si="60"/>
        <v>Fr</v>
      </c>
      <c r="C1032" s="3">
        <f t="shared" si="61"/>
        <v>1020</v>
      </c>
      <c r="D1032" s="3">
        <f>IF(A1032="","",COUNTIFS(Saisonpreise!$K$9:$K$38,"OK",Saisonpreise!$C$9:$C$38,"Jährlich",Saisonpreise!$J$9:$J$38,0,Saisonpreise!$H$9:$H$38,"&lt;="&amp;C1032,Saisonpreise!$I$9:$I$38,"&gt;="&amp;C1032)+COUNTIFS(Saisonpreise!$K$9:$K$38,"OK",Saisonpreise!$C$9:$C$38,"Jährlich",Saisonpreise!$J$9:$J$38,1,Saisonpreise!$H$9:$H$38,"&lt;="&amp;C1032)+COUNTIFS(Saisonpreise!$K$9:$K$38,"OK",Saisonpreise!$C$9:$C$38,"Jährlich",Saisonpreise!$J$9:$J$38,1,Saisonpreise!$I$9:$I$38,"&gt;="&amp;C1032))</f>
        <v>1</v>
      </c>
      <c r="E1032" s="3">
        <f>IF(A1032="","",COUNTIFS(Saisonpreise!$K$9:$K$38,"OK",Saisonpreise!$C$9:$C$38,"Einmalig",Saisonpreise!$D$9:$D$38,"&lt;="&amp;A1032,Saisonpreise!$E$9:$E$38,"&gt;="&amp;A1032))</f>
        <v>0</v>
      </c>
      <c r="F1032" s="10">
        <f>IF(A1032="","",IF(E1032&gt;1,"",IF(E1032=1,SUMIFS(Saisonpreise!$F$9:$F$38,Saisonpreise!$K$9:$K$38,"OK",Saisonpreise!$C$9:$C$38,"Einmalig",Saisonpreise!$D$9:$D$38,"&lt;="&amp;A1032,Saisonpreise!$E$9:$E$38,"&gt;="&amp;A1032),IF(D1032&gt;1,"",IF(D1032=0,Start!$E$26,SUMIFS(Saisonpreise!$F$9:$F$38,Saisonpreise!$K$9:$K$38,"OK",Saisonpreise!$C$9:$C$38,"Jährlich",Saisonpreise!$J$9:$J$38,0,Saisonpreise!$H$9:$H$38,"&lt;="&amp;C1032,Saisonpreise!$I$9:$I$38,"&gt;="&amp;C1032)+SUMIFS(Saisonpreise!$F$9:$F$38,Saisonpreise!$K$9:$K$38,"OK",Saisonpreise!$C$9:$C$38,"Jährlich",Saisonpreise!$J$9:$J$38,1,Saisonpreise!$H$9:$H$38,"&lt;="&amp;C1032)+SUMIFS(Saisonpreise!$F$9:$F$38,Saisonpreise!$K$9:$K$38,"OK",Saisonpreise!$C$9:$C$38,"Jährlich",Saisonpreise!$J$9:$J$38,1,Saisonpreise!$I$9:$I$38,"&gt;="&amp;C1032))))))</f>
        <v>110</v>
      </c>
      <c r="G1032" s="3" t="str">
        <f t="shared" si="62"/>
        <v>Jährliche Saison</v>
      </c>
      <c r="H1032" s="3" t="str">
        <f t="shared" si="63"/>
        <v>OK</v>
      </c>
    </row>
    <row r="1033" spans="1:8" ht="31" customHeight="1">
      <c r="A1033" s="12">
        <f>IF(DATE(Start!$E$28,1,1)+ROW()-9&lt;DATE(Start!$E$28+3,1,1),DATE(Start!$E$28,1,1)+ROW()-9,"")</f>
        <v>47047</v>
      </c>
      <c r="B1033" s="3" t="str">
        <f t="shared" ref="B1033:B1096" si="64">IF(A1033="","",CHOOSE(WEEKDAY(A1033,2),"Mo","Di","Mi","Do","Fr","Sa","So"))</f>
        <v>Sa</v>
      </c>
      <c r="C1033" s="3">
        <f t="shared" ref="C1033:C1096" si="65">IF(A1033="","",MONTH(A1033)*100+DAY(A1033))</f>
        <v>1021</v>
      </c>
      <c r="D1033" s="3">
        <f>IF(A1033="","",COUNTIFS(Saisonpreise!$K$9:$K$38,"OK",Saisonpreise!$C$9:$C$38,"Jährlich",Saisonpreise!$J$9:$J$38,0,Saisonpreise!$H$9:$H$38,"&lt;="&amp;C1033,Saisonpreise!$I$9:$I$38,"&gt;="&amp;C1033)+COUNTIFS(Saisonpreise!$K$9:$K$38,"OK",Saisonpreise!$C$9:$C$38,"Jährlich",Saisonpreise!$J$9:$J$38,1,Saisonpreise!$H$9:$H$38,"&lt;="&amp;C1033)+COUNTIFS(Saisonpreise!$K$9:$K$38,"OK",Saisonpreise!$C$9:$C$38,"Jährlich",Saisonpreise!$J$9:$J$38,1,Saisonpreise!$I$9:$I$38,"&gt;="&amp;C1033))</f>
        <v>1</v>
      </c>
      <c r="E1033" s="3">
        <f>IF(A1033="","",COUNTIFS(Saisonpreise!$K$9:$K$38,"OK",Saisonpreise!$C$9:$C$38,"Einmalig",Saisonpreise!$D$9:$D$38,"&lt;="&amp;A1033,Saisonpreise!$E$9:$E$38,"&gt;="&amp;A1033))</f>
        <v>0</v>
      </c>
      <c r="F1033" s="10">
        <f>IF(A1033="","",IF(E1033&gt;1,"",IF(E1033=1,SUMIFS(Saisonpreise!$F$9:$F$38,Saisonpreise!$K$9:$K$38,"OK",Saisonpreise!$C$9:$C$38,"Einmalig",Saisonpreise!$D$9:$D$38,"&lt;="&amp;A1033,Saisonpreise!$E$9:$E$38,"&gt;="&amp;A1033),IF(D1033&gt;1,"",IF(D1033=0,Start!$E$26,SUMIFS(Saisonpreise!$F$9:$F$38,Saisonpreise!$K$9:$K$38,"OK",Saisonpreise!$C$9:$C$38,"Jährlich",Saisonpreise!$J$9:$J$38,0,Saisonpreise!$H$9:$H$38,"&lt;="&amp;C1033,Saisonpreise!$I$9:$I$38,"&gt;="&amp;C1033)+SUMIFS(Saisonpreise!$F$9:$F$38,Saisonpreise!$K$9:$K$38,"OK",Saisonpreise!$C$9:$C$38,"Jährlich",Saisonpreise!$J$9:$J$38,1,Saisonpreise!$H$9:$H$38,"&lt;="&amp;C1033)+SUMIFS(Saisonpreise!$F$9:$F$38,Saisonpreise!$K$9:$K$38,"OK",Saisonpreise!$C$9:$C$38,"Jährlich",Saisonpreise!$J$9:$J$38,1,Saisonpreise!$I$9:$I$38,"&gt;="&amp;C1033))))))</f>
        <v>110</v>
      </c>
      <c r="G1033" s="3" t="str">
        <f t="shared" ref="G1033:G1096" si="66">IF(A1033="","",IF(OR(E1033&gt;1,AND(E1033=0,D1033&gt;1)),"Preiskonflikt",IF(E1033=1,"Einmalige Saison",IF(D1033=1,"Jährliche Saison","Basispreis"))))</f>
        <v>Jährliche Saison</v>
      </c>
      <c r="H1033" s="3" t="str">
        <f t="shared" ref="H1033:H1096" si="67">IF(A1033="","",IF(G1033="Preiskonflikt","Konflikt","OK"))</f>
        <v>OK</v>
      </c>
    </row>
    <row r="1034" spans="1:8" ht="31" customHeight="1">
      <c r="A1034" s="12">
        <f>IF(DATE(Start!$E$28,1,1)+ROW()-9&lt;DATE(Start!$E$28+3,1,1),DATE(Start!$E$28,1,1)+ROW()-9,"")</f>
        <v>47048</v>
      </c>
      <c r="B1034" s="3" t="str">
        <f t="shared" si="64"/>
        <v>So</v>
      </c>
      <c r="C1034" s="3">
        <f t="shared" si="65"/>
        <v>1022</v>
      </c>
      <c r="D1034" s="3">
        <f>IF(A1034="","",COUNTIFS(Saisonpreise!$K$9:$K$38,"OK",Saisonpreise!$C$9:$C$38,"Jährlich",Saisonpreise!$J$9:$J$38,0,Saisonpreise!$H$9:$H$38,"&lt;="&amp;C1034,Saisonpreise!$I$9:$I$38,"&gt;="&amp;C1034)+COUNTIFS(Saisonpreise!$K$9:$K$38,"OK",Saisonpreise!$C$9:$C$38,"Jährlich",Saisonpreise!$J$9:$J$38,1,Saisonpreise!$H$9:$H$38,"&lt;="&amp;C1034)+COUNTIFS(Saisonpreise!$K$9:$K$38,"OK",Saisonpreise!$C$9:$C$38,"Jährlich",Saisonpreise!$J$9:$J$38,1,Saisonpreise!$I$9:$I$38,"&gt;="&amp;C1034))</f>
        <v>1</v>
      </c>
      <c r="E1034" s="3">
        <f>IF(A1034="","",COUNTIFS(Saisonpreise!$K$9:$K$38,"OK",Saisonpreise!$C$9:$C$38,"Einmalig",Saisonpreise!$D$9:$D$38,"&lt;="&amp;A1034,Saisonpreise!$E$9:$E$38,"&gt;="&amp;A1034))</f>
        <v>0</v>
      </c>
      <c r="F1034" s="10">
        <f>IF(A1034="","",IF(E1034&gt;1,"",IF(E1034=1,SUMIFS(Saisonpreise!$F$9:$F$38,Saisonpreise!$K$9:$K$38,"OK",Saisonpreise!$C$9:$C$38,"Einmalig",Saisonpreise!$D$9:$D$38,"&lt;="&amp;A1034,Saisonpreise!$E$9:$E$38,"&gt;="&amp;A1034),IF(D1034&gt;1,"",IF(D1034=0,Start!$E$26,SUMIFS(Saisonpreise!$F$9:$F$38,Saisonpreise!$K$9:$K$38,"OK",Saisonpreise!$C$9:$C$38,"Jährlich",Saisonpreise!$J$9:$J$38,0,Saisonpreise!$H$9:$H$38,"&lt;="&amp;C1034,Saisonpreise!$I$9:$I$38,"&gt;="&amp;C1034)+SUMIFS(Saisonpreise!$F$9:$F$38,Saisonpreise!$K$9:$K$38,"OK",Saisonpreise!$C$9:$C$38,"Jährlich",Saisonpreise!$J$9:$J$38,1,Saisonpreise!$H$9:$H$38,"&lt;="&amp;C1034)+SUMIFS(Saisonpreise!$F$9:$F$38,Saisonpreise!$K$9:$K$38,"OK",Saisonpreise!$C$9:$C$38,"Jährlich",Saisonpreise!$J$9:$J$38,1,Saisonpreise!$I$9:$I$38,"&gt;="&amp;C1034))))))</f>
        <v>110</v>
      </c>
      <c r="G1034" s="3" t="str">
        <f t="shared" si="66"/>
        <v>Jährliche Saison</v>
      </c>
      <c r="H1034" s="3" t="str">
        <f t="shared" si="67"/>
        <v>OK</v>
      </c>
    </row>
    <row r="1035" spans="1:8" ht="31" customHeight="1">
      <c r="A1035" s="12">
        <f>IF(DATE(Start!$E$28,1,1)+ROW()-9&lt;DATE(Start!$E$28+3,1,1),DATE(Start!$E$28,1,1)+ROW()-9,"")</f>
        <v>47049</v>
      </c>
      <c r="B1035" s="3" t="str">
        <f t="shared" si="64"/>
        <v>Mo</v>
      </c>
      <c r="C1035" s="3">
        <f t="shared" si="65"/>
        <v>1023</v>
      </c>
      <c r="D1035" s="3">
        <f>IF(A1035="","",COUNTIFS(Saisonpreise!$K$9:$K$38,"OK",Saisonpreise!$C$9:$C$38,"Jährlich",Saisonpreise!$J$9:$J$38,0,Saisonpreise!$H$9:$H$38,"&lt;="&amp;C1035,Saisonpreise!$I$9:$I$38,"&gt;="&amp;C1035)+COUNTIFS(Saisonpreise!$K$9:$K$38,"OK",Saisonpreise!$C$9:$C$38,"Jährlich",Saisonpreise!$J$9:$J$38,1,Saisonpreise!$H$9:$H$38,"&lt;="&amp;C1035)+COUNTIFS(Saisonpreise!$K$9:$K$38,"OK",Saisonpreise!$C$9:$C$38,"Jährlich",Saisonpreise!$J$9:$J$38,1,Saisonpreise!$I$9:$I$38,"&gt;="&amp;C1035))</f>
        <v>1</v>
      </c>
      <c r="E1035" s="3">
        <f>IF(A1035="","",COUNTIFS(Saisonpreise!$K$9:$K$38,"OK",Saisonpreise!$C$9:$C$38,"Einmalig",Saisonpreise!$D$9:$D$38,"&lt;="&amp;A1035,Saisonpreise!$E$9:$E$38,"&gt;="&amp;A1035))</f>
        <v>0</v>
      </c>
      <c r="F1035" s="10">
        <f>IF(A1035="","",IF(E1035&gt;1,"",IF(E1035=1,SUMIFS(Saisonpreise!$F$9:$F$38,Saisonpreise!$K$9:$K$38,"OK",Saisonpreise!$C$9:$C$38,"Einmalig",Saisonpreise!$D$9:$D$38,"&lt;="&amp;A1035,Saisonpreise!$E$9:$E$38,"&gt;="&amp;A1035),IF(D1035&gt;1,"",IF(D1035=0,Start!$E$26,SUMIFS(Saisonpreise!$F$9:$F$38,Saisonpreise!$K$9:$K$38,"OK",Saisonpreise!$C$9:$C$38,"Jährlich",Saisonpreise!$J$9:$J$38,0,Saisonpreise!$H$9:$H$38,"&lt;="&amp;C1035,Saisonpreise!$I$9:$I$38,"&gt;="&amp;C1035)+SUMIFS(Saisonpreise!$F$9:$F$38,Saisonpreise!$K$9:$K$38,"OK",Saisonpreise!$C$9:$C$38,"Jährlich",Saisonpreise!$J$9:$J$38,1,Saisonpreise!$H$9:$H$38,"&lt;="&amp;C1035)+SUMIFS(Saisonpreise!$F$9:$F$38,Saisonpreise!$K$9:$K$38,"OK",Saisonpreise!$C$9:$C$38,"Jährlich",Saisonpreise!$J$9:$J$38,1,Saisonpreise!$I$9:$I$38,"&gt;="&amp;C1035))))))</f>
        <v>110</v>
      </c>
      <c r="G1035" s="3" t="str">
        <f t="shared" si="66"/>
        <v>Jährliche Saison</v>
      </c>
      <c r="H1035" s="3" t="str">
        <f t="shared" si="67"/>
        <v>OK</v>
      </c>
    </row>
    <row r="1036" spans="1:8" ht="31" customHeight="1">
      <c r="A1036" s="12">
        <f>IF(DATE(Start!$E$28,1,1)+ROW()-9&lt;DATE(Start!$E$28+3,1,1),DATE(Start!$E$28,1,1)+ROW()-9,"")</f>
        <v>47050</v>
      </c>
      <c r="B1036" s="3" t="str">
        <f t="shared" si="64"/>
        <v>Di</v>
      </c>
      <c r="C1036" s="3">
        <f t="shared" si="65"/>
        <v>1024</v>
      </c>
      <c r="D1036" s="3">
        <f>IF(A1036="","",COUNTIFS(Saisonpreise!$K$9:$K$38,"OK",Saisonpreise!$C$9:$C$38,"Jährlich",Saisonpreise!$J$9:$J$38,0,Saisonpreise!$H$9:$H$38,"&lt;="&amp;C1036,Saisonpreise!$I$9:$I$38,"&gt;="&amp;C1036)+COUNTIFS(Saisonpreise!$K$9:$K$38,"OK",Saisonpreise!$C$9:$C$38,"Jährlich",Saisonpreise!$J$9:$J$38,1,Saisonpreise!$H$9:$H$38,"&lt;="&amp;C1036)+COUNTIFS(Saisonpreise!$K$9:$K$38,"OK",Saisonpreise!$C$9:$C$38,"Jährlich",Saisonpreise!$J$9:$J$38,1,Saisonpreise!$I$9:$I$38,"&gt;="&amp;C1036))</f>
        <v>1</v>
      </c>
      <c r="E1036" s="3">
        <f>IF(A1036="","",COUNTIFS(Saisonpreise!$K$9:$K$38,"OK",Saisonpreise!$C$9:$C$38,"Einmalig",Saisonpreise!$D$9:$D$38,"&lt;="&amp;A1036,Saisonpreise!$E$9:$E$38,"&gt;="&amp;A1036))</f>
        <v>0</v>
      </c>
      <c r="F1036" s="10">
        <f>IF(A1036="","",IF(E1036&gt;1,"",IF(E1036=1,SUMIFS(Saisonpreise!$F$9:$F$38,Saisonpreise!$K$9:$K$38,"OK",Saisonpreise!$C$9:$C$38,"Einmalig",Saisonpreise!$D$9:$D$38,"&lt;="&amp;A1036,Saisonpreise!$E$9:$E$38,"&gt;="&amp;A1036),IF(D1036&gt;1,"",IF(D1036=0,Start!$E$26,SUMIFS(Saisonpreise!$F$9:$F$38,Saisonpreise!$K$9:$K$38,"OK",Saisonpreise!$C$9:$C$38,"Jährlich",Saisonpreise!$J$9:$J$38,0,Saisonpreise!$H$9:$H$38,"&lt;="&amp;C1036,Saisonpreise!$I$9:$I$38,"&gt;="&amp;C1036)+SUMIFS(Saisonpreise!$F$9:$F$38,Saisonpreise!$K$9:$K$38,"OK",Saisonpreise!$C$9:$C$38,"Jährlich",Saisonpreise!$J$9:$J$38,1,Saisonpreise!$H$9:$H$38,"&lt;="&amp;C1036)+SUMIFS(Saisonpreise!$F$9:$F$38,Saisonpreise!$K$9:$K$38,"OK",Saisonpreise!$C$9:$C$38,"Jährlich",Saisonpreise!$J$9:$J$38,1,Saisonpreise!$I$9:$I$38,"&gt;="&amp;C1036))))))</f>
        <v>110</v>
      </c>
      <c r="G1036" s="3" t="str">
        <f t="shared" si="66"/>
        <v>Jährliche Saison</v>
      </c>
      <c r="H1036" s="3" t="str">
        <f t="shared" si="67"/>
        <v>OK</v>
      </c>
    </row>
    <row r="1037" spans="1:8" ht="31" customHeight="1">
      <c r="A1037" s="12">
        <f>IF(DATE(Start!$E$28,1,1)+ROW()-9&lt;DATE(Start!$E$28+3,1,1),DATE(Start!$E$28,1,1)+ROW()-9,"")</f>
        <v>47051</v>
      </c>
      <c r="B1037" s="3" t="str">
        <f t="shared" si="64"/>
        <v>Mi</v>
      </c>
      <c r="C1037" s="3">
        <f t="shared" si="65"/>
        <v>1025</v>
      </c>
      <c r="D1037" s="3">
        <f>IF(A1037="","",COUNTIFS(Saisonpreise!$K$9:$K$38,"OK",Saisonpreise!$C$9:$C$38,"Jährlich",Saisonpreise!$J$9:$J$38,0,Saisonpreise!$H$9:$H$38,"&lt;="&amp;C1037,Saisonpreise!$I$9:$I$38,"&gt;="&amp;C1037)+COUNTIFS(Saisonpreise!$K$9:$K$38,"OK",Saisonpreise!$C$9:$C$38,"Jährlich",Saisonpreise!$J$9:$J$38,1,Saisonpreise!$H$9:$H$38,"&lt;="&amp;C1037)+COUNTIFS(Saisonpreise!$K$9:$K$38,"OK",Saisonpreise!$C$9:$C$38,"Jährlich",Saisonpreise!$J$9:$J$38,1,Saisonpreise!$I$9:$I$38,"&gt;="&amp;C1037))</f>
        <v>1</v>
      </c>
      <c r="E1037" s="3">
        <f>IF(A1037="","",COUNTIFS(Saisonpreise!$K$9:$K$38,"OK",Saisonpreise!$C$9:$C$38,"Einmalig",Saisonpreise!$D$9:$D$38,"&lt;="&amp;A1037,Saisonpreise!$E$9:$E$38,"&gt;="&amp;A1037))</f>
        <v>0</v>
      </c>
      <c r="F1037" s="10">
        <f>IF(A1037="","",IF(E1037&gt;1,"",IF(E1037=1,SUMIFS(Saisonpreise!$F$9:$F$38,Saisonpreise!$K$9:$K$38,"OK",Saisonpreise!$C$9:$C$38,"Einmalig",Saisonpreise!$D$9:$D$38,"&lt;="&amp;A1037,Saisonpreise!$E$9:$E$38,"&gt;="&amp;A1037),IF(D1037&gt;1,"",IF(D1037=0,Start!$E$26,SUMIFS(Saisonpreise!$F$9:$F$38,Saisonpreise!$K$9:$K$38,"OK",Saisonpreise!$C$9:$C$38,"Jährlich",Saisonpreise!$J$9:$J$38,0,Saisonpreise!$H$9:$H$38,"&lt;="&amp;C1037,Saisonpreise!$I$9:$I$38,"&gt;="&amp;C1037)+SUMIFS(Saisonpreise!$F$9:$F$38,Saisonpreise!$K$9:$K$38,"OK",Saisonpreise!$C$9:$C$38,"Jährlich",Saisonpreise!$J$9:$J$38,1,Saisonpreise!$H$9:$H$38,"&lt;="&amp;C1037)+SUMIFS(Saisonpreise!$F$9:$F$38,Saisonpreise!$K$9:$K$38,"OK",Saisonpreise!$C$9:$C$38,"Jährlich",Saisonpreise!$J$9:$J$38,1,Saisonpreise!$I$9:$I$38,"&gt;="&amp;C1037))))))</f>
        <v>110</v>
      </c>
      <c r="G1037" s="3" t="str">
        <f t="shared" si="66"/>
        <v>Jährliche Saison</v>
      </c>
      <c r="H1037" s="3" t="str">
        <f t="shared" si="67"/>
        <v>OK</v>
      </c>
    </row>
    <row r="1038" spans="1:8" ht="31" customHeight="1">
      <c r="A1038" s="12">
        <f>IF(DATE(Start!$E$28,1,1)+ROW()-9&lt;DATE(Start!$E$28+3,1,1),DATE(Start!$E$28,1,1)+ROW()-9,"")</f>
        <v>47052</v>
      </c>
      <c r="B1038" s="3" t="str">
        <f t="shared" si="64"/>
        <v>Do</v>
      </c>
      <c r="C1038" s="3">
        <f t="shared" si="65"/>
        <v>1026</v>
      </c>
      <c r="D1038" s="3">
        <f>IF(A1038="","",COUNTIFS(Saisonpreise!$K$9:$K$38,"OK",Saisonpreise!$C$9:$C$38,"Jährlich",Saisonpreise!$J$9:$J$38,0,Saisonpreise!$H$9:$H$38,"&lt;="&amp;C1038,Saisonpreise!$I$9:$I$38,"&gt;="&amp;C1038)+COUNTIFS(Saisonpreise!$K$9:$K$38,"OK",Saisonpreise!$C$9:$C$38,"Jährlich",Saisonpreise!$J$9:$J$38,1,Saisonpreise!$H$9:$H$38,"&lt;="&amp;C1038)+COUNTIFS(Saisonpreise!$K$9:$K$38,"OK",Saisonpreise!$C$9:$C$38,"Jährlich",Saisonpreise!$J$9:$J$38,1,Saisonpreise!$I$9:$I$38,"&gt;="&amp;C1038))</f>
        <v>1</v>
      </c>
      <c r="E1038" s="3">
        <f>IF(A1038="","",COUNTIFS(Saisonpreise!$K$9:$K$38,"OK",Saisonpreise!$C$9:$C$38,"Einmalig",Saisonpreise!$D$9:$D$38,"&lt;="&amp;A1038,Saisonpreise!$E$9:$E$38,"&gt;="&amp;A1038))</f>
        <v>0</v>
      </c>
      <c r="F1038" s="10">
        <f>IF(A1038="","",IF(E1038&gt;1,"",IF(E1038=1,SUMIFS(Saisonpreise!$F$9:$F$38,Saisonpreise!$K$9:$K$38,"OK",Saisonpreise!$C$9:$C$38,"Einmalig",Saisonpreise!$D$9:$D$38,"&lt;="&amp;A1038,Saisonpreise!$E$9:$E$38,"&gt;="&amp;A1038),IF(D1038&gt;1,"",IF(D1038=0,Start!$E$26,SUMIFS(Saisonpreise!$F$9:$F$38,Saisonpreise!$K$9:$K$38,"OK",Saisonpreise!$C$9:$C$38,"Jährlich",Saisonpreise!$J$9:$J$38,0,Saisonpreise!$H$9:$H$38,"&lt;="&amp;C1038,Saisonpreise!$I$9:$I$38,"&gt;="&amp;C1038)+SUMIFS(Saisonpreise!$F$9:$F$38,Saisonpreise!$K$9:$K$38,"OK",Saisonpreise!$C$9:$C$38,"Jährlich",Saisonpreise!$J$9:$J$38,1,Saisonpreise!$H$9:$H$38,"&lt;="&amp;C1038)+SUMIFS(Saisonpreise!$F$9:$F$38,Saisonpreise!$K$9:$K$38,"OK",Saisonpreise!$C$9:$C$38,"Jährlich",Saisonpreise!$J$9:$J$38,1,Saisonpreise!$I$9:$I$38,"&gt;="&amp;C1038))))))</f>
        <v>110</v>
      </c>
      <c r="G1038" s="3" t="str">
        <f t="shared" si="66"/>
        <v>Jährliche Saison</v>
      </c>
      <c r="H1038" s="3" t="str">
        <f t="shared" si="67"/>
        <v>OK</v>
      </c>
    </row>
    <row r="1039" spans="1:8" ht="31" customHeight="1">
      <c r="A1039" s="12">
        <f>IF(DATE(Start!$E$28,1,1)+ROW()-9&lt;DATE(Start!$E$28+3,1,1),DATE(Start!$E$28,1,1)+ROW()-9,"")</f>
        <v>47053</v>
      </c>
      <c r="B1039" s="3" t="str">
        <f t="shared" si="64"/>
        <v>Fr</v>
      </c>
      <c r="C1039" s="3">
        <f t="shared" si="65"/>
        <v>1027</v>
      </c>
      <c r="D1039" s="3">
        <f>IF(A1039="","",COUNTIFS(Saisonpreise!$K$9:$K$38,"OK",Saisonpreise!$C$9:$C$38,"Jährlich",Saisonpreise!$J$9:$J$38,0,Saisonpreise!$H$9:$H$38,"&lt;="&amp;C1039,Saisonpreise!$I$9:$I$38,"&gt;="&amp;C1039)+COUNTIFS(Saisonpreise!$K$9:$K$38,"OK",Saisonpreise!$C$9:$C$38,"Jährlich",Saisonpreise!$J$9:$J$38,1,Saisonpreise!$H$9:$H$38,"&lt;="&amp;C1039)+COUNTIFS(Saisonpreise!$K$9:$K$38,"OK",Saisonpreise!$C$9:$C$38,"Jährlich",Saisonpreise!$J$9:$J$38,1,Saisonpreise!$I$9:$I$38,"&gt;="&amp;C1039))</f>
        <v>1</v>
      </c>
      <c r="E1039" s="3">
        <f>IF(A1039="","",COUNTIFS(Saisonpreise!$K$9:$K$38,"OK",Saisonpreise!$C$9:$C$38,"Einmalig",Saisonpreise!$D$9:$D$38,"&lt;="&amp;A1039,Saisonpreise!$E$9:$E$38,"&gt;="&amp;A1039))</f>
        <v>0</v>
      </c>
      <c r="F1039" s="10">
        <f>IF(A1039="","",IF(E1039&gt;1,"",IF(E1039=1,SUMIFS(Saisonpreise!$F$9:$F$38,Saisonpreise!$K$9:$K$38,"OK",Saisonpreise!$C$9:$C$38,"Einmalig",Saisonpreise!$D$9:$D$38,"&lt;="&amp;A1039,Saisonpreise!$E$9:$E$38,"&gt;="&amp;A1039),IF(D1039&gt;1,"",IF(D1039=0,Start!$E$26,SUMIFS(Saisonpreise!$F$9:$F$38,Saisonpreise!$K$9:$K$38,"OK",Saisonpreise!$C$9:$C$38,"Jährlich",Saisonpreise!$J$9:$J$38,0,Saisonpreise!$H$9:$H$38,"&lt;="&amp;C1039,Saisonpreise!$I$9:$I$38,"&gt;="&amp;C1039)+SUMIFS(Saisonpreise!$F$9:$F$38,Saisonpreise!$K$9:$K$38,"OK",Saisonpreise!$C$9:$C$38,"Jährlich",Saisonpreise!$J$9:$J$38,1,Saisonpreise!$H$9:$H$38,"&lt;="&amp;C1039)+SUMIFS(Saisonpreise!$F$9:$F$38,Saisonpreise!$K$9:$K$38,"OK",Saisonpreise!$C$9:$C$38,"Jährlich",Saisonpreise!$J$9:$J$38,1,Saisonpreise!$I$9:$I$38,"&gt;="&amp;C1039))))))</f>
        <v>110</v>
      </c>
      <c r="G1039" s="3" t="str">
        <f t="shared" si="66"/>
        <v>Jährliche Saison</v>
      </c>
      <c r="H1039" s="3" t="str">
        <f t="shared" si="67"/>
        <v>OK</v>
      </c>
    </row>
    <row r="1040" spans="1:8" ht="31" customHeight="1">
      <c r="A1040" s="12">
        <f>IF(DATE(Start!$E$28,1,1)+ROW()-9&lt;DATE(Start!$E$28+3,1,1),DATE(Start!$E$28,1,1)+ROW()-9,"")</f>
        <v>47054</v>
      </c>
      <c r="B1040" s="3" t="str">
        <f t="shared" si="64"/>
        <v>Sa</v>
      </c>
      <c r="C1040" s="3">
        <f t="shared" si="65"/>
        <v>1028</v>
      </c>
      <c r="D1040" s="3">
        <f>IF(A1040="","",COUNTIFS(Saisonpreise!$K$9:$K$38,"OK",Saisonpreise!$C$9:$C$38,"Jährlich",Saisonpreise!$J$9:$J$38,0,Saisonpreise!$H$9:$H$38,"&lt;="&amp;C1040,Saisonpreise!$I$9:$I$38,"&gt;="&amp;C1040)+COUNTIFS(Saisonpreise!$K$9:$K$38,"OK",Saisonpreise!$C$9:$C$38,"Jährlich",Saisonpreise!$J$9:$J$38,1,Saisonpreise!$H$9:$H$38,"&lt;="&amp;C1040)+COUNTIFS(Saisonpreise!$K$9:$K$38,"OK",Saisonpreise!$C$9:$C$38,"Jährlich",Saisonpreise!$J$9:$J$38,1,Saisonpreise!$I$9:$I$38,"&gt;="&amp;C1040))</f>
        <v>1</v>
      </c>
      <c r="E1040" s="3">
        <f>IF(A1040="","",COUNTIFS(Saisonpreise!$K$9:$K$38,"OK",Saisonpreise!$C$9:$C$38,"Einmalig",Saisonpreise!$D$9:$D$38,"&lt;="&amp;A1040,Saisonpreise!$E$9:$E$38,"&gt;="&amp;A1040))</f>
        <v>0</v>
      </c>
      <c r="F1040" s="10">
        <f>IF(A1040="","",IF(E1040&gt;1,"",IF(E1040=1,SUMIFS(Saisonpreise!$F$9:$F$38,Saisonpreise!$K$9:$K$38,"OK",Saisonpreise!$C$9:$C$38,"Einmalig",Saisonpreise!$D$9:$D$38,"&lt;="&amp;A1040,Saisonpreise!$E$9:$E$38,"&gt;="&amp;A1040),IF(D1040&gt;1,"",IF(D1040=0,Start!$E$26,SUMIFS(Saisonpreise!$F$9:$F$38,Saisonpreise!$K$9:$K$38,"OK",Saisonpreise!$C$9:$C$38,"Jährlich",Saisonpreise!$J$9:$J$38,0,Saisonpreise!$H$9:$H$38,"&lt;="&amp;C1040,Saisonpreise!$I$9:$I$38,"&gt;="&amp;C1040)+SUMIFS(Saisonpreise!$F$9:$F$38,Saisonpreise!$K$9:$K$38,"OK",Saisonpreise!$C$9:$C$38,"Jährlich",Saisonpreise!$J$9:$J$38,1,Saisonpreise!$H$9:$H$38,"&lt;="&amp;C1040)+SUMIFS(Saisonpreise!$F$9:$F$38,Saisonpreise!$K$9:$K$38,"OK",Saisonpreise!$C$9:$C$38,"Jährlich",Saisonpreise!$J$9:$J$38,1,Saisonpreise!$I$9:$I$38,"&gt;="&amp;C1040))))))</f>
        <v>110</v>
      </c>
      <c r="G1040" s="3" t="str">
        <f t="shared" si="66"/>
        <v>Jährliche Saison</v>
      </c>
      <c r="H1040" s="3" t="str">
        <f t="shared" si="67"/>
        <v>OK</v>
      </c>
    </row>
    <row r="1041" spans="1:8" ht="31" customHeight="1">
      <c r="A1041" s="12">
        <f>IF(DATE(Start!$E$28,1,1)+ROW()-9&lt;DATE(Start!$E$28+3,1,1),DATE(Start!$E$28,1,1)+ROW()-9,"")</f>
        <v>47055</v>
      </c>
      <c r="B1041" s="3" t="str">
        <f t="shared" si="64"/>
        <v>So</v>
      </c>
      <c r="C1041" s="3">
        <f t="shared" si="65"/>
        <v>1029</v>
      </c>
      <c r="D1041" s="3">
        <f>IF(A1041="","",COUNTIFS(Saisonpreise!$K$9:$K$38,"OK",Saisonpreise!$C$9:$C$38,"Jährlich",Saisonpreise!$J$9:$J$38,0,Saisonpreise!$H$9:$H$38,"&lt;="&amp;C1041,Saisonpreise!$I$9:$I$38,"&gt;="&amp;C1041)+COUNTIFS(Saisonpreise!$K$9:$K$38,"OK",Saisonpreise!$C$9:$C$38,"Jährlich",Saisonpreise!$J$9:$J$38,1,Saisonpreise!$H$9:$H$38,"&lt;="&amp;C1041)+COUNTIFS(Saisonpreise!$K$9:$K$38,"OK",Saisonpreise!$C$9:$C$38,"Jährlich",Saisonpreise!$J$9:$J$38,1,Saisonpreise!$I$9:$I$38,"&gt;="&amp;C1041))</f>
        <v>1</v>
      </c>
      <c r="E1041" s="3">
        <f>IF(A1041="","",COUNTIFS(Saisonpreise!$K$9:$K$38,"OK",Saisonpreise!$C$9:$C$38,"Einmalig",Saisonpreise!$D$9:$D$38,"&lt;="&amp;A1041,Saisonpreise!$E$9:$E$38,"&gt;="&amp;A1041))</f>
        <v>0</v>
      </c>
      <c r="F1041" s="10">
        <f>IF(A1041="","",IF(E1041&gt;1,"",IF(E1041=1,SUMIFS(Saisonpreise!$F$9:$F$38,Saisonpreise!$K$9:$K$38,"OK",Saisonpreise!$C$9:$C$38,"Einmalig",Saisonpreise!$D$9:$D$38,"&lt;="&amp;A1041,Saisonpreise!$E$9:$E$38,"&gt;="&amp;A1041),IF(D1041&gt;1,"",IF(D1041=0,Start!$E$26,SUMIFS(Saisonpreise!$F$9:$F$38,Saisonpreise!$K$9:$K$38,"OK",Saisonpreise!$C$9:$C$38,"Jährlich",Saisonpreise!$J$9:$J$38,0,Saisonpreise!$H$9:$H$38,"&lt;="&amp;C1041,Saisonpreise!$I$9:$I$38,"&gt;="&amp;C1041)+SUMIFS(Saisonpreise!$F$9:$F$38,Saisonpreise!$K$9:$K$38,"OK",Saisonpreise!$C$9:$C$38,"Jährlich",Saisonpreise!$J$9:$J$38,1,Saisonpreise!$H$9:$H$38,"&lt;="&amp;C1041)+SUMIFS(Saisonpreise!$F$9:$F$38,Saisonpreise!$K$9:$K$38,"OK",Saisonpreise!$C$9:$C$38,"Jährlich",Saisonpreise!$J$9:$J$38,1,Saisonpreise!$I$9:$I$38,"&gt;="&amp;C1041))))))</f>
        <v>110</v>
      </c>
      <c r="G1041" s="3" t="str">
        <f t="shared" si="66"/>
        <v>Jährliche Saison</v>
      </c>
      <c r="H1041" s="3" t="str">
        <f t="shared" si="67"/>
        <v>OK</v>
      </c>
    </row>
    <row r="1042" spans="1:8" ht="31" customHeight="1">
      <c r="A1042" s="12">
        <f>IF(DATE(Start!$E$28,1,1)+ROW()-9&lt;DATE(Start!$E$28+3,1,1),DATE(Start!$E$28,1,1)+ROW()-9,"")</f>
        <v>47056</v>
      </c>
      <c r="B1042" s="3" t="str">
        <f t="shared" si="64"/>
        <v>Mo</v>
      </c>
      <c r="C1042" s="3">
        <f t="shared" si="65"/>
        <v>1030</v>
      </c>
      <c r="D1042" s="3">
        <f>IF(A1042="","",COUNTIFS(Saisonpreise!$K$9:$K$38,"OK",Saisonpreise!$C$9:$C$38,"Jährlich",Saisonpreise!$J$9:$J$38,0,Saisonpreise!$H$9:$H$38,"&lt;="&amp;C1042,Saisonpreise!$I$9:$I$38,"&gt;="&amp;C1042)+COUNTIFS(Saisonpreise!$K$9:$K$38,"OK",Saisonpreise!$C$9:$C$38,"Jährlich",Saisonpreise!$J$9:$J$38,1,Saisonpreise!$H$9:$H$38,"&lt;="&amp;C1042)+COUNTIFS(Saisonpreise!$K$9:$K$38,"OK",Saisonpreise!$C$9:$C$38,"Jährlich",Saisonpreise!$J$9:$J$38,1,Saisonpreise!$I$9:$I$38,"&gt;="&amp;C1042))</f>
        <v>1</v>
      </c>
      <c r="E1042" s="3">
        <f>IF(A1042="","",COUNTIFS(Saisonpreise!$K$9:$K$38,"OK",Saisonpreise!$C$9:$C$38,"Einmalig",Saisonpreise!$D$9:$D$38,"&lt;="&amp;A1042,Saisonpreise!$E$9:$E$38,"&gt;="&amp;A1042))</f>
        <v>0</v>
      </c>
      <c r="F1042" s="10">
        <f>IF(A1042="","",IF(E1042&gt;1,"",IF(E1042=1,SUMIFS(Saisonpreise!$F$9:$F$38,Saisonpreise!$K$9:$K$38,"OK",Saisonpreise!$C$9:$C$38,"Einmalig",Saisonpreise!$D$9:$D$38,"&lt;="&amp;A1042,Saisonpreise!$E$9:$E$38,"&gt;="&amp;A1042),IF(D1042&gt;1,"",IF(D1042=0,Start!$E$26,SUMIFS(Saisonpreise!$F$9:$F$38,Saisonpreise!$K$9:$K$38,"OK",Saisonpreise!$C$9:$C$38,"Jährlich",Saisonpreise!$J$9:$J$38,0,Saisonpreise!$H$9:$H$38,"&lt;="&amp;C1042,Saisonpreise!$I$9:$I$38,"&gt;="&amp;C1042)+SUMIFS(Saisonpreise!$F$9:$F$38,Saisonpreise!$K$9:$K$38,"OK",Saisonpreise!$C$9:$C$38,"Jährlich",Saisonpreise!$J$9:$J$38,1,Saisonpreise!$H$9:$H$38,"&lt;="&amp;C1042)+SUMIFS(Saisonpreise!$F$9:$F$38,Saisonpreise!$K$9:$K$38,"OK",Saisonpreise!$C$9:$C$38,"Jährlich",Saisonpreise!$J$9:$J$38,1,Saisonpreise!$I$9:$I$38,"&gt;="&amp;C1042))))))</f>
        <v>110</v>
      </c>
      <c r="G1042" s="3" t="str">
        <f t="shared" si="66"/>
        <v>Jährliche Saison</v>
      </c>
      <c r="H1042" s="3" t="str">
        <f t="shared" si="67"/>
        <v>OK</v>
      </c>
    </row>
    <row r="1043" spans="1:8" ht="31" customHeight="1">
      <c r="A1043" s="12">
        <f>IF(DATE(Start!$E$28,1,1)+ROW()-9&lt;DATE(Start!$E$28+3,1,1),DATE(Start!$E$28,1,1)+ROW()-9,"")</f>
        <v>47057</v>
      </c>
      <c r="B1043" s="3" t="str">
        <f t="shared" si="64"/>
        <v>Di</v>
      </c>
      <c r="C1043" s="3">
        <f t="shared" si="65"/>
        <v>1031</v>
      </c>
      <c r="D1043" s="3">
        <f>IF(A1043="","",COUNTIFS(Saisonpreise!$K$9:$K$38,"OK",Saisonpreise!$C$9:$C$38,"Jährlich",Saisonpreise!$J$9:$J$38,0,Saisonpreise!$H$9:$H$38,"&lt;="&amp;C1043,Saisonpreise!$I$9:$I$38,"&gt;="&amp;C1043)+COUNTIFS(Saisonpreise!$K$9:$K$38,"OK",Saisonpreise!$C$9:$C$38,"Jährlich",Saisonpreise!$J$9:$J$38,1,Saisonpreise!$H$9:$H$38,"&lt;="&amp;C1043)+COUNTIFS(Saisonpreise!$K$9:$K$38,"OK",Saisonpreise!$C$9:$C$38,"Jährlich",Saisonpreise!$J$9:$J$38,1,Saisonpreise!$I$9:$I$38,"&gt;="&amp;C1043))</f>
        <v>1</v>
      </c>
      <c r="E1043" s="3">
        <f>IF(A1043="","",COUNTIFS(Saisonpreise!$K$9:$K$38,"OK",Saisonpreise!$C$9:$C$38,"Einmalig",Saisonpreise!$D$9:$D$38,"&lt;="&amp;A1043,Saisonpreise!$E$9:$E$38,"&gt;="&amp;A1043))</f>
        <v>0</v>
      </c>
      <c r="F1043" s="10">
        <f>IF(A1043="","",IF(E1043&gt;1,"",IF(E1043=1,SUMIFS(Saisonpreise!$F$9:$F$38,Saisonpreise!$K$9:$K$38,"OK",Saisonpreise!$C$9:$C$38,"Einmalig",Saisonpreise!$D$9:$D$38,"&lt;="&amp;A1043,Saisonpreise!$E$9:$E$38,"&gt;="&amp;A1043),IF(D1043&gt;1,"",IF(D1043=0,Start!$E$26,SUMIFS(Saisonpreise!$F$9:$F$38,Saisonpreise!$K$9:$K$38,"OK",Saisonpreise!$C$9:$C$38,"Jährlich",Saisonpreise!$J$9:$J$38,0,Saisonpreise!$H$9:$H$38,"&lt;="&amp;C1043,Saisonpreise!$I$9:$I$38,"&gt;="&amp;C1043)+SUMIFS(Saisonpreise!$F$9:$F$38,Saisonpreise!$K$9:$K$38,"OK",Saisonpreise!$C$9:$C$38,"Jährlich",Saisonpreise!$J$9:$J$38,1,Saisonpreise!$H$9:$H$38,"&lt;="&amp;C1043)+SUMIFS(Saisonpreise!$F$9:$F$38,Saisonpreise!$K$9:$K$38,"OK",Saisonpreise!$C$9:$C$38,"Jährlich",Saisonpreise!$J$9:$J$38,1,Saisonpreise!$I$9:$I$38,"&gt;="&amp;C1043))))))</f>
        <v>110</v>
      </c>
      <c r="G1043" s="3" t="str">
        <f t="shared" si="66"/>
        <v>Jährliche Saison</v>
      </c>
      <c r="H1043" s="3" t="str">
        <f t="shared" si="67"/>
        <v>OK</v>
      </c>
    </row>
    <row r="1044" spans="1:8" ht="31" customHeight="1">
      <c r="A1044" s="12">
        <f>IF(DATE(Start!$E$28,1,1)+ROW()-9&lt;DATE(Start!$E$28+3,1,1),DATE(Start!$E$28,1,1)+ROW()-9,"")</f>
        <v>47058</v>
      </c>
      <c r="B1044" s="3" t="str">
        <f t="shared" si="64"/>
        <v>Mi</v>
      </c>
      <c r="C1044" s="3">
        <f t="shared" si="65"/>
        <v>1101</v>
      </c>
      <c r="D1044" s="3">
        <f>IF(A1044="","",COUNTIFS(Saisonpreise!$K$9:$K$38,"OK",Saisonpreise!$C$9:$C$38,"Jährlich",Saisonpreise!$J$9:$J$38,0,Saisonpreise!$H$9:$H$38,"&lt;="&amp;C1044,Saisonpreise!$I$9:$I$38,"&gt;="&amp;C1044)+COUNTIFS(Saisonpreise!$K$9:$K$38,"OK",Saisonpreise!$C$9:$C$38,"Jährlich",Saisonpreise!$J$9:$J$38,1,Saisonpreise!$H$9:$H$38,"&lt;="&amp;C1044)+COUNTIFS(Saisonpreise!$K$9:$K$38,"OK",Saisonpreise!$C$9:$C$38,"Jährlich",Saisonpreise!$J$9:$J$38,1,Saisonpreise!$I$9:$I$38,"&gt;="&amp;C1044))</f>
        <v>1</v>
      </c>
      <c r="E1044" s="3">
        <f>IF(A1044="","",COUNTIFS(Saisonpreise!$K$9:$K$38,"OK",Saisonpreise!$C$9:$C$38,"Einmalig",Saisonpreise!$D$9:$D$38,"&lt;="&amp;A1044,Saisonpreise!$E$9:$E$38,"&gt;="&amp;A1044))</f>
        <v>0</v>
      </c>
      <c r="F1044" s="10">
        <f>IF(A1044="","",IF(E1044&gt;1,"",IF(E1044=1,SUMIFS(Saisonpreise!$F$9:$F$38,Saisonpreise!$K$9:$K$38,"OK",Saisonpreise!$C$9:$C$38,"Einmalig",Saisonpreise!$D$9:$D$38,"&lt;="&amp;A1044,Saisonpreise!$E$9:$E$38,"&gt;="&amp;A1044),IF(D1044&gt;1,"",IF(D1044=0,Start!$E$26,SUMIFS(Saisonpreise!$F$9:$F$38,Saisonpreise!$K$9:$K$38,"OK",Saisonpreise!$C$9:$C$38,"Jährlich",Saisonpreise!$J$9:$J$38,0,Saisonpreise!$H$9:$H$38,"&lt;="&amp;C1044,Saisonpreise!$I$9:$I$38,"&gt;="&amp;C1044)+SUMIFS(Saisonpreise!$F$9:$F$38,Saisonpreise!$K$9:$K$38,"OK",Saisonpreise!$C$9:$C$38,"Jährlich",Saisonpreise!$J$9:$J$38,1,Saisonpreise!$H$9:$H$38,"&lt;="&amp;C1044)+SUMIFS(Saisonpreise!$F$9:$F$38,Saisonpreise!$K$9:$K$38,"OK",Saisonpreise!$C$9:$C$38,"Jährlich",Saisonpreise!$J$9:$J$38,1,Saisonpreise!$I$9:$I$38,"&gt;="&amp;C1044))))))</f>
        <v>85</v>
      </c>
      <c r="G1044" s="3" t="str">
        <f t="shared" si="66"/>
        <v>Jährliche Saison</v>
      </c>
      <c r="H1044" s="3" t="str">
        <f t="shared" si="67"/>
        <v>OK</v>
      </c>
    </row>
    <row r="1045" spans="1:8" ht="31" customHeight="1">
      <c r="A1045" s="12">
        <f>IF(DATE(Start!$E$28,1,1)+ROW()-9&lt;DATE(Start!$E$28+3,1,1),DATE(Start!$E$28,1,1)+ROW()-9,"")</f>
        <v>47059</v>
      </c>
      <c r="B1045" s="3" t="str">
        <f t="shared" si="64"/>
        <v>Do</v>
      </c>
      <c r="C1045" s="3">
        <f t="shared" si="65"/>
        <v>1102</v>
      </c>
      <c r="D1045" s="3">
        <f>IF(A1045="","",COUNTIFS(Saisonpreise!$K$9:$K$38,"OK",Saisonpreise!$C$9:$C$38,"Jährlich",Saisonpreise!$J$9:$J$38,0,Saisonpreise!$H$9:$H$38,"&lt;="&amp;C1045,Saisonpreise!$I$9:$I$38,"&gt;="&amp;C1045)+COUNTIFS(Saisonpreise!$K$9:$K$38,"OK",Saisonpreise!$C$9:$C$38,"Jährlich",Saisonpreise!$J$9:$J$38,1,Saisonpreise!$H$9:$H$38,"&lt;="&amp;C1045)+COUNTIFS(Saisonpreise!$K$9:$K$38,"OK",Saisonpreise!$C$9:$C$38,"Jährlich",Saisonpreise!$J$9:$J$38,1,Saisonpreise!$I$9:$I$38,"&gt;="&amp;C1045))</f>
        <v>1</v>
      </c>
      <c r="E1045" s="3">
        <f>IF(A1045="","",COUNTIFS(Saisonpreise!$K$9:$K$38,"OK",Saisonpreise!$C$9:$C$38,"Einmalig",Saisonpreise!$D$9:$D$38,"&lt;="&amp;A1045,Saisonpreise!$E$9:$E$38,"&gt;="&amp;A1045))</f>
        <v>0</v>
      </c>
      <c r="F1045" s="10">
        <f>IF(A1045="","",IF(E1045&gt;1,"",IF(E1045=1,SUMIFS(Saisonpreise!$F$9:$F$38,Saisonpreise!$K$9:$K$38,"OK",Saisonpreise!$C$9:$C$38,"Einmalig",Saisonpreise!$D$9:$D$38,"&lt;="&amp;A1045,Saisonpreise!$E$9:$E$38,"&gt;="&amp;A1045),IF(D1045&gt;1,"",IF(D1045=0,Start!$E$26,SUMIFS(Saisonpreise!$F$9:$F$38,Saisonpreise!$K$9:$K$38,"OK",Saisonpreise!$C$9:$C$38,"Jährlich",Saisonpreise!$J$9:$J$38,0,Saisonpreise!$H$9:$H$38,"&lt;="&amp;C1045,Saisonpreise!$I$9:$I$38,"&gt;="&amp;C1045)+SUMIFS(Saisonpreise!$F$9:$F$38,Saisonpreise!$K$9:$K$38,"OK",Saisonpreise!$C$9:$C$38,"Jährlich",Saisonpreise!$J$9:$J$38,1,Saisonpreise!$H$9:$H$38,"&lt;="&amp;C1045)+SUMIFS(Saisonpreise!$F$9:$F$38,Saisonpreise!$K$9:$K$38,"OK",Saisonpreise!$C$9:$C$38,"Jährlich",Saisonpreise!$J$9:$J$38,1,Saisonpreise!$I$9:$I$38,"&gt;="&amp;C1045))))))</f>
        <v>85</v>
      </c>
      <c r="G1045" s="3" t="str">
        <f t="shared" si="66"/>
        <v>Jährliche Saison</v>
      </c>
      <c r="H1045" s="3" t="str">
        <f t="shared" si="67"/>
        <v>OK</v>
      </c>
    </row>
    <row r="1046" spans="1:8" ht="31" customHeight="1">
      <c r="A1046" s="12">
        <f>IF(DATE(Start!$E$28,1,1)+ROW()-9&lt;DATE(Start!$E$28+3,1,1),DATE(Start!$E$28,1,1)+ROW()-9,"")</f>
        <v>47060</v>
      </c>
      <c r="B1046" s="3" t="str">
        <f t="shared" si="64"/>
        <v>Fr</v>
      </c>
      <c r="C1046" s="3">
        <f t="shared" si="65"/>
        <v>1103</v>
      </c>
      <c r="D1046" s="3">
        <f>IF(A1046="","",COUNTIFS(Saisonpreise!$K$9:$K$38,"OK",Saisonpreise!$C$9:$C$38,"Jährlich",Saisonpreise!$J$9:$J$38,0,Saisonpreise!$H$9:$H$38,"&lt;="&amp;C1046,Saisonpreise!$I$9:$I$38,"&gt;="&amp;C1046)+COUNTIFS(Saisonpreise!$K$9:$K$38,"OK",Saisonpreise!$C$9:$C$38,"Jährlich",Saisonpreise!$J$9:$J$38,1,Saisonpreise!$H$9:$H$38,"&lt;="&amp;C1046)+COUNTIFS(Saisonpreise!$K$9:$K$38,"OK",Saisonpreise!$C$9:$C$38,"Jährlich",Saisonpreise!$J$9:$J$38,1,Saisonpreise!$I$9:$I$38,"&gt;="&amp;C1046))</f>
        <v>1</v>
      </c>
      <c r="E1046" s="3">
        <f>IF(A1046="","",COUNTIFS(Saisonpreise!$K$9:$K$38,"OK",Saisonpreise!$C$9:$C$38,"Einmalig",Saisonpreise!$D$9:$D$38,"&lt;="&amp;A1046,Saisonpreise!$E$9:$E$38,"&gt;="&amp;A1046))</f>
        <v>0</v>
      </c>
      <c r="F1046" s="10">
        <f>IF(A1046="","",IF(E1046&gt;1,"",IF(E1046=1,SUMIFS(Saisonpreise!$F$9:$F$38,Saisonpreise!$K$9:$K$38,"OK",Saisonpreise!$C$9:$C$38,"Einmalig",Saisonpreise!$D$9:$D$38,"&lt;="&amp;A1046,Saisonpreise!$E$9:$E$38,"&gt;="&amp;A1046),IF(D1046&gt;1,"",IF(D1046=0,Start!$E$26,SUMIFS(Saisonpreise!$F$9:$F$38,Saisonpreise!$K$9:$K$38,"OK",Saisonpreise!$C$9:$C$38,"Jährlich",Saisonpreise!$J$9:$J$38,0,Saisonpreise!$H$9:$H$38,"&lt;="&amp;C1046,Saisonpreise!$I$9:$I$38,"&gt;="&amp;C1046)+SUMIFS(Saisonpreise!$F$9:$F$38,Saisonpreise!$K$9:$K$38,"OK",Saisonpreise!$C$9:$C$38,"Jährlich",Saisonpreise!$J$9:$J$38,1,Saisonpreise!$H$9:$H$38,"&lt;="&amp;C1046)+SUMIFS(Saisonpreise!$F$9:$F$38,Saisonpreise!$K$9:$K$38,"OK",Saisonpreise!$C$9:$C$38,"Jährlich",Saisonpreise!$J$9:$J$38,1,Saisonpreise!$I$9:$I$38,"&gt;="&amp;C1046))))))</f>
        <v>85</v>
      </c>
      <c r="G1046" s="3" t="str">
        <f t="shared" si="66"/>
        <v>Jährliche Saison</v>
      </c>
      <c r="H1046" s="3" t="str">
        <f t="shared" si="67"/>
        <v>OK</v>
      </c>
    </row>
    <row r="1047" spans="1:8" ht="31" customHeight="1">
      <c r="A1047" s="12">
        <f>IF(DATE(Start!$E$28,1,1)+ROW()-9&lt;DATE(Start!$E$28+3,1,1),DATE(Start!$E$28,1,1)+ROW()-9,"")</f>
        <v>47061</v>
      </c>
      <c r="B1047" s="3" t="str">
        <f t="shared" si="64"/>
        <v>Sa</v>
      </c>
      <c r="C1047" s="3">
        <f t="shared" si="65"/>
        <v>1104</v>
      </c>
      <c r="D1047" s="3">
        <f>IF(A1047="","",COUNTIFS(Saisonpreise!$K$9:$K$38,"OK",Saisonpreise!$C$9:$C$38,"Jährlich",Saisonpreise!$J$9:$J$38,0,Saisonpreise!$H$9:$H$38,"&lt;="&amp;C1047,Saisonpreise!$I$9:$I$38,"&gt;="&amp;C1047)+COUNTIFS(Saisonpreise!$K$9:$K$38,"OK",Saisonpreise!$C$9:$C$38,"Jährlich",Saisonpreise!$J$9:$J$38,1,Saisonpreise!$H$9:$H$38,"&lt;="&amp;C1047)+COUNTIFS(Saisonpreise!$K$9:$K$38,"OK",Saisonpreise!$C$9:$C$38,"Jährlich",Saisonpreise!$J$9:$J$38,1,Saisonpreise!$I$9:$I$38,"&gt;="&amp;C1047))</f>
        <v>1</v>
      </c>
      <c r="E1047" s="3">
        <f>IF(A1047="","",COUNTIFS(Saisonpreise!$K$9:$K$38,"OK",Saisonpreise!$C$9:$C$38,"Einmalig",Saisonpreise!$D$9:$D$38,"&lt;="&amp;A1047,Saisonpreise!$E$9:$E$38,"&gt;="&amp;A1047))</f>
        <v>0</v>
      </c>
      <c r="F1047" s="10">
        <f>IF(A1047="","",IF(E1047&gt;1,"",IF(E1047=1,SUMIFS(Saisonpreise!$F$9:$F$38,Saisonpreise!$K$9:$K$38,"OK",Saisonpreise!$C$9:$C$38,"Einmalig",Saisonpreise!$D$9:$D$38,"&lt;="&amp;A1047,Saisonpreise!$E$9:$E$38,"&gt;="&amp;A1047),IF(D1047&gt;1,"",IF(D1047=0,Start!$E$26,SUMIFS(Saisonpreise!$F$9:$F$38,Saisonpreise!$K$9:$K$38,"OK",Saisonpreise!$C$9:$C$38,"Jährlich",Saisonpreise!$J$9:$J$38,0,Saisonpreise!$H$9:$H$38,"&lt;="&amp;C1047,Saisonpreise!$I$9:$I$38,"&gt;="&amp;C1047)+SUMIFS(Saisonpreise!$F$9:$F$38,Saisonpreise!$K$9:$K$38,"OK",Saisonpreise!$C$9:$C$38,"Jährlich",Saisonpreise!$J$9:$J$38,1,Saisonpreise!$H$9:$H$38,"&lt;="&amp;C1047)+SUMIFS(Saisonpreise!$F$9:$F$38,Saisonpreise!$K$9:$K$38,"OK",Saisonpreise!$C$9:$C$38,"Jährlich",Saisonpreise!$J$9:$J$38,1,Saisonpreise!$I$9:$I$38,"&gt;="&amp;C1047))))))</f>
        <v>85</v>
      </c>
      <c r="G1047" s="3" t="str">
        <f t="shared" si="66"/>
        <v>Jährliche Saison</v>
      </c>
      <c r="H1047" s="3" t="str">
        <f t="shared" si="67"/>
        <v>OK</v>
      </c>
    </row>
    <row r="1048" spans="1:8" ht="31" customHeight="1">
      <c r="A1048" s="12">
        <f>IF(DATE(Start!$E$28,1,1)+ROW()-9&lt;DATE(Start!$E$28+3,1,1),DATE(Start!$E$28,1,1)+ROW()-9,"")</f>
        <v>47062</v>
      </c>
      <c r="B1048" s="3" t="str">
        <f t="shared" si="64"/>
        <v>So</v>
      </c>
      <c r="C1048" s="3">
        <f t="shared" si="65"/>
        <v>1105</v>
      </c>
      <c r="D1048" s="3">
        <f>IF(A1048="","",COUNTIFS(Saisonpreise!$K$9:$K$38,"OK",Saisonpreise!$C$9:$C$38,"Jährlich",Saisonpreise!$J$9:$J$38,0,Saisonpreise!$H$9:$H$38,"&lt;="&amp;C1048,Saisonpreise!$I$9:$I$38,"&gt;="&amp;C1048)+COUNTIFS(Saisonpreise!$K$9:$K$38,"OK",Saisonpreise!$C$9:$C$38,"Jährlich",Saisonpreise!$J$9:$J$38,1,Saisonpreise!$H$9:$H$38,"&lt;="&amp;C1048)+COUNTIFS(Saisonpreise!$K$9:$K$38,"OK",Saisonpreise!$C$9:$C$38,"Jährlich",Saisonpreise!$J$9:$J$38,1,Saisonpreise!$I$9:$I$38,"&gt;="&amp;C1048))</f>
        <v>1</v>
      </c>
      <c r="E1048" s="3">
        <f>IF(A1048="","",COUNTIFS(Saisonpreise!$K$9:$K$38,"OK",Saisonpreise!$C$9:$C$38,"Einmalig",Saisonpreise!$D$9:$D$38,"&lt;="&amp;A1048,Saisonpreise!$E$9:$E$38,"&gt;="&amp;A1048))</f>
        <v>0</v>
      </c>
      <c r="F1048" s="10">
        <f>IF(A1048="","",IF(E1048&gt;1,"",IF(E1048=1,SUMIFS(Saisonpreise!$F$9:$F$38,Saisonpreise!$K$9:$K$38,"OK",Saisonpreise!$C$9:$C$38,"Einmalig",Saisonpreise!$D$9:$D$38,"&lt;="&amp;A1048,Saisonpreise!$E$9:$E$38,"&gt;="&amp;A1048),IF(D1048&gt;1,"",IF(D1048=0,Start!$E$26,SUMIFS(Saisonpreise!$F$9:$F$38,Saisonpreise!$K$9:$K$38,"OK",Saisonpreise!$C$9:$C$38,"Jährlich",Saisonpreise!$J$9:$J$38,0,Saisonpreise!$H$9:$H$38,"&lt;="&amp;C1048,Saisonpreise!$I$9:$I$38,"&gt;="&amp;C1048)+SUMIFS(Saisonpreise!$F$9:$F$38,Saisonpreise!$K$9:$K$38,"OK",Saisonpreise!$C$9:$C$38,"Jährlich",Saisonpreise!$J$9:$J$38,1,Saisonpreise!$H$9:$H$38,"&lt;="&amp;C1048)+SUMIFS(Saisonpreise!$F$9:$F$38,Saisonpreise!$K$9:$K$38,"OK",Saisonpreise!$C$9:$C$38,"Jährlich",Saisonpreise!$J$9:$J$38,1,Saisonpreise!$I$9:$I$38,"&gt;="&amp;C1048))))))</f>
        <v>85</v>
      </c>
      <c r="G1048" s="3" t="str">
        <f t="shared" si="66"/>
        <v>Jährliche Saison</v>
      </c>
      <c r="H1048" s="3" t="str">
        <f t="shared" si="67"/>
        <v>OK</v>
      </c>
    </row>
    <row r="1049" spans="1:8" ht="31" customHeight="1">
      <c r="A1049" s="12">
        <f>IF(DATE(Start!$E$28,1,1)+ROW()-9&lt;DATE(Start!$E$28+3,1,1),DATE(Start!$E$28,1,1)+ROW()-9,"")</f>
        <v>47063</v>
      </c>
      <c r="B1049" s="3" t="str">
        <f t="shared" si="64"/>
        <v>Mo</v>
      </c>
      <c r="C1049" s="3">
        <f t="shared" si="65"/>
        <v>1106</v>
      </c>
      <c r="D1049" s="3">
        <f>IF(A1049="","",COUNTIFS(Saisonpreise!$K$9:$K$38,"OK",Saisonpreise!$C$9:$C$38,"Jährlich",Saisonpreise!$J$9:$J$38,0,Saisonpreise!$H$9:$H$38,"&lt;="&amp;C1049,Saisonpreise!$I$9:$I$38,"&gt;="&amp;C1049)+COUNTIFS(Saisonpreise!$K$9:$K$38,"OK",Saisonpreise!$C$9:$C$38,"Jährlich",Saisonpreise!$J$9:$J$38,1,Saisonpreise!$H$9:$H$38,"&lt;="&amp;C1049)+COUNTIFS(Saisonpreise!$K$9:$K$38,"OK",Saisonpreise!$C$9:$C$38,"Jährlich",Saisonpreise!$J$9:$J$38,1,Saisonpreise!$I$9:$I$38,"&gt;="&amp;C1049))</f>
        <v>1</v>
      </c>
      <c r="E1049" s="3">
        <f>IF(A1049="","",COUNTIFS(Saisonpreise!$K$9:$K$38,"OK",Saisonpreise!$C$9:$C$38,"Einmalig",Saisonpreise!$D$9:$D$38,"&lt;="&amp;A1049,Saisonpreise!$E$9:$E$38,"&gt;="&amp;A1049))</f>
        <v>0</v>
      </c>
      <c r="F1049" s="10">
        <f>IF(A1049="","",IF(E1049&gt;1,"",IF(E1049=1,SUMIFS(Saisonpreise!$F$9:$F$38,Saisonpreise!$K$9:$K$38,"OK",Saisonpreise!$C$9:$C$38,"Einmalig",Saisonpreise!$D$9:$D$38,"&lt;="&amp;A1049,Saisonpreise!$E$9:$E$38,"&gt;="&amp;A1049),IF(D1049&gt;1,"",IF(D1049=0,Start!$E$26,SUMIFS(Saisonpreise!$F$9:$F$38,Saisonpreise!$K$9:$K$38,"OK",Saisonpreise!$C$9:$C$38,"Jährlich",Saisonpreise!$J$9:$J$38,0,Saisonpreise!$H$9:$H$38,"&lt;="&amp;C1049,Saisonpreise!$I$9:$I$38,"&gt;="&amp;C1049)+SUMIFS(Saisonpreise!$F$9:$F$38,Saisonpreise!$K$9:$K$38,"OK",Saisonpreise!$C$9:$C$38,"Jährlich",Saisonpreise!$J$9:$J$38,1,Saisonpreise!$H$9:$H$38,"&lt;="&amp;C1049)+SUMIFS(Saisonpreise!$F$9:$F$38,Saisonpreise!$K$9:$K$38,"OK",Saisonpreise!$C$9:$C$38,"Jährlich",Saisonpreise!$J$9:$J$38,1,Saisonpreise!$I$9:$I$38,"&gt;="&amp;C1049))))))</f>
        <v>85</v>
      </c>
      <c r="G1049" s="3" t="str">
        <f t="shared" si="66"/>
        <v>Jährliche Saison</v>
      </c>
      <c r="H1049" s="3" t="str">
        <f t="shared" si="67"/>
        <v>OK</v>
      </c>
    </row>
    <row r="1050" spans="1:8" ht="31" customHeight="1">
      <c r="A1050" s="12">
        <f>IF(DATE(Start!$E$28,1,1)+ROW()-9&lt;DATE(Start!$E$28+3,1,1),DATE(Start!$E$28,1,1)+ROW()-9,"")</f>
        <v>47064</v>
      </c>
      <c r="B1050" s="3" t="str">
        <f t="shared" si="64"/>
        <v>Di</v>
      </c>
      <c r="C1050" s="3">
        <f t="shared" si="65"/>
        <v>1107</v>
      </c>
      <c r="D1050" s="3">
        <f>IF(A1050="","",COUNTIFS(Saisonpreise!$K$9:$K$38,"OK",Saisonpreise!$C$9:$C$38,"Jährlich",Saisonpreise!$J$9:$J$38,0,Saisonpreise!$H$9:$H$38,"&lt;="&amp;C1050,Saisonpreise!$I$9:$I$38,"&gt;="&amp;C1050)+COUNTIFS(Saisonpreise!$K$9:$K$38,"OK",Saisonpreise!$C$9:$C$38,"Jährlich",Saisonpreise!$J$9:$J$38,1,Saisonpreise!$H$9:$H$38,"&lt;="&amp;C1050)+COUNTIFS(Saisonpreise!$K$9:$K$38,"OK",Saisonpreise!$C$9:$C$38,"Jährlich",Saisonpreise!$J$9:$J$38,1,Saisonpreise!$I$9:$I$38,"&gt;="&amp;C1050))</f>
        <v>1</v>
      </c>
      <c r="E1050" s="3">
        <f>IF(A1050="","",COUNTIFS(Saisonpreise!$K$9:$K$38,"OK",Saisonpreise!$C$9:$C$38,"Einmalig",Saisonpreise!$D$9:$D$38,"&lt;="&amp;A1050,Saisonpreise!$E$9:$E$38,"&gt;="&amp;A1050))</f>
        <v>0</v>
      </c>
      <c r="F1050" s="10">
        <f>IF(A1050="","",IF(E1050&gt;1,"",IF(E1050=1,SUMIFS(Saisonpreise!$F$9:$F$38,Saisonpreise!$K$9:$K$38,"OK",Saisonpreise!$C$9:$C$38,"Einmalig",Saisonpreise!$D$9:$D$38,"&lt;="&amp;A1050,Saisonpreise!$E$9:$E$38,"&gt;="&amp;A1050),IF(D1050&gt;1,"",IF(D1050=0,Start!$E$26,SUMIFS(Saisonpreise!$F$9:$F$38,Saisonpreise!$K$9:$K$38,"OK",Saisonpreise!$C$9:$C$38,"Jährlich",Saisonpreise!$J$9:$J$38,0,Saisonpreise!$H$9:$H$38,"&lt;="&amp;C1050,Saisonpreise!$I$9:$I$38,"&gt;="&amp;C1050)+SUMIFS(Saisonpreise!$F$9:$F$38,Saisonpreise!$K$9:$K$38,"OK",Saisonpreise!$C$9:$C$38,"Jährlich",Saisonpreise!$J$9:$J$38,1,Saisonpreise!$H$9:$H$38,"&lt;="&amp;C1050)+SUMIFS(Saisonpreise!$F$9:$F$38,Saisonpreise!$K$9:$K$38,"OK",Saisonpreise!$C$9:$C$38,"Jährlich",Saisonpreise!$J$9:$J$38,1,Saisonpreise!$I$9:$I$38,"&gt;="&amp;C1050))))))</f>
        <v>85</v>
      </c>
      <c r="G1050" s="3" t="str">
        <f t="shared" si="66"/>
        <v>Jährliche Saison</v>
      </c>
      <c r="H1050" s="3" t="str">
        <f t="shared" si="67"/>
        <v>OK</v>
      </c>
    </row>
    <row r="1051" spans="1:8" ht="31" customHeight="1">
      <c r="A1051" s="12">
        <f>IF(DATE(Start!$E$28,1,1)+ROW()-9&lt;DATE(Start!$E$28+3,1,1),DATE(Start!$E$28,1,1)+ROW()-9,"")</f>
        <v>47065</v>
      </c>
      <c r="B1051" s="3" t="str">
        <f t="shared" si="64"/>
        <v>Mi</v>
      </c>
      <c r="C1051" s="3">
        <f t="shared" si="65"/>
        <v>1108</v>
      </c>
      <c r="D1051" s="3">
        <f>IF(A1051="","",COUNTIFS(Saisonpreise!$K$9:$K$38,"OK",Saisonpreise!$C$9:$C$38,"Jährlich",Saisonpreise!$J$9:$J$38,0,Saisonpreise!$H$9:$H$38,"&lt;="&amp;C1051,Saisonpreise!$I$9:$I$38,"&gt;="&amp;C1051)+COUNTIFS(Saisonpreise!$K$9:$K$38,"OK",Saisonpreise!$C$9:$C$38,"Jährlich",Saisonpreise!$J$9:$J$38,1,Saisonpreise!$H$9:$H$38,"&lt;="&amp;C1051)+COUNTIFS(Saisonpreise!$K$9:$K$38,"OK",Saisonpreise!$C$9:$C$38,"Jährlich",Saisonpreise!$J$9:$J$38,1,Saisonpreise!$I$9:$I$38,"&gt;="&amp;C1051))</f>
        <v>1</v>
      </c>
      <c r="E1051" s="3">
        <f>IF(A1051="","",COUNTIFS(Saisonpreise!$K$9:$K$38,"OK",Saisonpreise!$C$9:$C$38,"Einmalig",Saisonpreise!$D$9:$D$38,"&lt;="&amp;A1051,Saisonpreise!$E$9:$E$38,"&gt;="&amp;A1051))</f>
        <v>0</v>
      </c>
      <c r="F1051" s="10">
        <f>IF(A1051="","",IF(E1051&gt;1,"",IF(E1051=1,SUMIFS(Saisonpreise!$F$9:$F$38,Saisonpreise!$K$9:$K$38,"OK",Saisonpreise!$C$9:$C$38,"Einmalig",Saisonpreise!$D$9:$D$38,"&lt;="&amp;A1051,Saisonpreise!$E$9:$E$38,"&gt;="&amp;A1051),IF(D1051&gt;1,"",IF(D1051=0,Start!$E$26,SUMIFS(Saisonpreise!$F$9:$F$38,Saisonpreise!$K$9:$K$38,"OK",Saisonpreise!$C$9:$C$38,"Jährlich",Saisonpreise!$J$9:$J$38,0,Saisonpreise!$H$9:$H$38,"&lt;="&amp;C1051,Saisonpreise!$I$9:$I$38,"&gt;="&amp;C1051)+SUMIFS(Saisonpreise!$F$9:$F$38,Saisonpreise!$K$9:$K$38,"OK",Saisonpreise!$C$9:$C$38,"Jährlich",Saisonpreise!$J$9:$J$38,1,Saisonpreise!$H$9:$H$38,"&lt;="&amp;C1051)+SUMIFS(Saisonpreise!$F$9:$F$38,Saisonpreise!$K$9:$K$38,"OK",Saisonpreise!$C$9:$C$38,"Jährlich",Saisonpreise!$J$9:$J$38,1,Saisonpreise!$I$9:$I$38,"&gt;="&amp;C1051))))))</f>
        <v>85</v>
      </c>
      <c r="G1051" s="3" t="str">
        <f t="shared" si="66"/>
        <v>Jährliche Saison</v>
      </c>
      <c r="H1051" s="3" t="str">
        <f t="shared" si="67"/>
        <v>OK</v>
      </c>
    </row>
    <row r="1052" spans="1:8" ht="31" customHeight="1">
      <c r="A1052" s="12">
        <f>IF(DATE(Start!$E$28,1,1)+ROW()-9&lt;DATE(Start!$E$28+3,1,1),DATE(Start!$E$28,1,1)+ROW()-9,"")</f>
        <v>47066</v>
      </c>
      <c r="B1052" s="3" t="str">
        <f t="shared" si="64"/>
        <v>Do</v>
      </c>
      <c r="C1052" s="3">
        <f t="shared" si="65"/>
        <v>1109</v>
      </c>
      <c r="D1052" s="3">
        <f>IF(A1052="","",COUNTIFS(Saisonpreise!$K$9:$K$38,"OK",Saisonpreise!$C$9:$C$38,"Jährlich",Saisonpreise!$J$9:$J$38,0,Saisonpreise!$H$9:$H$38,"&lt;="&amp;C1052,Saisonpreise!$I$9:$I$38,"&gt;="&amp;C1052)+COUNTIFS(Saisonpreise!$K$9:$K$38,"OK",Saisonpreise!$C$9:$C$38,"Jährlich",Saisonpreise!$J$9:$J$38,1,Saisonpreise!$H$9:$H$38,"&lt;="&amp;C1052)+COUNTIFS(Saisonpreise!$K$9:$K$38,"OK",Saisonpreise!$C$9:$C$38,"Jährlich",Saisonpreise!$J$9:$J$38,1,Saisonpreise!$I$9:$I$38,"&gt;="&amp;C1052))</f>
        <v>1</v>
      </c>
      <c r="E1052" s="3">
        <f>IF(A1052="","",COUNTIFS(Saisonpreise!$K$9:$K$38,"OK",Saisonpreise!$C$9:$C$38,"Einmalig",Saisonpreise!$D$9:$D$38,"&lt;="&amp;A1052,Saisonpreise!$E$9:$E$38,"&gt;="&amp;A1052))</f>
        <v>0</v>
      </c>
      <c r="F1052" s="10">
        <f>IF(A1052="","",IF(E1052&gt;1,"",IF(E1052=1,SUMIFS(Saisonpreise!$F$9:$F$38,Saisonpreise!$K$9:$K$38,"OK",Saisonpreise!$C$9:$C$38,"Einmalig",Saisonpreise!$D$9:$D$38,"&lt;="&amp;A1052,Saisonpreise!$E$9:$E$38,"&gt;="&amp;A1052),IF(D1052&gt;1,"",IF(D1052=0,Start!$E$26,SUMIFS(Saisonpreise!$F$9:$F$38,Saisonpreise!$K$9:$K$38,"OK",Saisonpreise!$C$9:$C$38,"Jährlich",Saisonpreise!$J$9:$J$38,0,Saisonpreise!$H$9:$H$38,"&lt;="&amp;C1052,Saisonpreise!$I$9:$I$38,"&gt;="&amp;C1052)+SUMIFS(Saisonpreise!$F$9:$F$38,Saisonpreise!$K$9:$K$38,"OK",Saisonpreise!$C$9:$C$38,"Jährlich",Saisonpreise!$J$9:$J$38,1,Saisonpreise!$H$9:$H$38,"&lt;="&amp;C1052)+SUMIFS(Saisonpreise!$F$9:$F$38,Saisonpreise!$K$9:$K$38,"OK",Saisonpreise!$C$9:$C$38,"Jährlich",Saisonpreise!$J$9:$J$38,1,Saisonpreise!$I$9:$I$38,"&gt;="&amp;C1052))))))</f>
        <v>85</v>
      </c>
      <c r="G1052" s="3" t="str">
        <f t="shared" si="66"/>
        <v>Jährliche Saison</v>
      </c>
      <c r="H1052" s="3" t="str">
        <f t="shared" si="67"/>
        <v>OK</v>
      </c>
    </row>
    <row r="1053" spans="1:8" ht="31" customHeight="1">
      <c r="A1053" s="12">
        <f>IF(DATE(Start!$E$28,1,1)+ROW()-9&lt;DATE(Start!$E$28+3,1,1),DATE(Start!$E$28,1,1)+ROW()-9,"")</f>
        <v>47067</v>
      </c>
      <c r="B1053" s="3" t="str">
        <f t="shared" si="64"/>
        <v>Fr</v>
      </c>
      <c r="C1053" s="3">
        <f t="shared" si="65"/>
        <v>1110</v>
      </c>
      <c r="D1053" s="3">
        <f>IF(A1053="","",COUNTIFS(Saisonpreise!$K$9:$K$38,"OK",Saisonpreise!$C$9:$C$38,"Jährlich",Saisonpreise!$J$9:$J$38,0,Saisonpreise!$H$9:$H$38,"&lt;="&amp;C1053,Saisonpreise!$I$9:$I$38,"&gt;="&amp;C1053)+COUNTIFS(Saisonpreise!$K$9:$K$38,"OK",Saisonpreise!$C$9:$C$38,"Jährlich",Saisonpreise!$J$9:$J$38,1,Saisonpreise!$H$9:$H$38,"&lt;="&amp;C1053)+COUNTIFS(Saisonpreise!$K$9:$K$38,"OK",Saisonpreise!$C$9:$C$38,"Jährlich",Saisonpreise!$J$9:$J$38,1,Saisonpreise!$I$9:$I$38,"&gt;="&amp;C1053))</f>
        <v>1</v>
      </c>
      <c r="E1053" s="3">
        <f>IF(A1053="","",COUNTIFS(Saisonpreise!$K$9:$K$38,"OK",Saisonpreise!$C$9:$C$38,"Einmalig",Saisonpreise!$D$9:$D$38,"&lt;="&amp;A1053,Saisonpreise!$E$9:$E$38,"&gt;="&amp;A1053))</f>
        <v>0</v>
      </c>
      <c r="F1053" s="10">
        <f>IF(A1053="","",IF(E1053&gt;1,"",IF(E1053=1,SUMIFS(Saisonpreise!$F$9:$F$38,Saisonpreise!$K$9:$K$38,"OK",Saisonpreise!$C$9:$C$38,"Einmalig",Saisonpreise!$D$9:$D$38,"&lt;="&amp;A1053,Saisonpreise!$E$9:$E$38,"&gt;="&amp;A1053),IF(D1053&gt;1,"",IF(D1053=0,Start!$E$26,SUMIFS(Saisonpreise!$F$9:$F$38,Saisonpreise!$K$9:$K$38,"OK",Saisonpreise!$C$9:$C$38,"Jährlich",Saisonpreise!$J$9:$J$38,0,Saisonpreise!$H$9:$H$38,"&lt;="&amp;C1053,Saisonpreise!$I$9:$I$38,"&gt;="&amp;C1053)+SUMIFS(Saisonpreise!$F$9:$F$38,Saisonpreise!$K$9:$K$38,"OK",Saisonpreise!$C$9:$C$38,"Jährlich",Saisonpreise!$J$9:$J$38,1,Saisonpreise!$H$9:$H$38,"&lt;="&amp;C1053)+SUMIFS(Saisonpreise!$F$9:$F$38,Saisonpreise!$K$9:$K$38,"OK",Saisonpreise!$C$9:$C$38,"Jährlich",Saisonpreise!$J$9:$J$38,1,Saisonpreise!$I$9:$I$38,"&gt;="&amp;C1053))))))</f>
        <v>85</v>
      </c>
      <c r="G1053" s="3" t="str">
        <f t="shared" si="66"/>
        <v>Jährliche Saison</v>
      </c>
      <c r="H1053" s="3" t="str">
        <f t="shared" si="67"/>
        <v>OK</v>
      </c>
    </row>
    <row r="1054" spans="1:8" ht="31" customHeight="1">
      <c r="A1054" s="12">
        <f>IF(DATE(Start!$E$28,1,1)+ROW()-9&lt;DATE(Start!$E$28+3,1,1),DATE(Start!$E$28,1,1)+ROW()-9,"")</f>
        <v>47068</v>
      </c>
      <c r="B1054" s="3" t="str">
        <f t="shared" si="64"/>
        <v>Sa</v>
      </c>
      <c r="C1054" s="3">
        <f t="shared" si="65"/>
        <v>1111</v>
      </c>
      <c r="D1054" s="3">
        <f>IF(A1054="","",COUNTIFS(Saisonpreise!$K$9:$K$38,"OK",Saisonpreise!$C$9:$C$38,"Jährlich",Saisonpreise!$J$9:$J$38,0,Saisonpreise!$H$9:$H$38,"&lt;="&amp;C1054,Saisonpreise!$I$9:$I$38,"&gt;="&amp;C1054)+COUNTIFS(Saisonpreise!$K$9:$K$38,"OK",Saisonpreise!$C$9:$C$38,"Jährlich",Saisonpreise!$J$9:$J$38,1,Saisonpreise!$H$9:$H$38,"&lt;="&amp;C1054)+COUNTIFS(Saisonpreise!$K$9:$K$38,"OK",Saisonpreise!$C$9:$C$38,"Jährlich",Saisonpreise!$J$9:$J$38,1,Saisonpreise!$I$9:$I$38,"&gt;="&amp;C1054))</f>
        <v>1</v>
      </c>
      <c r="E1054" s="3">
        <f>IF(A1054="","",COUNTIFS(Saisonpreise!$K$9:$K$38,"OK",Saisonpreise!$C$9:$C$38,"Einmalig",Saisonpreise!$D$9:$D$38,"&lt;="&amp;A1054,Saisonpreise!$E$9:$E$38,"&gt;="&amp;A1054))</f>
        <v>0</v>
      </c>
      <c r="F1054" s="10">
        <f>IF(A1054="","",IF(E1054&gt;1,"",IF(E1054=1,SUMIFS(Saisonpreise!$F$9:$F$38,Saisonpreise!$K$9:$K$38,"OK",Saisonpreise!$C$9:$C$38,"Einmalig",Saisonpreise!$D$9:$D$38,"&lt;="&amp;A1054,Saisonpreise!$E$9:$E$38,"&gt;="&amp;A1054),IF(D1054&gt;1,"",IF(D1054=0,Start!$E$26,SUMIFS(Saisonpreise!$F$9:$F$38,Saisonpreise!$K$9:$K$38,"OK",Saisonpreise!$C$9:$C$38,"Jährlich",Saisonpreise!$J$9:$J$38,0,Saisonpreise!$H$9:$H$38,"&lt;="&amp;C1054,Saisonpreise!$I$9:$I$38,"&gt;="&amp;C1054)+SUMIFS(Saisonpreise!$F$9:$F$38,Saisonpreise!$K$9:$K$38,"OK",Saisonpreise!$C$9:$C$38,"Jährlich",Saisonpreise!$J$9:$J$38,1,Saisonpreise!$H$9:$H$38,"&lt;="&amp;C1054)+SUMIFS(Saisonpreise!$F$9:$F$38,Saisonpreise!$K$9:$K$38,"OK",Saisonpreise!$C$9:$C$38,"Jährlich",Saisonpreise!$J$9:$J$38,1,Saisonpreise!$I$9:$I$38,"&gt;="&amp;C1054))))))</f>
        <v>85</v>
      </c>
      <c r="G1054" s="3" t="str">
        <f t="shared" si="66"/>
        <v>Jährliche Saison</v>
      </c>
      <c r="H1054" s="3" t="str">
        <f t="shared" si="67"/>
        <v>OK</v>
      </c>
    </row>
    <row r="1055" spans="1:8" ht="31" customHeight="1">
      <c r="A1055" s="12">
        <f>IF(DATE(Start!$E$28,1,1)+ROW()-9&lt;DATE(Start!$E$28+3,1,1),DATE(Start!$E$28,1,1)+ROW()-9,"")</f>
        <v>47069</v>
      </c>
      <c r="B1055" s="3" t="str">
        <f t="shared" si="64"/>
        <v>So</v>
      </c>
      <c r="C1055" s="3">
        <f t="shared" si="65"/>
        <v>1112</v>
      </c>
      <c r="D1055" s="3">
        <f>IF(A1055="","",COUNTIFS(Saisonpreise!$K$9:$K$38,"OK",Saisonpreise!$C$9:$C$38,"Jährlich",Saisonpreise!$J$9:$J$38,0,Saisonpreise!$H$9:$H$38,"&lt;="&amp;C1055,Saisonpreise!$I$9:$I$38,"&gt;="&amp;C1055)+COUNTIFS(Saisonpreise!$K$9:$K$38,"OK",Saisonpreise!$C$9:$C$38,"Jährlich",Saisonpreise!$J$9:$J$38,1,Saisonpreise!$H$9:$H$38,"&lt;="&amp;C1055)+COUNTIFS(Saisonpreise!$K$9:$K$38,"OK",Saisonpreise!$C$9:$C$38,"Jährlich",Saisonpreise!$J$9:$J$38,1,Saisonpreise!$I$9:$I$38,"&gt;="&amp;C1055))</f>
        <v>1</v>
      </c>
      <c r="E1055" s="3">
        <f>IF(A1055="","",COUNTIFS(Saisonpreise!$K$9:$K$38,"OK",Saisonpreise!$C$9:$C$38,"Einmalig",Saisonpreise!$D$9:$D$38,"&lt;="&amp;A1055,Saisonpreise!$E$9:$E$38,"&gt;="&amp;A1055))</f>
        <v>0</v>
      </c>
      <c r="F1055" s="10">
        <f>IF(A1055="","",IF(E1055&gt;1,"",IF(E1055=1,SUMIFS(Saisonpreise!$F$9:$F$38,Saisonpreise!$K$9:$K$38,"OK",Saisonpreise!$C$9:$C$38,"Einmalig",Saisonpreise!$D$9:$D$38,"&lt;="&amp;A1055,Saisonpreise!$E$9:$E$38,"&gt;="&amp;A1055),IF(D1055&gt;1,"",IF(D1055=0,Start!$E$26,SUMIFS(Saisonpreise!$F$9:$F$38,Saisonpreise!$K$9:$K$38,"OK",Saisonpreise!$C$9:$C$38,"Jährlich",Saisonpreise!$J$9:$J$38,0,Saisonpreise!$H$9:$H$38,"&lt;="&amp;C1055,Saisonpreise!$I$9:$I$38,"&gt;="&amp;C1055)+SUMIFS(Saisonpreise!$F$9:$F$38,Saisonpreise!$K$9:$K$38,"OK",Saisonpreise!$C$9:$C$38,"Jährlich",Saisonpreise!$J$9:$J$38,1,Saisonpreise!$H$9:$H$38,"&lt;="&amp;C1055)+SUMIFS(Saisonpreise!$F$9:$F$38,Saisonpreise!$K$9:$K$38,"OK",Saisonpreise!$C$9:$C$38,"Jährlich",Saisonpreise!$J$9:$J$38,1,Saisonpreise!$I$9:$I$38,"&gt;="&amp;C1055))))))</f>
        <v>85</v>
      </c>
      <c r="G1055" s="3" t="str">
        <f t="shared" si="66"/>
        <v>Jährliche Saison</v>
      </c>
      <c r="H1055" s="3" t="str">
        <f t="shared" si="67"/>
        <v>OK</v>
      </c>
    </row>
    <row r="1056" spans="1:8" ht="31" customHeight="1">
      <c r="A1056" s="12">
        <f>IF(DATE(Start!$E$28,1,1)+ROW()-9&lt;DATE(Start!$E$28+3,1,1),DATE(Start!$E$28,1,1)+ROW()-9,"")</f>
        <v>47070</v>
      </c>
      <c r="B1056" s="3" t="str">
        <f t="shared" si="64"/>
        <v>Mo</v>
      </c>
      <c r="C1056" s="3">
        <f t="shared" si="65"/>
        <v>1113</v>
      </c>
      <c r="D1056" s="3">
        <f>IF(A1056="","",COUNTIFS(Saisonpreise!$K$9:$K$38,"OK",Saisonpreise!$C$9:$C$38,"Jährlich",Saisonpreise!$J$9:$J$38,0,Saisonpreise!$H$9:$H$38,"&lt;="&amp;C1056,Saisonpreise!$I$9:$I$38,"&gt;="&amp;C1056)+COUNTIFS(Saisonpreise!$K$9:$K$38,"OK",Saisonpreise!$C$9:$C$38,"Jährlich",Saisonpreise!$J$9:$J$38,1,Saisonpreise!$H$9:$H$38,"&lt;="&amp;C1056)+COUNTIFS(Saisonpreise!$K$9:$K$38,"OK",Saisonpreise!$C$9:$C$38,"Jährlich",Saisonpreise!$J$9:$J$38,1,Saisonpreise!$I$9:$I$38,"&gt;="&amp;C1056))</f>
        <v>1</v>
      </c>
      <c r="E1056" s="3">
        <f>IF(A1056="","",COUNTIFS(Saisonpreise!$K$9:$K$38,"OK",Saisonpreise!$C$9:$C$38,"Einmalig",Saisonpreise!$D$9:$D$38,"&lt;="&amp;A1056,Saisonpreise!$E$9:$E$38,"&gt;="&amp;A1056))</f>
        <v>0</v>
      </c>
      <c r="F1056" s="10">
        <f>IF(A1056="","",IF(E1056&gt;1,"",IF(E1056=1,SUMIFS(Saisonpreise!$F$9:$F$38,Saisonpreise!$K$9:$K$38,"OK",Saisonpreise!$C$9:$C$38,"Einmalig",Saisonpreise!$D$9:$D$38,"&lt;="&amp;A1056,Saisonpreise!$E$9:$E$38,"&gt;="&amp;A1056),IF(D1056&gt;1,"",IF(D1056=0,Start!$E$26,SUMIFS(Saisonpreise!$F$9:$F$38,Saisonpreise!$K$9:$K$38,"OK",Saisonpreise!$C$9:$C$38,"Jährlich",Saisonpreise!$J$9:$J$38,0,Saisonpreise!$H$9:$H$38,"&lt;="&amp;C1056,Saisonpreise!$I$9:$I$38,"&gt;="&amp;C1056)+SUMIFS(Saisonpreise!$F$9:$F$38,Saisonpreise!$K$9:$K$38,"OK",Saisonpreise!$C$9:$C$38,"Jährlich",Saisonpreise!$J$9:$J$38,1,Saisonpreise!$H$9:$H$38,"&lt;="&amp;C1056)+SUMIFS(Saisonpreise!$F$9:$F$38,Saisonpreise!$K$9:$K$38,"OK",Saisonpreise!$C$9:$C$38,"Jährlich",Saisonpreise!$J$9:$J$38,1,Saisonpreise!$I$9:$I$38,"&gt;="&amp;C1056))))))</f>
        <v>85</v>
      </c>
      <c r="G1056" s="3" t="str">
        <f t="shared" si="66"/>
        <v>Jährliche Saison</v>
      </c>
      <c r="H1056" s="3" t="str">
        <f t="shared" si="67"/>
        <v>OK</v>
      </c>
    </row>
    <row r="1057" spans="1:8" ht="31" customHeight="1">
      <c r="A1057" s="12">
        <f>IF(DATE(Start!$E$28,1,1)+ROW()-9&lt;DATE(Start!$E$28+3,1,1),DATE(Start!$E$28,1,1)+ROW()-9,"")</f>
        <v>47071</v>
      </c>
      <c r="B1057" s="3" t="str">
        <f t="shared" si="64"/>
        <v>Di</v>
      </c>
      <c r="C1057" s="3">
        <f t="shared" si="65"/>
        <v>1114</v>
      </c>
      <c r="D1057" s="3">
        <f>IF(A1057="","",COUNTIFS(Saisonpreise!$K$9:$K$38,"OK",Saisonpreise!$C$9:$C$38,"Jährlich",Saisonpreise!$J$9:$J$38,0,Saisonpreise!$H$9:$H$38,"&lt;="&amp;C1057,Saisonpreise!$I$9:$I$38,"&gt;="&amp;C1057)+COUNTIFS(Saisonpreise!$K$9:$K$38,"OK",Saisonpreise!$C$9:$C$38,"Jährlich",Saisonpreise!$J$9:$J$38,1,Saisonpreise!$H$9:$H$38,"&lt;="&amp;C1057)+COUNTIFS(Saisonpreise!$K$9:$K$38,"OK",Saisonpreise!$C$9:$C$38,"Jährlich",Saisonpreise!$J$9:$J$38,1,Saisonpreise!$I$9:$I$38,"&gt;="&amp;C1057))</f>
        <v>1</v>
      </c>
      <c r="E1057" s="3">
        <f>IF(A1057="","",COUNTIFS(Saisonpreise!$K$9:$K$38,"OK",Saisonpreise!$C$9:$C$38,"Einmalig",Saisonpreise!$D$9:$D$38,"&lt;="&amp;A1057,Saisonpreise!$E$9:$E$38,"&gt;="&amp;A1057))</f>
        <v>0</v>
      </c>
      <c r="F1057" s="10">
        <f>IF(A1057="","",IF(E1057&gt;1,"",IF(E1057=1,SUMIFS(Saisonpreise!$F$9:$F$38,Saisonpreise!$K$9:$K$38,"OK",Saisonpreise!$C$9:$C$38,"Einmalig",Saisonpreise!$D$9:$D$38,"&lt;="&amp;A1057,Saisonpreise!$E$9:$E$38,"&gt;="&amp;A1057),IF(D1057&gt;1,"",IF(D1057=0,Start!$E$26,SUMIFS(Saisonpreise!$F$9:$F$38,Saisonpreise!$K$9:$K$38,"OK",Saisonpreise!$C$9:$C$38,"Jährlich",Saisonpreise!$J$9:$J$38,0,Saisonpreise!$H$9:$H$38,"&lt;="&amp;C1057,Saisonpreise!$I$9:$I$38,"&gt;="&amp;C1057)+SUMIFS(Saisonpreise!$F$9:$F$38,Saisonpreise!$K$9:$K$38,"OK",Saisonpreise!$C$9:$C$38,"Jährlich",Saisonpreise!$J$9:$J$38,1,Saisonpreise!$H$9:$H$38,"&lt;="&amp;C1057)+SUMIFS(Saisonpreise!$F$9:$F$38,Saisonpreise!$K$9:$K$38,"OK",Saisonpreise!$C$9:$C$38,"Jährlich",Saisonpreise!$J$9:$J$38,1,Saisonpreise!$I$9:$I$38,"&gt;="&amp;C1057))))))</f>
        <v>85</v>
      </c>
      <c r="G1057" s="3" t="str">
        <f t="shared" si="66"/>
        <v>Jährliche Saison</v>
      </c>
      <c r="H1057" s="3" t="str">
        <f t="shared" si="67"/>
        <v>OK</v>
      </c>
    </row>
    <row r="1058" spans="1:8" ht="31" customHeight="1">
      <c r="A1058" s="12">
        <f>IF(DATE(Start!$E$28,1,1)+ROW()-9&lt;DATE(Start!$E$28+3,1,1),DATE(Start!$E$28,1,1)+ROW()-9,"")</f>
        <v>47072</v>
      </c>
      <c r="B1058" s="3" t="str">
        <f t="shared" si="64"/>
        <v>Mi</v>
      </c>
      <c r="C1058" s="3">
        <f t="shared" si="65"/>
        <v>1115</v>
      </c>
      <c r="D1058" s="3">
        <f>IF(A1058="","",COUNTIFS(Saisonpreise!$K$9:$K$38,"OK",Saisonpreise!$C$9:$C$38,"Jährlich",Saisonpreise!$J$9:$J$38,0,Saisonpreise!$H$9:$H$38,"&lt;="&amp;C1058,Saisonpreise!$I$9:$I$38,"&gt;="&amp;C1058)+COUNTIFS(Saisonpreise!$K$9:$K$38,"OK",Saisonpreise!$C$9:$C$38,"Jährlich",Saisonpreise!$J$9:$J$38,1,Saisonpreise!$H$9:$H$38,"&lt;="&amp;C1058)+COUNTIFS(Saisonpreise!$K$9:$K$38,"OK",Saisonpreise!$C$9:$C$38,"Jährlich",Saisonpreise!$J$9:$J$38,1,Saisonpreise!$I$9:$I$38,"&gt;="&amp;C1058))</f>
        <v>1</v>
      </c>
      <c r="E1058" s="3">
        <f>IF(A1058="","",COUNTIFS(Saisonpreise!$K$9:$K$38,"OK",Saisonpreise!$C$9:$C$38,"Einmalig",Saisonpreise!$D$9:$D$38,"&lt;="&amp;A1058,Saisonpreise!$E$9:$E$38,"&gt;="&amp;A1058))</f>
        <v>0</v>
      </c>
      <c r="F1058" s="10">
        <f>IF(A1058="","",IF(E1058&gt;1,"",IF(E1058=1,SUMIFS(Saisonpreise!$F$9:$F$38,Saisonpreise!$K$9:$K$38,"OK",Saisonpreise!$C$9:$C$38,"Einmalig",Saisonpreise!$D$9:$D$38,"&lt;="&amp;A1058,Saisonpreise!$E$9:$E$38,"&gt;="&amp;A1058),IF(D1058&gt;1,"",IF(D1058=0,Start!$E$26,SUMIFS(Saisonpreise!$F$9:$F$38,Saisonpreise!$K$9:$K$38,"OK",Saisonpreise!$C$9:$C$38,"Jährlich",Saisonpreise!$J$9:$J$38,0,Saisonpreise!$H$9:$H$38,"&lt;="&amp;C1058,Saisonpreise!$I$9:$I$38,"&gt;="&amp;C1058)+SUMIFS(Saisonpreise!$F$9:$F$38,Saisonpreise!$K$9:$K$38,"OK",Saisonpreise!$C$9:$C$38,"Jährlich",Saisonpreise!$J$9:$J$38,1,Saisonpreise!$H$9:$H$38,"&lt;="&amp;C1058)+SUMIFS(Saisonpreise!$F$9:$F$38,Saisonpreise!$K$9:$K$38,"OK",Saisonpreise!$C$9:$C$38,"Jährlich",Saisonpreise!$J$9:$J$38,1,Saisonpreise!$I$9:$I$38,"&gt;="&amp;C1058))))))</f>
        <v>85</v>
      </c>
      <c r="G1058" s="3" t="str">
        <f t="shared" si="66"/>
        <v>Jährliche Saison</v>
      </c>
      <c r="H1058" s="3" t="str">
        <f t="shared" si="67"/>
        <v>OK</v>
      </c>
    </row>
    <row r="1059" spans="1:8" ht="31" customHeight="1">
      <c r="A1059" s="12">
        <f>IF(DATE(Start!$E$28,1,1)+ROW()-9&lt;DATE(Start!$E$28+3,1,1),DATE(Start!$E$28,1,1)+ROW()-9,"")</f>
        <v>47073</v>
      </c>
      <c r="B1059" s="3" t="str">
        <f t="shared" si="64"/>
        <v>Do</v>
      </c>
      <c r="C1059" s="3">
        <f t="shared" si="65"/>
        <v>1116</v>
      </c>
      <c r="D1059" s="3">
        <f>IF(A1059="","",COUNTIFS(Saisonpreise!$K$9:$K$38,"OK",Saisonpreise!$C$9:$C$38,"Jährlich",Saisonpreise!$J$9:$J$38,0,Saisonpreise!$H$9:$H$38,"&lt;="&amp;C1059,Saisonpreise!$I$9:$I$38,"&gt;="&amp;C1059)+COUNTIFS(Saisonpreise!$K$9:$K$38,"OK",Saisonpreise!$C$9:$C$38,"Jährlich",Saisonpreise!$J$9:$J$38,1,Saisonpreise!$H$9:$H$38,"&lt;="&amp;C1059)+COUNTIFS(Saisonpreise!$K$9:$K$38,"OK",Saisonpreise!$C$9:$C$38,"Jährlich",Saisonpreise!$J$9:$J$38,1,Saisonpreise!$I$9:$I$38,"&gt;="&amp;C1059))</f>
        <v>1</v>
      </c>
      <c r="E1059" s="3">
        <f>IF(A1059="","",COUNTIFS(Saisonpreise!$K$9:$K$38,"OK",Saisonpreise!$C$9:$C$38,"Einmalig",Saisonpreise!$D$9:$D$38,"&lt;="&amp;A1059,Saisonpreise!$E$9:$E$38,"&gt;="&amp;A1059))</f>
        <v>0</v>
      </c>
      <c r="F1059" s="10">
        <f>IF(A1059="","",IF(E1059&gt;1,"",IF(E1059=1,SUMIFS(Saisonpreise!$F$9:$F$38,Saisonpreise!$K$9:$K$38,"OK",Saisonpreise!$C$9:$C$38,"Einmalig",Saisonpreise!$D$9:$D$38,"&lt;="&amp;A1059,Saisonpreise!$E$9:$E$38,"&gt;="&amp;A1059),IF(D1059&gt;1,"",IF(D1059=0,Start!$E$26,SUMIFS(Saisonpreise!$F$9:$F$38,Saisonpreise!$K$9:$K$38,"OK",Saisonpreise!$C$9:$C$38,"Jährlich",Saisonpreise!$J$9:$J$38,0,Saisonpreise!$H$9:$H$38,"&lt;="&amp;C1059,Saisonpreise!$I$9:$I$38,"&gt;="&amp;C1059)+SUMIFS(Saisonpreise!$F$9:$F$38,Saisonpreise!$K$9:$K$38,"OK",Saisonpreise!$C$9:$C$38,"Jährlich",Saisonpreise!$J$9:$J$38,1,Saisonpreise!$H$9:$H$38,"&lt;="&amp;C1059)+SUMIFS(Saisonpreise!$F$9:$F$38,Saisonpreise!$K$9:$K$38,"OK",Saisonpreise!$C$9:$C$38,"Jährlich",Saisonpreise!$J$9:$J$38,1,Saisonpreise!$I$9:$I$38,"&gt;="&amp;C1059))))))</f>
        <v>85</v>
      </c>
      <c r="G1059" s="3" t="str">
        <f t="shared" si="66"/>
        <v>Jährliche Saison</v>
      </c>
      <c r="H1059" s="3" t="str">
        <f t="shared" si="67"/>
        <v>OK</v>
      </c>
    </row>
    <row r="1060" spans="1:8" ht="31" customHeight="1">
      <c r="A1060" s="12">
        <f>IF(DATE(Start!$E$28,1,1)+ROW()-9&lt;DATE(Start!$E$28+3,1,1),DATE(Start!$E$28,1,1)+ROW()-9,"")</f>
        <v>47074</v>
      </c>
      <c r="B1060" s="3" t="str">
        <f t="shared" si="64"/>
        <v>Fr</v>
      </c>
      <c r="C1060" s="3">
        <f t="shared" si="65"/>
        <v>1117</v>
      </c>
      <c r="D1060" s="3">
        <f>IF(A1060="","",COUNTIFS(Saisonpreise!$K$9:$K$38,"OK",Saisonpreise!$C$9:$C$38,"Jährlich",Saisonpreise!$J$9:$J$38,0,Saisonpreise!$H$9:$H$38,"&lt;="&amp;C1060,Saisonpreise!$I$9:$I$38,"&gt;="&amp;C1060)+COUNTIFS(Saisonpreise!$K$9:$K$38,"OK",Saisonpreise!$C$9:$C$38,"Jährlich",Saisonpreise!$J$9:$J$38,1,Saisonpreise!$H$9:$H$38,"&lt;="&amp;C1060)+COUNTIFS(Saisonpreise!$K$9:$K$38,"OK",Saisonpreise!$C$9:$C$38,"Jährlich",Saisonpreise!$J$9:$J$38,1,Saisonpreise!$I$9:$I$38,"&gt;="&amp;C1060))</f>
        <v>1</v>
      </c>
      <c r="E1060" s="3">
        <f>IF(A1060="","",COUNTIFS(Saisonpreise!$K$9:$K$38,"OK",Saisonpreise!$C$9:$C$38,"Einmalig",Saisonpreise!$D$9:$D$38,"&lt;="&amp;A1060,Saisonpreise!$E$9:$E$38,"&gt;="&amp;A1060))</f>
        <v>0</v>
      </c>
      <c r="F1060" s="10">
        <f>IF(A1060="","",IF(E1060&gt;1,"",IF(E1060=1,SUMIFS(Saisonpreise!$F$9:$F$38,Saisonpreise!$K$9:$K$38,"OK",Saisonpreise!$C$9:$C$38,"Einmalig",Saisonpreise!$D$9:$D$38,"&lt;="&amp;A1060,Saisonpreise!$E$9:$E$38,"&gt;="&amp;A1060),IF(D1060&gt;1,"",IF(D1060=0,Start!$E$26,SUMIFS(Saisonpreise!$F$9:$F$38,Saisonpreise!$K$9:$K$38,"OK",Saisonpreise!$C$9:$C$38,"Jährlich",Saisonpreise!$J$9:$J$38,0,Saisonpreise!$H$9:$H$38,"&lt;="&amp;C1060,Saisonpreise!$I$9:$I$38,"&gt;="&amp;C1060)+SUMIFS(Saisonpreise!$F$9:$F$38,Saisonpreise!$K$9:$K$38,"OK",Saisonpreise!$C$9:$C$38,"Jährlich",Saisonpreise!$J$9:$J$38,1,Saisonpreise!$H$9:$H$38,"&lt;="&amp;C1060)+SUMIFS(Saisonpreise!$F$9:$F$38,Saisonpreise!$K$9:$K$38,"OK",Saisonpreise!$C$9:$C$38,"Jährlich",Saisonpreise!$J$9:$J$38,1,Saisonpreise!$I$9:$I$38,"&gt;="&amp;C1060))))))</f>
        <v>85</v>
      </c>
      <c r="G1060" s="3" t="str">
        <f t="shared" si="66"/>
        <v>Jährliche Saison</v>
      </c>
      <c r="H1060" s="3" t="str">
        <f t="shared" si="67"/>
        <v>OK</v>
      </c>
    </row>
    <row r="1061" spans="1:8" ht="31" customHeight="1">
      <c r="A1061" s="12">
        <f>IF(DATE(Start!$E$28,1,1)+ROW()-9&lt;DATE(Start!$E$28+3,1,1),DATE(Start!$E$28,1,1)+ROW()-9,"")</f>
        <v>47075</v>
      </c>
      <c r="B1061" s="3" t="str">
        <f t="shared" si="64"/>
        <v>Sa</v>
      </c>
      <c r="C1061" s="3">
        <f t="shared" si="65"/>
        <v>1118</v>
      </c>
      <c r="D1061" s="3">
        <f>IF(A1061="","",COUNTIFS(Saisonpreise!$K$9:$K$38,"OK",Saisonpreise!$C$9:$C$38,"Jährlich",Saisonpreise!$J$9:$J$38,0,Saisonpreise!$H$9:$H$38,"&lt;="&amp;C1061,Saisonpreise!$I$9:$I$38,"&gt;="&amp;C1061)+COUNTIFS(Saisonpreise!$K$9:$K$38,"OK",Saisonpreise!$C$9:$C$38,"Jährlich",Saisonpreise!$J$9:$J$38,1,Saisonpreise!$H$9:$H$38,"&lt;="&amp;C1061)+COUNTIFS(Saisonpreise!$K$9:$K$38,"OK",Saisonpreise!$C$9:$C$38,"Jährlich",Saisonpreise!$J$9:$J$38,1,Saisonpreise!$I$9:$I$38,"&gt;="&amp;C1061))</f>
        <v>1</v>
      </c>
      <c r="E1061" s="3">
        <f>IF(A1061="","",COUNTIFS(Saisonpreise!$K$9:$K$38,"OK",Saisonpreise!$C$9:$C$38,"Einmalig",Saisonpreise!$D$9:$D$38,"&lt;="&amp;A1061,Saisonpreise!$E$9:$E$38,"&gt;="&amp;A1061))</f>
        <v>0</v>
      </c>
      <c r="F1061" s="10">
        <f>IF(A1061="","",IF(E1061&gt;1,"",IF(E1061=1,SUMIFS(Saisonpreise!$F$9:$F$38,Saisonpreise!$K$9:$K$38,"OK",Saisonpreise!$C$9:$C$38,"Einmalig",Saisonpreise!$D$9:$D$38,"&lt;="&amp;A1061,Saisonpreise!$E$9:$E$38,"&gt;="&amp;A1061),IF(D1061&gt;1,"",IF(D1061=0,Start!$E$26,SUMIFS(Saisonpreise!$F$9:$F$38,Saisonpreise!$K$9:$K$38,"OK",Saisonpreise!$C$9:$C$38,"Jährlich",Saisonpreise!$J$9:$J$38,0,Saisonpreise!$H$9:$H$38,"&lt;="&amp;C1061,Saisonpreise!$I$9:$I$38,"&gt;="&amp;C1061)+SUMIFS(Saisonpreise!$F$9:$F$38,Saisonpreise!$K$9:$K$38,"OK",Saisonpreise!$C$9:$C$38,"Jährlich",Saisonpreise!$J$9:$J$38,1,Saisonpreise!$H$9:$H$38,"&lt;="&amp;C1061)+SUMIFS(Saisonpreise!$F$9:$F$38,Saisonpreise!$K$9:$K$38,"OK",Saisonpreise!$C$9:$C$38,"Jährlich",Saisonpreise!$J$9:$J$38,1,Saisonpreise!$I$9:$I$38,"&gt;="&amp;C1061))))))</f>
        <v>85</v>
      </c>
      <c r="G1061" s="3" t="str">
        <f t="shared" si="66"/>
        <v>Jährliche Saison</v>
      </c>
      <c r="H1061" s="3" t="str">
        <f t="shared" si="67"/>
        <v>OK</v>
      </c>
    </row>
    <row r="1062" spans="1:8" ht="31" customHeight="1">
      <c r="A1062" s="12">
        <f>IF(DATE(Start!$E$28,1,1)+ROW()-9&lt;DATE(Start!$E$28+3,1,1),DATE(Start!$E$28,1,1)+ROW()-9,"")</f>
        <v>47076</v>
      </c>
      <c r="B1062" s="3" t="str">
        <f t="shared" si="64"/>
        <v>So</v>
      </c>
      <c r="C1062" s="3">
        <f t="shared" si="65"/>
        <v>1119</v>
      </c>
      <c r="D1062" s="3">
        <f>IF(A1062="","",COUNTIFS(Saisonpreise!$K$9:$K$38,"OK",Saisonpreise!$C$9:$C$38,"Jährlich",Saisonpreise!$J$9:$J$38,0,Saisonpreise!$H$9:$H$38,"&lt;="&amp;C1062,Saisonpreise!$I$9:$I$38,"&gt;="&amp;C1062)+COUNTIFS(Saisonpreise!$K$9:$K$38,"OK",Saisonpreise!$C$9:$C$38,"Jährlich",Saisonpreise!$J$9:$J$38,1,Saisonpreise!$H$9:$H$38,"&lt;="&amp;C1062)+COUNTIFS(Saisonpreise!$K$9:$K$38,"OK",Saisonpreise!$C$9:$C$38,"Jährlich",Saisonpreise!$J$9:$J$38,1,Saisonpreise!$I$9:$I$38,"&gt;="&amp;C1062))</f>
        <v>1</v>
      </c>
      <c r="E1062" s="3">
        <f>IF(A1062="","",COUNTIFS(Saisonpreise!$K$9:$K$38,"OK",Saisonpreise!$C$9:$C$38,"Einmalig",Saisonpreise!$D$9:$D$38,"&lt;="&amp;A1062,Saisonpreise!$E$9:$E$38,"&gt;="&amp;A1062))</f>
        <v>0</v>
      </c>
      <c r="F1062" s="10">
        <f>IF(A1062="","",IF(E1062&gt;1,"",IF(E1062=1,SUMIFS(Saisonpreise!$F$9:$F$38,Saisonpreise!$K$9:$K$38,"OK",Saisonpreise!$C$9:$C$38,"Einmalig",Saisonpreise!$D$9:$D$38,"&lt;="&amp;A1062,Saisonpreise!$E$9:$E$38,"&gt;="&amp;A1062),IF(D1062&gt;1,"",IF(D1062=0,Start!$E$26,SUMIFS(Saisonpreise!$F$9:$F$38,Saisonpreise!$K$9:$K$38,"OK",Saisonpreise!$C$9:$C$38,"Jährlich",Saisonpreise!$J$9:$J$38,0,Saisonpreise!$H$9:$H$38,"&lt;="&amp;C1062,Saisonpreise!$I$9:$I$38,"&gt;="&amp;C1062)+SUMIFS(Saisonpreise!$F$9:$F$38,Saisonpreise!$K$9:$K$38,"OK",Saisonpreise!$C$9:$C$38,"Jährlich",Saisonpreise!$J$9:$J$38,1,Saisonpreise!$H$9:$H$38,"&lt;="&amp;C1062)+SUMIFS(Saisonpreise!$F$9:$F$38,Saisonpreise!$K$9:$K$38,"OK",Saisonpreise!$C$9:$C$38,"Jährlich",Saisonpreise!$J$9:$J$38,1,Saisonpreise!$I$9:$I$38,"&gt;="&amp;C1062))))))</f>
        <v>85</v>
      </c>
      <c r="G1062" s="3" t="str">
        <f t="shared" si="66"/>
        <v>Jährliche Saison</v>
      </c>
      <c r="H1062" s="3" t="str">
        <f t="shared" si="67"/>
        <v>OK</v>
      </c>
    </row>
    <row r="1063" spans="1:8" ht="31" customHeight="1">
      <c r="A1063" s="12">
        <f>IF(DATE(Start!$E$28,1,1)+ROW()-9&lt;DATE(Start!$E$28+3,1,1),DATE(Start!$E$28,1,1)+ROW()-9,"")</f>
        <v>47077</v>
      </c>
      <c r="B1063" s="3" t="str">
        <f t="shared" si="64"/>
        <v>Mo</v>
      </c>
      <c r="C1063" s="3">
        <f t="shared" si="65"/>
        <v>1120</v>
      </c>
      <c r="D1063" s="3">
        <f>IF(A1063="","",COUNTIFS(Saisonpreise!$K$9:$K$38,"OK",Saisonpreise!$C$9:$C$38,"Jährlich",Saisonpreise!$J$9:$J$38,0,Saisonpreise!$H$9:$H$38,"&lt;="&amp;C1063,Saisonpreise!$I$9:$I$38,"&gt;="&amp;C1063)+COUNTIFS(Saisonpreise!$K$9:$K$38,"OK",Saisonpreise!$C$9:$C$38,"Jährlich",Saisonpreise!$J$9:$J$38,1,Saisonpreise!$H$9:$H$38,"&lt;="&amp;C1063)+COUNTIFS(Saisonpreise!$K$9:$K$38,"OK",Saisonpreise!$C$9:$C$38,"Jährlich",Saisonpreise!$J$9:$J$38,1,Saisonpreise!$I$9:$I$38,"&gt;="&amp;C1063))</f>
        <v>1</v>
      </c>
      <c r="E1063" s="3">
        <f>IF(A1063="","",COUNTIFS(Saisonpreise!$K$9:$K$38,"OK",Saisonpreise!$C$9:$C$38,"Einmalig",Saisonpreise!$D$9:$D$38,"&lt;="&amp;A1063,Saisonpreise!$E$9:$E$38,"&gt;="&amp;A1063))</f>
        <v>0</v>
      </c>
      <c r="F1063" s="10">
        <f>IF(A1063="","",IF(E1063&gt;1,"",IF(E1063=1,SUMIFS(Saisonpreise!$F$9:$F$38,Saisonpreise!$K$9:$K$38,"OK",Saisonpreise!$C$9:$C$38,"Einmalig",Saisonpreise!$D$9:$D$38,"&lt;="&amp;A1063,Saisonpreise!$E$9:$E$38,"&gt;="&amp;A1063),IF(D1063&gt;1,"",IF(D1063=0,Start!$E$26,SUMIFS(Saisonpreise!$F$9:$F$38,Saisonpreise!$K$9:$K$38,"OK",Saisonpreise!$C$9:$C$38,"Jährlich",Saisonpreise!$J$9:$J$38,0,Saisonpreise!$H$9:$H$38,"&lt;="&amp;C1063,Saisonpreise!$I$9:$I$38,"&gt;="&amp;C1063)+SUMIFS(Saisonpreise!$F$9:$F$38,Saisonpreise!$K$9:$K$38,"OK",Saisonpreise!$C$9:$C$38,"Jährlich",Saisonpreise!$J$9:$J$38,1,Saisonpreise!$H$9:$H$38,"&lt;="&amp;C1063)+SUMIFS(Saisonpreise!$F$9:$F$38,Saisonpreise!$K$9:$K$38,"OK",Saisonpreise!$C$9:$C$38,"Jährlich",Saisonpreise!$J$9:$J$38,1,Saisonpreise!$I$9:$I$38,"&gt;="&amp;C1063))))))</f>
        <v>85</v>
      </c>
      <c r="G1063" s="3" t="str">
        <f t="shared" si="66"/>
        <v>Jährliche Saison</v>
      </c>
      <c r="H1063" s="3" t="str">
        <f t="shared" si="67"/>
        <v>OK</v>
      </c>
    </row>
    <row r="1064" spans="1:8" ht="31" customHeight="1">
      <c r="A1064" s="12">
        <f>IF(DATE(Start!$E$28,1,1)+ROW()-9&lt;DATE(Start!$E$28+3,1,1),DATE(Start!$E$28,1,1)+ROW()-9,"")</f>
        <v>47078</v>
      </c>
      <c r="B1064" s="3" t="str">
        <f t="shared" si="64"/>
        <v>Di</v>
      </c>
      <c r="C1064" s="3">
        <f t="shared" si="65"/>
        <v>1121</v>
      </c>
      <c r="D1064" s="3">
        <f>IF(A1064="","",COUNTIFS(Saisonpreise!$K$9:$K$38,"OK",Saisonpreise!$C$9:$C$38,"Jährlich",Saisonpreise!$J$9:$J$38,0,Saisonpreise!$H$9:$H$38,"&lt;="&amp;C1064,Saisonpreise!$I$9:$I$38,"&gt;="&amp;C1064)+COUNTIFS(Saisonpreise!$K$9:$K$38,"OK",Saisonpreise!$C$9:$C$38,"Jährlich",Saisonpreise!$J$9:$J$38,1,Saisonpreise!$H$9:$H$38,"&lt;="&amp;C1064)+COUNTIFS(Saisonpreise!$K$9:$K$38,"OK",Saisonpreise!$C$9:$C$38,"Jährlich",Saisonpreise!$J$9:$J$38,1,Saisonpreise!$I$9:$I$38,"&gt;="&amp;C1064))</f>
        <v>1</v>
      </c>
      <c r="E1064" s="3">
        <f>IF(A1064="","",COUNTIFS(Saisonpreise!$K$9:$K$38,"OK",Saisonpreise!$C$9:$C$38,"Einmalig",Saisonpreise!$D$9:$D$38,"&lt;="&amp;A1064,Saisonpreise!$E$9:$E$38,"&gt;="&amp;A1064))</f>
        <v>0</v>
      </c>
      <c r="F1064" s="10">
        <f>IF(A1064="","",IF(E1064&gt;1,"",IF(E1064=1,SUMIFS(Saisonpreise!$F$9:$F$38,Saisonpreise!$K$9:$K$38,"OK",Saisonpreise!$C$9:$C$38,"Einmalig",Saisonpreise!$D$9:$D$38,"&lt;="&amp;A1064,Saisonpreise!$E$9:$E$38,"&gt;="&amp;A1064),IF(D1064&gt;1,"",IF(D1064=0,Start!$E$26,SUMIFS(Saisonpreise!$F$9:$F$38,Saisonpreise!$K$9:$K$38,"OK",Saisonpreise!$C$9:$C$38,"Jährlich",Saisonpreise!$J$9:$J$38,0,Saisonpreise!$H$9:$H$38,"&lt;="&amp;C1064,Saisonpreise!$I$9:$I$38,"&gt;="&amp;C1064)+SUMIFS(Saisonpreise!$F$9:$F$38,Saisonpreise!$K$9:$K$38,"OK",Saisonpreise!$C$9:$C$38,"Jährlich",Saisonpreise!$J$9:$J$38,1,Saisonpreise!$H$9:$H$38,"&lt;="&amp;C1064)+SUMIFS(Saisonpreise!$F$9:$F$38,Saisonpreise!$K$9:$K$38,"OK",Saisonpreise!$C$9:$C$38,"Jährlich",Saisonpreise!$J$9:$J$38,1,Saisonpreise!$I$9:$I$38,"&gt;="&amp;C1064))))))</f>
        <v>85</v>
      </c>
      <c r="G1064" s="3" t="str">
        <f t="shared" si="66"/>
        <v>Jährliche Saison</v>
      </c>
      <c r="H1064" s="3" t="str">
        <f t="shared" si="67"/>
        <v>OK</v>
      </c>
    </row>
    <row r="1065" spans="1:8" ht="31" customHeight="1">
      <c r="A1065" s="12">
        <f>IF(DATE(Start!$E$28,1,1)+ROW()-9&lt;DATE(Start!$E$28+3,1,1),DATE(Start!$E$28,1,1)+ROW()-9,"")</f>
        <v>47079</v>
      </c>
      <c r="B1065" s="3" t="str">
        <f t="shared" si="64"/>
        <v>Mi</v>
      </c>
      <c r="C1065" s="3">
        <f t="shared" si="65"/>
        <v>1122</v>
      </c>
      <c r="D1065" s="3">
        <f>IF(A1065="","",COUNTIFS(Saisonpreise!$K$9:$K$38,"OK",Saisonpreise!$C$9:$C$38,"Jährlich",Saisonpreise!$J$9:$J$38,0,Saisonpreise!$H$9:$H$38,"&lt;="&amp;C1065,Saisonpreise!$I$9:$I$38,"&gt;="&amp;C1065)+COUNTIFS(Saisonpreise!$K$9:$K$38,"OK",Saisonpreise!$C$9:$C$38,"Jährlich",Saisonpreise!$J$9:$J$38,1,Saisonpreise!$H$9:$H$38,"&lt;="&amp;C1065)+COUNTIFS(Saisonpreise!$K$9:$K$38,"OK",Saisonpreise!$C$9:$C$38,"Jährlich",Saisonpreise!$J$9:$J$38,1,Saisonpreise!$I$9:$I$38,"&gt;="&amp;C1065))</f>
        <v>1</v>
      </c>
      <c r="E1065" s="3">
        <f>IF(A1065="","",COUNTIFS(Saisonpreise!$K$9:$K$38,"OK",Saisonpreise!$C$9:$C$38,"Einmalig",Saisonpreise!$D$9:$D$38,"&lt;="&amp;A1065,Saisonpreise!$E$9:$E$38,"&gt;="&amp;A1065))</f>
        <v>0</v>
      </c>
      <c r="F1065" s="10">
        <f>IF(A1065="","",IF(E1065&gt;1,"",IF(E1065=1,SUMIFS(Saisonpreise!$F$9:$F$38,Saisonpreise!$K$9:$K$38,"OK",Saisonpreise!$C$9:$C$38,"Einmalig",Saisonpreise!$D$9:$D$38,"&lt;="&amp;A1065,Saisonpreise!$E$9:$E$38,"&gt;="&amp;A1065),IF(D1065&gt;1,"",IF(D1065=0,Start!$E$26,SUMIFS(Saisonpreise!$F$9:$F$38,Saisonpreise!$K$9:$K$38,"OK",Saisonpreise!$C$9:$C$38,"Jährlich",Saisonpreise!$J$9:$J$38,0,Saisonpreise!$H$9:$H$38,"&lt;="&amp;C1065,Saisonpreise!$I$9:$I$38,"&gt;="&amp;C1065)+SUMIFS(Saisonpreise!$F$9:$F$38,Saisonpreise!$K$9:$K$38,"OK",Saisonpreise!$C$9:$C$38,"Jährlich",Saisonpreise!$J$9:$J$38,1,Saisonpreise!$H$9:$H$38,"&lt;="&amp;C1065)+SUMIFS(Saisonpreise!$F$9:$F$38,Saisonpreise!$K$9:$K$38,"OK",Saisonpreise!$C$9:$C$38,"Jährlich",Saisonpreise!$J$9:$J$38,1,Saisonpreise!$I$9:$I$38,"&gt;="&amp;C1065))))))</f>
        <v>85</v>
      </c>
      <c r="G1065" s="3" t="str">
        <f t="shared" si="66"/>
        <v>Jährliche Saison</v>
      </c>
      <c r="H1065" s="3" t="str">
        <f t="shared" si="67"/>
        <v>OK</v>
      </c>
    </row>
    <row r="1066" spans="1:8" ht="31" customHeight="1">
      <c r="A1066" s="12">
        <f>IF(DATE(Start!$E$28,1,1)+ROW()-9&lt;DATE(Start!$E$28+3,1,1),DATE(Start!$E$28,1,1)+ROW()-9,"")</f>
        <v>47080</v>
      </c>
      <c r="B1066" s="3" t="str">
        <f t="shared" si="64"/>
        <v>Do</v>
      </c>
      <c r="C1066" s="3">
        <f t="shared" si="65"/>
        <v>1123</v>
      </c>
      <c r="D1066" s="3">
        <f>IF(A1066="","",COUNTIFS(Saisonpreise!$K$9:$K$38,"OK",Saisonpreise!$C$9:$C$38,"Jährlich",Saisonpreise!$J$9:$J$38,0,Saisonpreise!$H$9:$H$38,"&lt;="&amp;C1066,Saisonpreise!$I$9:$I$38,"&gt;="&amp;C1066)+COUNTIFS(Saisonpreise!$K$9:$K$38,"OK",Saisonpreise!$C$9:$C$38,"Jährlich",Saisonpreise!$J$9:$J$38,1,Saisonpreise!$H$9:$H$38,"&lt;="&amp;C1066)+COUNTIFS(Saisonpreise!$K$9:$K$38,"OK",Saisonpreise!$C$9:$C$38,"Jährlich",Saisonpreise!$J$9:$J$38,1,Saisonpreise!$I$9:$I$38,"&gt;="&amp;C1066))</f>
        <v>1</v>
      </c>
      <c r="E1066" s="3">
        <f>IF(A1066="","",COUNTIFS(Saisonpreise!$K$9:$K$38,"OK",Saisonpreise!$C$9:$C$38,"Einmalig",Saisonpreise!$D$9:$D$38,"&lt;="&amp;A1066,Saisonpreise!$E$9:$E$38,"&gt;="&amp;A1066))</f>
        <v>0</v>
      </c>
      <c r="F1066" s="10">
        <f>IF(A1066="","",IF(E1066&gt;1,"",IF(E1066=1,SUMIFS(Saisonpreise!$F$9:$F$38,Saisonpreise!$K$9:$K$38,"OK",Saisonpreise!$C$9:$C$38,"Einmalig",Saisonpreise!$D$9:$D$38,"&lt;="&amp;A1066,Saisonpreise!$E$9:$E$38,"&gt;="&amp;A1066),IF(D1066&gt;1,"",IF(D1066=0,Start!$E$26,SUMIFS(Saisonpreise!$F$9:$F$38,Saisonpreise!$K$9:$K$38,"OK",Saisonpreise!$C$9:$C$38,"Jährlich",Saisonpreise!$J$9:$J$38,0,Saisonpreise!$H$9:$H$38,"&lt;="&amp;C1066,Saisonpreise!$I$9:$I$38,"&gt;="&amp;C1066)+SUMIFS(Saisonpreise!$F$9:$F$38,Saisonpreise!$K$9:$K$38,"OK",Saisonpreise!$C$9:$C$38,"Jährlich",Saisonpreise!$J$9:$J$38,1,Saisonpreise!$H$9:$H$38,"&lt;="&amp;C1066)+SUMIFS(Saisonpreise!$F$9:$F$38,Saisonpreise!$K$9:$K$38,"OK",Saisonpreise!$C$9:$C$38,"Jährlich",Saisonpreise!$J$9:$J$38,1,Saisonpreise!$I$9:$I$38,"&gt;="&amp;C1066))))))</f>
        <v>85</v>
      </c>
      <c r="G1066" s="3" t="str">
        <f t="shared" si="66"/>
        <v>Jährliche Saison</v>
      </c>
      <c r="H1066" s="3" t="str">
        <f t="shared" si="67"/>
        <v>OK</v>
      </c>
    </row>
    <row r="1067" spans="1:8" ht="31" customHeight="1">
      <c r="A1067" s="12">
        <f>IF(DATE(Start!$E$28,1,1)+ROW()-9&lt;DATE(Start!$E$28+3,1,1),DATE(Start!$E$28,1,1)+ROW()-9,"")</f>
        <v>47081</v>
      </c>
      <c r="B1067" s="3" t="str">
        <f t="shared" si="64"/>
        <v>Fr</v>
      </c>
      <c r="C1067" s="3">
        <f t="shared" si="65"/>
        <v>1124</v>
      </c>
      <c r="D1067" s="3">
        <f>IF(A1067="","",COUNTIFS(Saisonpreise!$K$9:$K$38,"OK",Saisonpreise!$C$9:$C$38,"Jährlich",Saisonpreise!$J$9:$J$38,0,Saisonpreise!$H$9:$H$38,"&lt;="&amp;C1067,Saisonpreise!$I$9:$I$38,"&gt;="&amp;C1067)+COUNTIFS(Saisonpreise!$K$9:$K$38,"OK",Saisonpreise!$C$9:$C$38,"Jährlich",Saisonpreise!$J$9:$J$38,1,Saisonpreise!$H$9:$H$38,"&lt;="&amp;C1067)+COUNTIFS(Saisonpreise!$K$9:$K$38,"OK",Saisonpreise!$C$9:$C$38,"Jährlich",Saisonpreise!$J$9:$J$38,1,Saisonpreise!$I$9:$I$38,"&gt;="&amp;C1067))</f>
        <v>1</v>
      </c>
      <c r="E1067" s="3">
        <f>IF(A1067="","",COUNTIFS(Saisonpreise!$K$9:$K$38,"OK",Saisonpreise!$C$9:$C$38,"Einmalig",Saisonpreise!$D$9:$D$38,"&lt;="&amp;A1067,Saisonpreise!$E$9:$E$38,"&gt;="&amp;A1067))</f>
        <v>0</v>
      </c>
      <c r="F1067" s="10">
        <f>IF(A1067="","",IF(E1067&gt;1,"",IF(E1067=1,SUMIFS(Saisonpreise!$F$9:$F$38,Saisonpreise!$K$9:$K$38,"OK",Saisonpreise!$C$9:$C$38,"Einmalig",Saisonpreise!$D$9:$D$38,"&lt;="&amp;A1067,Saisonpreise!$E$9:$E$38,"&gt;="&amp;A1067),IF(D1067&gt;1,"",IF(D1067=0,Start!$E$26,SUMIFS(Saisonpreise!$F$9:$F$38,Saisonpreise!$K$9:$K$38,"OK",Saisonpreise!$C$9:$C$38,"Jährlich",Saisonpreise!$J$9:$J$38,0,Saisonpreise!$H$9:$H$38,"&lt;="&amp;C1067,Saisonpreise!$I$9:$I$38,"&gt;="&amp;C1067)+SUMIFS(Saisonpreise!$F$9:$F$38,Saisonpreise!$K$9:$K$38,"OK",Saisonpreise!$C$9:$C$38,"Jährlich",Saisonpreise!$J$9:$J$38,1,Saisonpreise!$H$9:$H$38,"&lt;="&amp;C1067)+SUMIFS(Saisonpreise!$F$9:$F$38,Saisonpreise!$K$9:$K$38,"OK",Saisonpreise!$C$9:$C$38,"Jährlich",Saisonpreise!$J$9:$J$38,1,Saisonpreise!$I$9:$I$38,"&gt;="&amp;C1067))))))</f>
        <v>85</v>
      </c>
      <c r="G1067" s="3" t="str">
        <f t="shared" si="66"/>
        <v>Jährliche Saison</v>
      </c>
      <c r="H1067" s="3" t="str">
        <f t="shared" si="67"/>
        <v>OK</v>
      </c>
    </row>
    <row r="1068" spans="1:8" ht="31" customHeight="1">
      <c r="A1068" s="12">
        <f>IF(DATE(Start!$E$28,1,1)+ROW()-9&lt;DATE(Start!$E$28+3,1,1),DATE(Start!$E$28,1,1)+ROW()-9,"")</f>
        <v>47082</v>
      </c>
      <c r="B1068" s="3" t="str">
        <f t="shared" si="64"/>
        <v>Sa</v>
      </c>
      <c r="C1068" s="3">
        <f t="shared" si="65"/>
        <v>1125</v>
      </c>
      <c r="D1068" s="3">
        <f>IF(A1068="","",COUNTIFS(Saisonpreise!$K$9:$K$38,"OK",Saisonpreise!$C$9:$C$38,"Jährlich",Saisonpreise!$J$9:$J$38,0,Saisonpreise!$H$9:$H$38,"&lt;="&amp;C1068,Saisonpreise!$I$9:$I$38,"&gt;="&amp;C1068)+COUNTIFS(Saisonpreise!$K$9:$K$38,"OK",Saisonpreise!$C$9:$C$38,"Jährlich",Saisonpreise!$J$9:$J$38,1,Saisonpreise!$H$9:$H$38,"&lt;="&amp;C1068)+COUNTIFS(Saisonpreise!$K$9:$K$38,"OK",Saisonpreise!$C$9:$C$38,"Jährlich",Saisonpreise!$J$9:$J$38,1,Saisonpreise!$I$9:$I$38,"&gt;="&amp;C1068))</f>
        <v>1</v>
      </c>
      <c r="E1068" s="3">
        <f>IF(A1068="","",COUNTIFS(Saisonpreise!$K$9:$K$38,"OK",Saisonpreise!$C$9:$C$38,"Einmalig",Saisonpreise!$D$9:$D$38,"&lt;="&amp;A1068,Saisonpreise!$E$9:$E$38,"&gt;="&amp;A1068))</f>
        <v>0</v>
      </c>
      <c r="F1068" s="10">
        <f>IF(A1068="","",IF(E1068&gt;1,"",IF(E1068=1,SUMIFS(Saisonpreise!$F$9:$F$38,Saisonpreise!$K$9:$K$38,"OK",Saisonpreise!$C$9:$C$38,"Einmalig",Saisonpreise!$D$9:$D$38,"&lt;="&amp;A1068,Saisonpreise!$E$9:$E$38,"&gt;="&amp;A1068),IF(D1068&gt;1,"",IF(D1068=0,Start!$E$26,SUMIFS(Saisonpreise!$F$9:$F$38,Saisonpreise!$K$9:$K$38,"OK",Saisonpreise!$C$9:$C$38,"Jährlich",Saisonpreise!$J$9:$J$38,0,Saisonpreise!$H$9:$H$38,"&lt;="&amp;C1068,Saisonpreise!$I$9:$I$38,"&gt;="&amp;C1068)+SUMIFS(Saisonpreise!$F$9:$F$38,Saisonpreise!$K$9:$K$38,"OK",Saisonpreise!$C$9:$C$38,"Jährlich",Saisonpreise!$J$9:$J$38,1,Saisonpreise!$H$9:$H$38,"&lt;="&amp;C1068)+SUMIFS(Saisonpreise!$F$9:$F$38,Saisonpreise!$K$9:$K$38,"OK",Saisonpreise!$C$9:$C$38,"Jährlich",Saisonpreise!$J$9:$J$38,1,Saisonpreise!$I$9:$I$38,"&gt;="&amp;C1068))))))</f>
        <v>85</v>
      </c>
      <c r="G1068" s="3" t="str">
        <f t="shared" si="66"/>
        <v>Jährliche Saison</v>
      </c>
      <c r="H1068" s="3" t="str">
        <f t="shared" si="67"/>
        <v>OK</v>
      </c>
    </row>
    <row r="1069" spans="1:8" ht="31" customHeight="1">
      <c r="A1069" s="12">
        <f>IF(DATE(Start!$E$28,1,1)+ROW()-9&lt;DATE(Start!$E$28+3,1,1),DATE(Start!$E$28,1,1)+ROW()-9,"")</f>
        <v>47083</v>
      </c>
      <c r="B1069" s="3" t="str">
        <f t="shared" si="64"/>
        <v>So</v>
      </c>
      <c r="C1069" s="3">
        <f t="shared" si="65"/>
        <v>1126</v>
      </c>
      <c r="D1069" s="3">
        <f>IF(A1069="","",COUNTIFS(Saisonpreise!$K$9:$K$38,"OK",Saisonpreise!$C$9:$C$38,"Jährlich",Saisonpreise!$J$9:$J$38,0,Saisonpreise!$H$9:$H$38,"&lt;="&amp;C1069,Saisonpreise!$I$9:$I$38,"&gt;="&amp;C1069)+COUNTIFS(Saisonpreise!$K$9:$K$38,"OK",Saisonpreise!$C$9:$C$38,"Jährlich",Saisonpreise!$J$9:$J$38,1,Saisonpreise!$H$9:$H$38,"&lt;="&amp;C1069)+COUNTIFS(Saisonpreise!$K$9:$K$38,"OK",Saisonpreise!$C$9:$C$38,"Jährlich",Saisonpreise!$J$9:$J$38,1,Saisonpreise!$I$9:$I$38,"&gt;="&amp;C1069))</f>
        <v>1</v>
      </c>
      <c r="E1069" s="3">
        <f>IF(A1069="","",COUNTIFS(Saisonpreise!$K$9:$K$38,"OK",Saisonpreise!$C$9:$C$38,"Einmalig",Saisonpreise!$D$9:$D$38,"&lt;="&amp;A1069,Saisonpreise!$E$9:$E$38,"&gt;="&amp;A1069))</f>
        <v>0</v>
      </c>
      <c r="F1069" s="10">
        <f>IF(A1069="","",IF(E1069&gt;1,"",IF(E1069=1,SUMIFS(Saisonpreise!$F$9:$F$38,Saisonpreise!$K$9:$K$38,"OK",Saisonpreise!$C$9:$C$38,"Einmalig",Saisonpreise!$D$9:$D$38,"&lt;="&amp;A1069,Saisonpreise!$E$9:$E$38,"&gt;="&amp;A1069),IF(D1069&gt;1,"",IF(D1069=0,Start!$E$26,SUMIFS(Saisonpreise!$F$9:$F$38,Saisonpreise!$K$9:$K$38,"OK",Saisonpreise!$C$9:$C$38,"Jährlich",Saisonpreise!$J$9:$J$38,0,Saisonpreise!$H$9:$H$38,"&lt;="&amp;C1069,Saisonpreise!$I$9:$I$38,"&gt;="&amp;C1069)+SUMIFS(Saisonpreise!$F$9:$F$38,Saisonpreise!$K$9:$K$38,"OK",Saisonpreise!$C$9:$C$38,"Jährlich",Saisonpreise!$J$9:$J$38,1,Saisonpreise!$H$9:$H$38,"&lt;="&amp;C1069)+SUMIFS(Saisonpreise!$F$9:$F$38,Saisonpreise!$K$9:$K$38,"OK",Saisonpreise!$C$9:$C$38,"Jährlich",Saisonpreise!$J$9:$J$38,1,Saisonpreise!$I$9:$I$38,"&gt;="&amp;C1069))))))</f>
        <v>85</v>
      </c>
      <c r="G1069" s="3" t="str">
        <f t="shared" si="66"/>
        <v>Jährliche Saison</v>
      </c>
      <c r="H1069" s="3" t="str">
        <f t="shared" si="67"/>
        <v>OK</v>
      </c>
    </row>
    <row r="1070" spans="1:8" ht="31" customHeight="1">
      <c r="A1070" s="12">
        <f>IF(DATE(Start!$E$28,1,1)+ROW()-9&lt;DATE(Start!$E$28+3,1,1),DATE(Start!$E$28,1,1)+ROW()-9,"")</f>
        <v>47084</v>
      </c>
      <c r="B1070" s="3" t="str">
        <f t="shared" si="64"/>
        <v>Mo</v>
      </c>
      <c r="C1070" s="3">
        <f t="shared" si="65"/>
        <v>1127</v>
      </c>
      <c r="D1070" s="3">
        <f>IF(A1070="","",COUNTIFS(Saisonpreise!$K$9:$K$38,"OK",Saisonpreise!$C$9:$C$38,"Jährlich",Saisonpreise!$J$9:$J$38,0,Saisonpreise!$H$9:$H$38,"&lt;="&amp;C1070,Saisonpreise!$I$9:$I$38,"&gt;="&amp;C1070)+COUNTIFS(Saisonpreise!$K$9:$K$38,"OK",Saisonpreise!$C$9:$C$38,"Jährlich",Saisonpreise!$J$9:$J$38,1,Saisonpreise!$H$9:$H$38,"&lt;="&amp;C1070)+COUNTIFS(Saisonpreise!$K$9:$K$38,"OK",Saisonpreise!$C$9:$C$38,"Jährlich",Saisonpreise!$J$9:$J$38,1,Saisonpreise!$I$9:$I$38,"&gt;="&amp;C1070))</f>
        <v>1</v>
      </c>
      <c r="E1070" s="3">
        <f>IF(A1070="","",COUNTIFS(Saisonpreise!$K$9:$K$38,"OK",Saisonpreise!$C$9:$C$38,"Einmalig",Saisonpreise!$D$9:$D$38,"&lt;="&amp;A1070,Saisonpreise!$E$9:$E$38,"&gt;="&amp;A1070))</f>
        <v>0</v>
      </c>
      <c r="F1070" s="10">
        <f>IF(A1070="","",IF(E1070&gt;1,"",IF(E1070=1,SUMIFS(Saisonpreise!$F$9:$F$38,Saisonpreise!$K$9:$K$38,"OK",Saisonpreise!$C$9:$C$38,"Einmalig",Saisonpreise!$D$9:$D$38,"&lt;="&amp;A1070,Saisonpreise!$E$9:$E$38,"&gt;="&amp;A1070),IF(D1070&gt;1,"",IF(D1070=0,Start!$E$26,SUMIFS(Saisonpreise!$F$9:$F$38,Saisonpreise!$K$9:$K$38,"OK",Saisonpreise!$C$9:$C$38,"Jährlich",Saisonpreise!$J$9:$J$38,0,Saisonpreise!$H$9:$H$38,"&lt;="&amp;C1070,Saisonpreise!$I$9:$I$38,"&gt;="&amp;C1070)+SUMIFS(Saisonpreise!$F$9:$F$38,Saisonpreise!$K$9:$K$38,"OK",Saisonpreise!$C$9:$C$38,"Jährlich",Saisonpreise!$J$9:$J$38,1,Saisonpreise!$H$9:$H$38,"&lt;="&amp;C1070)+SUMIFS(Saisonpreise!$F$9:$F$38,Saisonpreise!$K$9:$K$38,"OK",Saisonpreise!$C$9:$C$38,"Jährlich",Saisonpreise!$J$9:$J$38,1,Saisonpreise!$I$9:$I$38,"&gt;="&amp;C1070))))))</f>
        <v>85</v>
      </c>
      <c r="G1070" s="3" t="str">
        <f t="shared" si="66"/>
        <v>Jährliche Saison</v>
      </c>
      <c r="H1070" s="3" t="str">
        <f t="shared" si="67"/>
        <v>OK</v>
      </c>
    </row>
    <row r="1071" spans="1:8" ht="31" customHeight="1">
      <c r="A1071" s="12">
        <f>IF(DATE(Start!$E$28,1,1)+ROW()-9&lt;DATE(Start!$E$28+3,1,1),DATE(Start!$E$28,1,1)+ROW()-9,"")</f>
        <v>47085</v>
      </c>
      <c r="B1071" s="3" t="str">
        <f t="shared" si="64"/>
        <v>Di</v>
      </c>
      <c r="C1071" s="3">
        <f t="shared" si="65"/>
        <v>1128</v>
      </c>
      <c r="D1071" s="3">
        <f>IF(A1071="","",COUNTIFS(Saisonpreise!$K$9:$K$38,"OK",Saisonpreise!$C$9:$C$38,"Jährlich",Saisonpreise!$J$9:$J$38,0,Saisonpreise!$H$9:$H$38,"&lt;="&amp;C1071,Saisonpreise!$I$9:$I$38,"&gt;="&amp;C1071)+COUNTIFS(Saisonpreise!$K$9:$K$38,"OK",Saisonpreise!$C$9:$C$38,"Jährlich",Saisonpreise!$J$9:$J$38,1,Saisonpreise!$H$9:$H$38,"&lt;="&amp;C1071)+COUNTIFS(Saisonpreise!$K$9:$K$38,"OK",Saisonpreise!$C$9:$C$38,"Jährlich",Saisonpreise!$J$9:$J$38,1,Saisonpreise!$I$9:$I$38,"&gt;="&amp;C1071))</f>
        <v>1</v>
      </c>
      <c r="E1071" s="3">
        <f>IF(A1071="","",COUNTIFS(Saisonpreise!$K$9:$K$38,"OK",Saisonpreise!$C$9:$C$38,"Einmalig",Saisonpreise!$D$9:$D$38,"&lt;="&amp;A1071,Saisonpreise!$E$9:$E$38,"&gt;="&amp;A1071))</f>
        <v>0</v>
      </c>
      <c r="F1071" s="10">
        <f>IF(A1071="","",IF(E1071&gt;1,"",IF(E1071=1,SUMIFS(Saisonpreise!$F$9:$F$38,Saisonpreise!$K$9:$K$38,"OK",Saisonpreise!$C$9:$C$38,"Einmalig",Saisonpreise!$D$9:$D$38,"&lt;="&amp;A1071,Saisonpreise!$E$9:$E$38,"&gt;="&amp;A1071),IF(D1071&gt;1,"",IF(D1071=0,Start!$E$26,SUMIFS(Saisonpreise!$F$9:$F$38,Saisonpreise!$K$9:$K$38,"OK",Saisonpreise!$C$9:$C$38,"Jährlich",Saisonpreise!$J$9:$J$38,0,Saisonpreise!$H$9:$H$38,"&lt;="&amp;C1071,Saisonpreise!$I$9:$I$38,"&gt;="&amp;C1071)+SUMIFS(Saisonpreise!$F$9:$F$38,Saisonpreise!$K$9:$K$38,"OK",Saisonpreise!$C$9:$C$38,"Jährlich",Saisonpreise!$J$9:$J$38,1,Saisonpreise!$H$9:$H$38,"&lt;="&amp;C1071)+SUMIFS(Saisonpreise!$F$9:$F$38,Saisonpreise!$K$9:$K$38,"OK",Saisonpreise!$C$9:$C$38,"Jährlich",Saisonpreise!$J$9:$J$38,1,Saisonpreise!$I$9:$I$38,"&gt;="&amp;C1071))))))</f>
        <v>85</v>
      </c>
      <c r="G1071" s="3" t="str">
        <f t="shared" si="66"/>
        <v>Jährliche Saison</v>
      </c>
      <c r="H1071" s="3" t="str">
        <f t="shared" si="67"/>
        <v>OK</v>
      </c>
    </row>
    <row r="1072" spans="1:8" ht="31" customHeight="1">
      <c r="A1072" s="12">
        <f>IF(DATE(Start!$E$28,1,1)+ROW()-9&lt;DATE(Start!$E$28+3,1,1),DATE(Start!$E$28,1,1)+ROW()-9,"")</f>
        <v>47086</v>
      </c>
      <c r="B1072" s="3" t="str">
        <f t="shared" si="64"/>
        <v>Mi</v>
      </c>
      <c r="C1072" s="3">
        <f t="shared" si="65"/>
        <v>1129</v>
      </c>
      <c r="D1072" s="3">
        <f>IF(A1072="","",COUNTIFS(Saisonpreise!$K$9:$K$38,"OK",Saisonpreise!$C$9:$C$38,"Jährlich",Saisonpreise!$J$9:$J$38,0,Saisonpreise!$H$9:$H$38,"&lt;="&amp;C1072,Saisonpreise!$I$9:$I$38,"&gt;="&amp;C1072)+COUNTIFS(Saisonpreise!$K$9:$K$38,"OK",Saisonpreise!$C$9:$C$38,"Jährlich",Saisonpreise!$J$9:$J$38,1,Saisonpreise!$H$9:$H$38,"&lt;="&amp;C1072)+COUNTIFS(Saisonpreise!$K$9:$K$38,"OK",Saisonpreise!$C$9:$C$38,"Jährlich",Saisonpreise!$J$9:$J$38,1,Saisonpreise!$I$9:$I$38,"&gt;="&amp;C1072))</f>
        <v>1</v>
      </c>
      <c r="E1072" s="3">
        <f>IF(A1072="","",COUNTIFS(Saisonpreise!$K$9:$K$38,"OK",Saisonpreise!$C$9:$C$38,"Einmalig",Saisonpreise!$D$9:$D$38,"&lt;="&amp;A1072,Saisonpreise!$E$9:$E$38,"&gt;="&amp;A1072))</f>
        <v>0</v>
      </c>
      <c r="F1072" s="10">
        <f>IF(A1072="","",IF(E1072&gt;1,"",IF(E1072=1,SUMIFS(Saisonpreise!$F$9:$F$38,Saisonpreise!$K$9:$K$38,"OK",Saisonpreise!$C$9:$C$38,"Einmalig",Saisonpreise!$D$9:$D$38,"&lt;="&amp;A1072,Saisonpreise!$E$9:$E$38,"&gt;="&amp;A1072),IF(D1072&gt;1,"",IF(D1072=0,Start!$E$26,SUMIFS(Saisonpreise!$F$9:$F$38,Saisonpreise!$K$9:$K$38,"OK",Saisonpreise!$C$9:$C$38,"Jährlich",Saisonpreise!$J$9:$J$38,0,Saisonpreise!$H$9:$H$38,"&lt;="&amp;C1072,Saisonpreise!$I$9:$I$38,"&gt;="&amp;C1072)+SUMIFS(Saisonpreise!$F$9:$F$38,Saisonpreise!$K$9:$K$38,"OK",Saisonpreise!$C$9:$C$38,"Jährlich",Saisonpreise!$J$9:$J$38,1,Saisonpreise!$H$9:$H$38,"&lt;="&amp;C1072)+SUMIFS(Saisonpreise!$F$9:$F$38,Saisonpreise!$K$9:$K$38,"OK",Saisonpreise!$C$9:$C$38,"Jährlich",Saisonpreise!$J$9:$J$38,1,Saisonpreise!$I$9:$I$38,"&gt;="&amp;C1072))))))</f>
        <v>85</v>
      </c>
      <c r="G1072" s="3" t="str">
        <f t="shared" si="66"/>
        <v>Jährliche Saison</v>
      </c>
      <c r="H1072" s="3" t="str">
        <f t="shared" si="67"/>
        <v>OK</v>
      </c>
    </row>
    <row r="1073" spans="1:8" ht="31" customHeight="1">
      <c r="A1073" s="12">
        <f>IF(DATE(Start!$E$28,1,1)+ROW()-9&lt;DATE(Start!$E$28+3,1,1),DATE(Start!$E$28,1,1)+ROW()-9,"")</f>
        <v>47087</v>
      </c>
      <c r="B1073" s="3" t="str">
        <f t="shared" si="64"/>
        <v>Do</v>
      </c>
      <c r="C1073" s="3">
        <f t="shared" si="65"/>
        <v>1130</v>
      </c>
      <c r="D1073" s="3">
        <f>IF(A1073="","",COUNTIFS(Saisonpreise!$K$9:$K$38,"OK",Saisonpreise!$C$9:$C$38,"Jährlich",Saisonpreise!$J$9:$J$38,0,Saisonpreise!$H$9:$H$38,"&lt;="&amp;C1073,Saisonpreise!$I$9:$I$38,"&gt;="&amp;C1073)+COUNTIFS(Saisonpreise!$K$9:$K$38,"OK",Saisonpreise!$C$9:$C$38,"Jährlich",Saisonpreise!$J$9:$J$38,1,Saisonpreise!$H$9:$H$38,"&lt;="&amp;C1073)+COUNTIFS(Saisonpreise!$K$9:$K$38,"OK",Saisonpreise!$C$9:$C$38,"Jährlich",Saisonpreise!$J$9:$J$38,1,Saisonpreise!$I$9:$I$38,"&gt;="&amp;C1073))</f>
        <v>1</v>
      </c>
      <c r="E1073" s="3">
        <f>IF(A1073="","",COUNTIFS(Saisonpreise!$K$9:$K$38,"OK",Saisonpreise!$C$9:$C$38,"Einmalig",Saisonpreise!$D$9:$D$38,"&lt;="&amp;A1073,Saisonpreise!$E$9:$E$38,"&gt;="&amp;A1073))</f>
        <v>0</v>
      </c>
      <c r="F1073" s="10">
        <f>IF(A1073="","",IF(E1073&gt;1,"",IF(E1073=1,SUMIFS(Saisonpreise!$F$9:$F$38,Saisonpreise!$K$9:$K$38,"OK",Saisonpreise!$C$9:$C$38,"Einmalig",Saisonpreise!$D$9:$D$38,"&lt;="&amp;A1073,Saisonpreise!$E$9:$E$38,"&gt;="&amp;A1073),IF(D1073&gt;1,"",IF(D1073=0,Start!$E$26,SUMIFS(Saisonpreise!$F$9:$F$38,Saisonpreise!$K$9:$K$38,"OK",Saisonpreise!$C$9:$C$38,"Jährlich",Saisonpreise!$J$9:$J$38,0,Saisonpreise!$H$9:$H$38,"&lt;="&amp;C1073,Saisonpreise!$I$9:$I$38,"&gt;="&amp;C1073)+SUMIFS(Saisonpreise!$F$9:$F$38,Saisonpreise!$K$9:$K$38,"OK",Saisonpreise!$C$9:$C$38,"Jährlich",Saisonpreise!$J$9:$J$38,1,Saisonpreise!$H$9:$H$38,"&lt;="&amp;C1073)+SUMIFS(Saisonpreise!$F$9:$F$38,Saisonpreise!$K$9:$K$38,"OK",Saisonpreise!$C$9:$C$38,"Jährlich",Saisonpreise!$J$9:$J$38,1,Saisonpreise!$I$9:$I$38,"&gt;="&amp;C1073))))))</f>
        <v>85</v>
      </c>
      <c r="G1073" s="3" t="str">
        <f t="shared" si="66"/>
        <v>Jährliche Saison</v>
      </c>
      <c r="H1073" s="3" t="str">
        <f t="shared" si="67"/>
        <v>OK</v>
      </c>
    </row>
    <row r="1074" spans="1:8" ht="31" customHeight="1">
      <c r="A1074" s="12">
        <f>IF(DATE(Start!$E$28,1,1)+ROW()-9&lt;DATE(Start!$E$28+3,1,1),DATE(Start!$E$28,1,1)+ROW()-9,"")</f>
        <v>47088</v>
      </c>
      <c r="B1074" s="3" t="str">
        <f t="shared" si="64"/>
        <v>Fr</v>
      </c>
      <c r="C1074" s="3">
        <f t="shared" si="65"/>
        <v>1201</v>
      </c>
      <c r="D1074" s="3">
        <f>IF(A1074="","",COUNTIFS(Saisonpreise!$K$9:$K$38,"OK",Saisonpreise!$C$9:$C$38,"Jährlich",Saisonpreise!$J$9:$J$38,0,Saisonpreise!$H$9:$H$38,"&lt;="&amp;C1074,Saisonpreise!$I$9:$I$38,"&gt;="&amp;C1074)+COUNTIFS(Saisonpreise!$K$9:$K$38,"OK",Saisonpreise!$C$9:$C$38,"Jährlich",Saisonpreise!$J$9:$J$38,1,Saisonpreise!$H$9:$H$38,"&lt;="&amp;C1074)+COUNTIFS(Saisonpreise!$K$9:$K$38,"OK",Saisonpreise!$C$9:$C$38,"Jährlich",Saisonpreise!$J$9:$J$38,1,Saisonpreise!$I$9:$I$38,"&gt;="&amp;C1074))</f>
        <v>1</v>
      </c>
      <c r="E1074" s="3">
        <f>IF(A1074="","",COUNTIFS(Saisonpreise!$K$9:$K$38,"OK",Saisonpreise!$C$9:$C$38,"Einmalig",Saisonpreise!$D$9:$D$38,"&lt;="&amp;A1074,Saisonpreise!$E$9:$E$38,"&gt;="&amp;A1074))</f>
        <v>0</v>
      </c>
      <c r="F1074" s="10">
        <f>IF(A1074="","",IF(E1074&gt;1,"",IF(E1074=1,SUMIFS(Saisonpreise!$F$9:$F$38,Saisonpreise!$K$9:$K$38,"OK",Saisonpreise!$C$9:$C$38,"Einmalig",Saisonpreise!$D$9:$D$38,"&lt;="&amp;A1074,Saisonpreise!$E$9:$E$38,"&gt;="&amp;A1074),IF(D1074&gt;1,"",IF(D1074=0,Start!$E$26,SUMIFS(Saisonpreise!$F$9:$F$38,Saisonpreise!$K$9:$K$38,"OK",Saisonpreise!$C$9:$C$38,"Jährlich",Saisonpreise!$J$9:$J$38,0,Saisonpreise!$H$9:$H$38,"&lt;="&amp;C1074,Saisonpreise!$I$9:$I$38,"&gt;="&amp;C1074)+SUMIFS(Saisonpreise!$F$9:$F$38,Saisonpreise!$K$9:$K$38,"OK",Saisonpreise!$C$9:$C$38,"Jährlich",Saisonpreise!$J$9:$J$38,1,Saisonpreise!$H$9:$H$38,"&lt;="&amp;C1074)+SUMIFS(Saisonpreise!$F$9:$F$38,Saisonpreise!$K$9:$K$38,"OK",Saisonpreise!$C$9:$C$38,"Jährlich",Saisonpreise!$J$9:$J$38,1,Saisonpreise!$I$9:$I$38,"&gt;="&amp;C1074))))))</f>
        <v>85</v>
      </c>
      <c r="G1074" s="3" t="str">
        <f t="shared" si="66"/>
        <v>Jährliche Saison</v>
      </c>
      <c r="H1074" s="3" t="str">
        <f t="shared" si="67"/>
        <v>OK</v>
      </c>
    </row>
    <row r="1075" spans="1:8" ht="31" customHeight="1">
      <c r="A1075" s="12">
        <f>IF(DATE(Start!$E$28,1,1)+ROW()-9&lt;DATE(Start!$E$28+3,1,1),DATE(Start!$E$28,1,1)+ROW()-9,"")</f>
        <v>47089</v>
      </c>
      <c r="B1075" s="3" t="str">
        <f t="shared" si="64"/>
        <v>Sa</v>
      </c>
      <c r="C1075" s="3">
        <f t="shared" si="65"/>
        <v>1202</v>
      </c>
      <c r="D1075" s="3">
        <f>IF(A1075="","",COUNTIFS(Saisonpreise!$K$9:$K$38,"OK",Saisonpreise!$C$9:$C$38,"Jährlich",Saisonpreise!$J$9:$J$38,0,Saisonpreise!$H$9:$H$38,"&lt;="&amp;C1075,Saisonpreise!$I$9:$I$38,"&gt;="&amp;C1075)+COUNTIFS(Saisonpreise!$K$9:$K$38,"OK",Saisonpreise!$C$9:$C$38,"Jährlich",Saisonpreise!$J$9:$J$38,1,Saisonpreise!$H$9:$H$38,"&lt;="&amp;C1075)+COUNTIFS(Saisonpreise!$K$9:$K$38,"OK",Saisonpreise!$C$9:$C$38,"Jährlich",Saisonpreise!$J$9:$J$38,1,Saisonpreise!$I$9:$I$38,"&gt;="&amp;C1075))</f>
        <v>1</v>
      </c>
      <c r="E1075" s="3">
        <f>IF(A1075="","",COUNTIFS(Saisonpreise!$K$9:$K$38,"OK",Saisonpreise!$C$9:$C$38,"Einmalig",Saisonpreise!$D$9:$D$38,"&lt;="&amp;A1075,Saisonpreise!$E$9:$E$38,"&gt;="&amp;A1075))</f>
        <v>0</v>
      </c>
      <c r="F1075" s="10">
        <f>IF(A1075="","",IF(E1075&gt;1,"",IF(E1075=1,SUMIFS(Saisonpreise!$F$9:$F$38,Saisonpreise!$K$9:$K$38,"OK",Saisonpreise!$C$9:$C$38,"Einmalig",Saisonpreise!$D$9:$D$38,"&lt;="&amp;A1075,Saisonpreise!$E$9:$E$38,"&gt;="&amp;A1075),IF(D1075&gt;1,"",IF(D1075=0,Start!$E$26,SUMIFS(Saisonpreise!$F$9:$F$38,Saisonpreise!$K$9:$K$38,"OK",Saisonpreise!$C$9:$C$38,"Jährlich",Saisonpreise!$J$9:$J$38,0,Saisonpreise!$H$9:$H$38,"&lt;="&amp;C1075,Saisonpreise!$I$9:$I$38,"&gt;="&amp;C1075)+SUMIFS(Saisonpreise!$F$9:$F$38,Saisonpreise!$K$9:$K$38,"OK",Saisonpreise!$C$9:$C$38,"Jährlich",Saisonpreise!$J$9:$J$38,1,Saisonpreise!$H$9:$H$38,"&lt;="&amp;C1075)+SUMIFS(Saisonpreise!$F$9:$F$38,Saisonpreise!$K$9:$K$38,"OK",Saisonpreise!$C$9:$C$38,"Jährlich",Saisonpreise!$J$9:$J$38,1,Saisonpreise!$I$9:$I$38,"&gt;="&amp;C1075))))))</f>
        <v>85</v>
      </c>
      <c r="G1075" s="3" t="str">
        <f t="shared" si="66"/>
        <v>Jährliche Saison</v>
      </c>
      <c r="H1075" s="3" t="str">
        <f t="shared" si="67"/>
        <v>OK</v>
      </c>
    </row>
    <row r="1076" spans="1:8" ht="31" customHeight="1">
      <c r="A1076" s="12">
        <f>IF(DATE(Start!$E$28,1,1)+ROW()-9&lt;DATE(Start!$E$28+3,1,1),DATE(Start!$E$28,1,1)+ROW()-9,"")</f>
        <v>47090</v>
      </c>
      <c r="B1076" s="3" t="str">
        <f t="shared" si="64"/>
        <v>So</v>
      </c>
      <c r="C1076" s="3">
        <f t="shared" si="65"/>
        <v>1203</v>
      </c>
      <c r="D1076" s="3">
        <f>IF(A1076="","",COUNTIFS(Saisonpreise!$K$9:$K$38,"OK",Saisonpreise!$C$9:$C$38,"Jährlich",Saisonpreise!$J$9:$J$38,0,Saisonpreise!$H$9:$H$38,"&lt;="&amp;C1076,Saisonpreise!$I$9:$I$38,"&gt;="&amp;C1076)+COUNTIFS(Saisonpreise!$K$9:$K$38,"OK",Saisonpreise!$C$9:$C$38,"Jährlich",Saisonpreise!$J$9:$J$38,1,Saisonpreise!$H$9:$H$38,"&lt;="&amp;C1076)+COUNTIFS(Saisonpreise!$K$9:$K$38,"OK",Saisonpreise!$C$9:$C$38,"Jährlich",Saisonpreise!$J$9:$J$38,1,Saisonpreise!$I$9:$I$38,"&gt;="&amp;C1076))</f>
        <v>1</v>
      </c>
      <c r="E1076" s="3">
        <f>IF(A1076="","",COUNTIFS(Saisonpreise!$K$9:$K$38,"OK",Saisonpreise!$C$9:$C$38,"Einmalig",Saisonpreise!$D$9:$D$38,"&lt;="&amp;A1076,Saisonpreise!$E$9:$E$38,"&gt;="&amp;A1076))</f>
        <v>0</v>
      </c>
      <c r="F1076" s="10">
        <f>IF(A1076="","",IF(E1076&gt;1,"",IF(E1076=1,SUMIFS(Saisonpreise!$F$9:$F$38,Saisonpreise!$K$9:$K$38,"OK",Saisonpreise!$C$9:$C$38,"Einmalig",Saisonpreise!$D$9:$D$38,"&lt;="&amp;A1076,Saisonpreise!$E$9:$E$38,"&gt;="&amp;A1076),IF(D1076&gt;1,"",IF(D1076=0,Start!$E$26,SUMIFS(Saisonpreise!$F$9:$F$38,Saisonpreise!$K$9:$K$38,"OK",Saisonpreise!$C$9:$C$38,"Jährlich",Saisonpreise!$J$9:$J$38,0,Saisonpreise!$H$9:$H$38,"&lt;="&amp;C1076,Saisonpreise!$I$9:$I$38,"&gt;="&amp;C1076)+SUMIFS(Saisonpreise!$F$9:$F$38,Saisonpreise!$K$9:$K$38,"OK",Saisonpreise!$C$9:$C$38,"Jährlich",Saisonpreise!$J$9:$J$38,1,Saisonpreise!$H$9:$H$38,"&lt;="&amp;C1076)+SUMIFS(Saisonpreise!$F$9:$F$38,Saisonpreise!$K$9:$K$38,"OK",Saisonpreise!$C$9:$C$38,"Jährlich",Saisonpreise!$J$9:$J$38,1,Saisonpreise!$I$9:$I$38,"&gt;="&amp;C1076))))))</f>
        <v>85</v>
      </c>
      <c r="G1076" s="3" t="str">
        <f t="shared" si="66"/>
        <v>Jährliche Saison</v>
      </c>
      <c r="H1076" s="3" t="str">
        <f t="shared" si="67"/>
        <v>OK</v>
      </c>
    </row>
    <row r="1077" spans="1:8" ht="31" customHeight="1">
      <c r="A1077" s="12">
        <f>IF(DATE(Start!$E$28,1,1)+ROW()-9&lt;DATE(Start!$E$28+3,1,1),DATE(Start!$E$28,1,1)+ROW()-9,"")</f>
        <v>47091</v>
      </c>
      <c r="B1077" s="3" t="str">
        <f t="shared" si="64"/>
        <v>Mo</v>
      </c>
      <c r="C1077" s="3">
        <f t="shared" si="65"/>
        <v>1204</v>
      </c>
      <c r="D1077" s="3">
        <f>IF(A1077="","",COUNTIFS(Saisonpreise!$K$9:$K$38,"OK",Saisonpreise!$C$9:$C$38,"Jährlich",Saisonpreise!$J$9:$J$38,0,Saisonpreise!$H$9:$H$38,"&lt;="&amp;C1077,Saisonpreise!$I$9:$I$38,"&gt;="&amp;C1077)+COUNTIFS(Saisonpreise!$K$9:$K$38,"OK",Saisonpreise!$C$9:$C$38,"Jährlich",Saisonpreise!$J$9:$J$38,1,Saisonpreise!$H$9:$H$38,"&lt;="&amp;C1077)+COUNTIFS(Saisonpreise!$K$9:$K$38,"OK",Saisonpreise!$C$9:$C$38,"Jährlich",Saisonpreise!$J$9:$J$38,1,Saisonpreise!$I$9:$I$38,"&gt;="&amp;C1077))</f>
        <v>1</v>
      </c>
      <c r="E1077" s="3">
        <f>IF(A1077="","",COUNTIFS(Saisonpreise!$K$9:$K$38,"OK",Saisonpreise!$C$9:$C$38,"Einmalig",Saisonpreise!$D$9:$D$38,"&lt;="&amp;A1077,Saisonpreise!$E$9:$E$38,"&gt;="&amp;A1077))</f>
        <v>0</v>
      </c>
      <c r="F1077" s="10">
        <f>IF(A1077="","",IF(E1077&gt;1,"",IF(E1077=1,SUMIFS(Saisonpreise!$F$9:$F$38,Saisonpreise!$K$9:$K$38,"OK",Saisonpreise!$C$9:$C$38,"Einmalig",Saisonpreise!$D$9:$D$38,"&lt;="&amp;A1077,Saisonpreise!$E$9:$E$38,"&gt;="&amp;A1077),IF(D1077&gt;1,"",IF(D1077=0,Start!$E$26,SUMIFS(Saisonpreise!$F$9:$F$38,Saisonpreise!$K$9:$K$38,"OK",Saisonpreise!$C$9:$C$38,"Jährlich",Saisonpreise!$J$9:$J$38,0,Saisonpreise!$H$9:$H$38,"&lt;="&amp;C1077,Saisonpreise!$I$9:$I$38,"&gt;="&amp;C1077)+SUMIFS(Saisonpreise!$F$9:$F$38,Saisonpreise!$K$9:$K$38,"OK",Saisonpreise!$C$9:$C$38,"Jährlich",Saisonpreise!$J$9:$J$38,1,Saisonpreise!$H$9:$H$38,"&lt;="&amp;C1077)+SUMIFS(Saisonpreise!$F$9:$F$38,Saisonpreise!$K$9:$K$38,"OK",Saisonpreise!$C$9:$C$38,"Jährlich",Saisonpreise!$J$9:$J$38,1,Saisonpreise!$I$9:$I$38,"&gt;="&amp;C1077))))))</f>
        <v>85</v>
      </c>
      <c r="G1077" s="3" t="str">
        <f t="shared" si="66"/>
        <v>Jährliche Saison</v>
      </c>
      <c r="H1077" s="3" t="str">
        <f t="shared" si="67"/>
        <v>OK</v>
      </c>
    </row>
    <row r="1078" spans="1:8" ht="31" customHeight="1">
      <c r="A1078" s="12">
        <f>IF(DATE(Start!$E$28,1,1)+ROW()-9&lt;DATE(Start!$E$28+3,1,1),DATE(Start!$E$28,1,1)+ROW()-9,"")</f>
        <v>47092</v>
      </c>
      <c r="B1078" s="3" t="str">
        <f t="shared" si="64"/>
        <v>Di</v>
      </c>
      <c r="C1078" s="3">
        <f t="shared" si="65"/>
        <v>1205</v>
      </c>
      <c r="D1078" s="3">
        <f>IF(A1078="","",COUNTIFS(Saisonpreise!$K$9:$K$38,"OK",Saisonpreise!$C$9:$C$38,"Jährlich",Saisonpreise!$J$9:$J$38,0,Saisonpreise!$H$9:$H$38,"&lt;="&amp;C1078,Saisonpreise!$I$9:$I$38,"&gt;="&amp;C1078)+COUNTIFS(Saisonpreise!$K$9:$K$38,"OK",Saisonpreise!$C$9:$C$38,"Jährlich",Saisonpreise!$J$9:$J$38,1,Saisonpreise!$H$9:$H$38,"&lt;="&amp;C1078)+COUNTIFS(Saisonpreise!$K$9:$K$38,"OK",Saisonpreise!$C$9:$C$38,"Jährlich",Saisonpreise!$J$9:$J$38,1,Saisonpreise!$I$9:$I$38,"&gt;="&amp;C1078))</f>
        <v>1</v>
      </c>
      <c r="E1078" s="3">
        <f>IF(A1078="","",COUNTIFS(Saisonpreise!$K$9:$K$38,"OK",Saisonpreise!$C$9:$C$38,"Einmalig",Saisonpreise!$D$9:$D$38,"&lt;="&amp;A1078,Saisonpreise!$E$9:$E$38,"&gt;="&amp;A1078))</f>
        <v>0</v>
      </c>
      <c r="F1078" s="10">
        <f>IF(A1078="","",IF(E1078&gt;1,"",IF(E1078=1,SUMIFS(Saisonpreise!$F$9:$F$38,Saisonpreise!$K$9:$K$38,"OK",Saisonpreise!$C$9:$C$38,"Einmalig",Saisonpreise!$D$9:$D$38,"&lt;="&amp;A1078,Saisonpreise!$E$9:$E$38,"&gt;="&amp;A1078),IF(D1078&gt;1,"",IF(D1078=0,Start!$E$26,SUMIFS(Saisonpreise!$F$9:$F$38,Saisonpreise!$K$9:$K$38,"OK",Saisonpreise!$C$9:$C$38,"Jährlich",Saisonpreise!$J$9:$J$38,0,Saisonpreise!$H$9:$H$38,"&lt;="&amp;C1078,Saisonpreise!$I$9:$I$38,"&gt;="&amp;C1078)+SUMIFS(Saisonpreise!$F$9:$F$38,Saisonpreise!$K$9:$K$38,"OK",Saisonpreise!$C$9:$C$38,"Jährlich",Saisonpreise!$J$9:$J$38,1,Saisonpreise!$H$9:$H$38,"&lt;="&amp;C1078)+SUMIFS(Saisonpreise!$F$9:$F$38,Saisonpreise!$K$9:$K$38,"OK",Saisonpreise!$C$9:$C$38,"Jährlich",Saisonpreise!$J$9:$J$38,1,Saisonpreise!$I$9:$I$38,"&gt;="&amp;C1078))))))</f>
        <v>85</v>
      </c>
      <c r="G1078" s="3" t="str">
        <f t="shared" si="66"/>
        <v>Jährliche Saison</v>
      </c>
      <c r="H1078" s="3" t="str">
        <f t="shared" si="67"/>
        <v>OK</v>
      </c>
    </row>
    <row r="1079" spans="1:8" ht="31" customHeight="1">
      <c r="A1079" s="12">
        <f>IF(DATE(Start!$E$28,1,1)+ROW()-9&lt;DATE(Start!$E$28+3,1,1),DATE(Start!$E$28,1,1)+ROW()-9,"")</f>
        <v>47093</v>
      </c>
      <c r="B1079" s="3" t="str">
        <f t="shared" si="64"/>
        <v>Mi</v>
      </c>
      <c r="C1079" s="3">
        <f t="shared" si="65"/>
        <v>1206</v>
      </c>
      <c r="D1079" s="3">
        <f>IF(A1079="","",COUNTIFS(Saisonpreise!$K$9:$K$38,"OK",Saisonpreise!$C$9:$C$38,"Jährlich",Saisonpreise!$J$9:$J$38,0,Saisonpreise!$H$9:$H$38,"&lt;="&amp;C1079,Saisonpreise!$I$9:$I$38,"&gt;="&amp;C1079)+COUNTIFS(Saisonpreise!$K$9:$K$38,"OK",Saisonpreise!$C$9:$C$38,"Jährlich",Saisonpreise!$J$9:$J$38,1,Saisonpreise!$H$9:$H$38,"&lt;="&amp;C1079)+COUNTIFS(Saisonpreise!$K$9:$K$38,"OK",Saisonpreise!$C$9:$C$38,"Jährlich",Saisonpreise!$J$9:$J$38,1,Saisonpreise!$I$9:$I$38,"&gt;="&amp;C1079))</f>
        <v>1</v>
      </c>
      <c r="E1079" s="3">
        <f>IF(A1079="","",COUNTIFS(Saisonpreise!$K$9:$K$38,"OK",Saisonpreise!$C$9:$C$38,"Einmalig",Saisonpreise!$D$9:$D$38,"&lt;="&amp;A1079,Saisonpreise!$E$9:$E$38,"&gt;="&amp;A1079))</f>
        <v>0</v>
      </c>
      <c r="F1079" s="10">
        <f>IF(A1079="","",IF(E1079&gt;1,"",IF(E1079=1,SUMIFS(Saisonpreise!$F$9:$F$38,Saisonpreise!$K$9:$K$38,"OK",Saisonpreise!$C$9:$C$38,"Einmalig",Saisonpreise!$D$9:$D$38,"&lt;="&amp;A1079,Saisonpreise!$E$9:$E$38,"&gt;="&amp;A1079),IF(D1079&gt;1,"",IF(D1079=0,Start!$E$26,SUMIFS(Saisonpreise!$F$9:$F$38,Saisonpreise!$K$9:$K$38,"OK",Saisonpreise!$C$9:$C$38,"Jährlich",Saisonpreise!$J$9:$J$38,0,Saisonpreise!$H$9:$H$38,"&lt;="&amp;C1079,Saisonpreise!$I$9:$I$38,"&gt;="&amp;C1079)+SUMIFS(Saisonpreise!$F$9:$F$38,Saisonpreise!$K$9:$K$38,"OK",Saisonpreise!$C$9:$C$38,"Jährlich",Saisonpreise!$J$9:$J$38,1,Saisonpreise!$H$9:$H$38,"&lt;="&amp;C1079)+SUMIFS(Saisonpreise!$F$9:$F$38,Saisonpreise!$K$9:$K$38,"OK",Saisonpreise!$C$9:$C$38,"Jährlich",Saisonpreise!$J$9:$J$38,1,Saisonpreise!$I$9:$I$38,"&gt;="&amp;C1079))))))</f>
        <v>85</v>
      </c>
      <c r="G1079" s="3" t="str">
        <f t="shared" si="66"/>
        <v>Jährliche Saison</v>
      </c>
      <c r="H1079" s="3" t="str">
        <f t="shared" si="67"/>
        <v>OK</v>
      </c>
    </row>
    <row r="1080" spans="1:8" ht="31" customHeight="1">
      <c r="A1080" s="12">
        <f>IF(DATE(Start!$E$28,1,1)+ROW()-9&lt;DATE(Start!$E$28+3,1,1),DATE(Start!$E$28,1,1)+ROW()-9,"")</f>
        <v>47094</v>
      </c>
      <c r="B1080" s="3" t="str">
        <f t="shared" si="64"/>
        <v>Do</v>
      </c>
      <c r="C1080" s="3">
        <f t="shared" si="65"/>
        <v>1207</v>
      </c>
      <c r="D1080" s="3">
        <f>IF(A1080="","",COUNTIFS(Saisonpreise!$K$9:$K$38,"OK",Saisonpreise!$C$9:$C$38,"Jährlich",Saisonpreise!$J$9:$J$38,0,Saisonpreise!$H$9:$H$38,"&lt;="&amp;C1080,Saisonpreise!$I$9:$I$38,"&gt;="&amp;C1080)+COUNTIFS(Saisonpreise!$K$9:$K$38,"OK",Saisonpreise!$C$9:$C$38,"Jährlich",Saisonpreise!$J$9:$J$38,1,Saisonpreise!$H$9:$H$38,"&lt;="&amp;C1080)+COUNTIFS(Saisonpreise!$K$9:$K$38,"OK",Saisonpreise!$C$9:$C$38,"Jährlich",Saisonpreise!$J$9:$J$38,1,Saisonpreise!$I$9:$I$38,"&gt;="&amp;C1080))</f>
        <v>1</v>
      </c>
      <c r="E1080" s="3">
        <f>IF(A1080="","",COUNTIFS(Saisonpreise!$K$9:$K$38,"OK",Saisonpreise!$C$9:$C$38,"Einmalig",Saisonpreise!$D$9:$D$38,"&lt;="&amp;A1080,Saisonpreise!$E$9:$E$38,"&gt;="&amp;A1080))</f>
        <v>0</v>
      </c>
      <c r="F1080" s="10">
        <f>IF(A1080="","",IF(E1080&gt;1,"",IF(E1080=1,SUMIFS(Saisonpreise!$F$9:$F$38,Saisonpreise!$K$9:$K$38,"OK",Saisonpreise!$C$9:$C$38,"Einmalig",Saisonpreise!$D$9:$D$38,"&lt;="&amp;A1080,Saisonpreise!$E$9:$E$38,"&gt;="&amp;A1080),IF(D1080&gt;1,"",IF(D1080=0,Start!$E$26,SUMIFS(Saisonpreise!$F$9:$F$38,Saisonpreise!$K$9:$K$38,"OK",Saisonpreise!$C$9:$C$38,"Jährlich",Saisonpreise!$J$9:$J$38,0,Saisonpreise!$H$9:$H$38,"&lt;="&amp;C1080,Saisonpreise!$I$9:$I$38,"&gt;="&amp;C1080)+SUMIFS(Saisonpreise!$F$9:$F$38,Saisonpreise!$K$9:$K$38,"OK",Saisonpreise!$C$9:$C$38,"Jährlich",Saisonpreise!$J$9:$J$38,1,Saisonpreise!$H$9:$H$38,"&lt;="&amp;C1080)+SUMIFS(Saisonpreise!$F$9:$F$38,Saisonpreise!$K$9:$K$38,"OK",Saisonpreise!$C$9:$C$38,"Jährlich",Saisonpreise!$J$9:$J$38,1,Saisonpreise!$I$9:$I$38,"&gt;="&amp;C1080))))))</f>
        <v>85</v>
      </c>
      <c r="G1080" s="3" t="str">
        <f t="shared" si="66"/>
        <v>Jährliche Saison</v>
      </c>
      <c r="H1080" s="3" t="str">
        <f t="shared" si="67"/>
        <v>OK</v>
      </c>
    </row>
    <row r="1081" spans="1:8" ht="31" customHeight="1">
      <c r="A1081" s="12">
        <f>IF(DATE(Start!$E$28,1,1)+ROW()-9&lt;DATE(Start!$E$28+3,1,1),DATE(Start!$E$28,1,1)+ROW()-9,"")</f>
        <v>47095</v>
      </c>
      <c r="B1081" s="3" t="str">
        <f t="shared" si="64"/>
        <v>Fr</v>
      </c>
      <c r="C1081" s="3">
        <f t="shared" si="65"/>
        <v>1208</v>
      </c>
      <c r="D1081" s="3">
        <f>IF(A1081="","",COUNTIFS(Saisonpreise!$K$9:$K$38,"OK",Saisonpreise!$C$9:$C$38,"Jährlich",Saisonpreise!$J$9:$J$38,0,Saisonpreise!$H$9:$H$38,"&lt;="&amp;C1081,Saisonpreise!$I$9:$I$38,"&gt;="&amp;C1081)+COUNTIFS(Saisonpreise!$K$9:$K$38,"OK",Saisonpreise!$C$9:$C$38,"Jährlich",Saisonpreise!$J$9:$J$38,1,Saisonpreise!$H$9:$H$38,"&lt;="&amp;C1081)+COUNTIFS(Saisonpreise!$K$9:$K$38,"OK",Saisonpreise!$C$9:$C$38,"Jährlich",Saisonpreise!$J$9:$J$38,1,Saisonpreise!$I$9:$I$38,"&gt;="&amp;C1081))</f>
        <v>1</v>
      </c>
      <c r="E1081" s="3">
        <f>IF(A1081="","",COUNTIFS(Saisonpreise!$K$9:$K$38,"OK",Saisonpreise!$C$9:$C$38,"Einmalig",Saisonpreise!$D$9:$D$38,"&lt;="&amp;A1081,Saisonpreise!$E$9:$E$38,"&gt;="&amp;A1081))</f>
        <v>0</v>
      </c>
      <c r="F1081" s="10">
        <f>IF(A1081="","",IF(E1081&gt;1,"",IF(E1081=1,SUMIFS(Saisonpreise!$F$9:$F$38,Saisonpreise!$K$9:$K$38,"OK",Saisonpreise!$C$9:$C$38,"Einmalig",Saisonpreise!$D$9:$D$38,"&lt;="&amp;A1081,Saisonpreise!$E$9:$E$38,"&gt;="&amp;A1081),IF(D1081&gt;1,"",IF(D1081=0,Start!$E$26,SUMIFS(Saisonpreise!$F$9:$F$38,Saisonpreise!$K$9:$K$38,"OK",Saisonpreise!$C$9:$C$38,"Jährlich",Saisonpreise!$J$9:$J$38,0,Saisonpreise!$H$9:$H$38,"&lt;="&amp;C1081,Saisonpreise!$I$9:$I$38,"&gt;="&amp;C1081)+SUMIFS(Saisonpreise!$F$9:$F$38,Saisonpreise!$K$9:$K$38,"OK",Saisonpreise!$C$9:$C$38,"Jährlich",Saisonpreise!$J$9:$J$38,1,Saisonpreise!$H$9:$H$38,"&lt;="&amp;C1081)+SUMIFS(Saisonpreise!$F$9:$F$38,Saisonpreise!$K$9:$K$38,"OK",Saisonpreise!$C$9:$C$38,"Jährlich",Saisonpreise!$J$9:$J$38,1,Saisonpreise!$I$9:$I$38,"&gt;="&amp;C1081))))))</f>
        <v>85</v>
      </c>
      <c r="G1081" s="3" t="str">
        <f t="shared" si="66"/>
        <v>Jährliche Saison</v>
      </c>
      <c r="H1081" s="3" t="str">
        <f t="shared" si="67"/>
        <v>OK</v>
      </c>
    </row>
    <row r="1082" spans="1:8" ht="31" customHeight="1">
      <c r="A1082" s="12">
        <f>IF(DATE(Start!$E$28,1,1)+ROW()-9&lt;DATE(Start!$E$28+3,1,1),DATE(Start!$E$28,1,1)+ROW()-9,"")</f>
        <v>47096</v>
      </c>
      <c r="B1082" s="3" t="str">
        <f t="shared" si="64"/>
        <v>Sa</v>
      </c>
      <c r="C1082" s="3">
        <f t="shared" si="65"/>
        <v>1209</v>
      </c>
      <c r="D1082" s="3">
        <f>IF(A1082="","",COUNTIFS(Saisonpreise!$K$9:$K$38,"OK",Saisonpreise!$C$9:$C$38,"Jährlich",Saisonpreise!$J$9:$J$38,0,Saisonpreise!$H$9:$H$38,"&lt;="&amp;C1082,Saisonpreise!$I$9:$I$38,"&gt;="&amp;C1082)+COUNTIFS(Saisonpreise!$K$9:$K$38,"OK",Saisonpreise!$C$9:$C$38,"Jährlich",Saisonpreise!$J$9:$J$38,1,Saisonpreise!$H$9:$H$38,"&lt;="&amp;C1082)+COUNTIFS(Saisonpreise!$K$9:$K$38,"OK",Saisonpreise!$C$9:$C$38,"Jährlich",Saisonpreise!$J$9:$J$38,1,Saisonpreise!$I$9:$I$38,"&gt;="&amp;C1082))</f>
        <v>1</v>
      </c>
      <c r="E1082" s="3">
        <f>IF(A1082="","",COUNTIFS(Saisonpreise!$K$9:$K$38,"OK",Saisonpreise!$C$9:$C$38,"Einmalig",Saisonpreise!$D$9:$D$38,"&lt;="&amp;A1082,Saisonpreise!$E$9:$E$38,"&gt;="&amp;A1082))</f>
        <v>0</v>
      </c>
      <c r="F1082" s="10">
        <f>IF(A1082="","",IF(E1082&gt;1,"",IF(E1082=1,SUMIFS(Saisonpreise!$F$9:$F$38,Saisonpreise!$K$9:$K$38,"OK",Saisonpreise!$C$9:$C$38,"Einmalig",Saisonpreise!$D$9:$D$38,"&lt;="&amp;A1082,Saisonpreise!$E$9:$E$38,"&gt;="&amp;A1082),IF(D1082&gt;1,"",IF(D1082=0,Start!$E$26,SUMIFS(Saisonpreise!$F$9:$F$38,Saisonpreise!$K$9:$K$38,"OK",Saisonpreise!$C$9:$C$38,"Jährlich",Saisonpreise!$J$9:$J$38,0,Saisonpreise!$H$9:$H$38,"&lt;="&amp;C1082,Saisonpreise!$I$9:$I$38,"&gt;="&amp;C1082)+SUMIFS(Saisonpreise!$F$9:$F$38,Saisonpreise!$K$9:$K$38,"OK",Saisonpreise!$C$9:$C$38,"Jährlich",Saisonpreise!$J$9:$J$38,1,Saisonpreise!$H$9:$H$38,"&lt;="&amp;C1082)+SUMIFS(Saisonpreise!$F$9:$F$38,Saisonpreise!$K$9:$K$38,"OK",Saisonpreise!$C$9:$C$38,"Jährlich",Saisonpreise!$J$9:$J$38,1,Saisonpreise!$I$9:$I$38,"&gt;="&amp;C1082))))))</f>
        <v>85</v>
      </c>
      <c r="G1082" s="3" t="str">
        <f t="shared" si="66"/>
        <v>Jährliche Saison</v>
      </c>
      <c r="H1082" s="3" t="str">
        <f t="shared" si="67"/>
        <v>OK</v>
      </c>
    </row>
    <row r="1083" spans="1:8" ht="31" customHeight="1">
      <c r="A1083" s="12">
        <f>IF(DATE(Start!$E$28,1,1)+ROW()-9&lt;DATE(Start!$E$28+3,1,1),DATE(Start!$E$28,1,1)+ROW()-9,"")</f>
        <v>47097</v>
      </c>
      <c r="B1083" s="3" t="str">
        <f t="shared" si="64"/>
        <v>So</v>
      </c>
      <c r="C1083" s="3">
        <f t="shared" si="65"/>
        <v>1210</v>
      </c>
      <c r="D1083" s="3">
        <f>IF(A1083="","",COUNTIFS(Saisonpreise!$K$9:$K$38,"OK",Saisonpreise!$C$9:$C$38,"Jährlich",Saisonpreise!$J$9:$J$38,0,Saisonpreise!$H$9:$H$38,"&lt;="&amp;C1083,Saisonpreise!$I$9:$I$38,"&gt;="&amp;C1083)+COUNTIFS(Saisonpreise!$K$9:$K$38,"OK",Saisonpreise!$C$9:$C$38,"Jährlich",Saisonpreise!$J$9:$J$38,1,Saisonpreise!$H$9:$H$38,"&lt;="&amp;C1083)+COUNTIFS(Saisonpreise!$K$9:$K$38,"OK",Saisonpreise!$C$9:$C$38,"Jährlich",Saisonpreise!$J$9:$J$38,1,Saisonpreise!$I$9:$I$38,"&gt;="&amp;C1083))</f>
        <v>1</v>
      </c>
      <c r="E1083" s="3">
        <f>IF(A1083="","",COUNTIFS(Saisonpreise!$K$9:$K$38,"OK",Saisonpreise!$C$9:$C$38,"Einmalig",Saisonpreise!$D$9:$D$38,"&lt;="&amp;A1083,Saisonpreise!$E$9:$E$38,"&gt;="&amp;A1083))</f>
        <v>0</v>
      </c>
      <c r="F1083" s="10">
        <f>IF(A1083="","",IF(E1083&gt;1,"",IF(E1083=1,SUMIFS(Saisonpreise!$F$9:$F$38,Saisonpreise!$K$9:$K$38,"OK",Saisonpreise!$C$9:$C$38,"Einmalig",Saisonpreise!$D$9:$D$38,"&lt;="&amp;A1083,Saisonpreise!$E$9:$E$38,"&gt;="&amp;A1083),IF(D1083&gt;1,"",IF(D1083=0,Start!$E$26,SUMIFS(Saisonpreise!$F$9:$F$38,Saisonpreise!$K$9:$K$38,"OK",Saisonpreise!$C$9:$C$38,"Jährlich",Saisonpreise!$J$9:$J$38,0,Saisonpreise!$H$9:$H$38,"&lt;="&amp;C1083,Saisonpreise!$I$9:$I$38,"&gt;="&amp;C1083)+SUMIFS(Saisonpreise!$F$9:$F$38,Saisonpreise!$K$9:$K$38,"OK",Saisonpreise!$C$9:$C$38,"Jährlich",Saisonpreise!$J$9:$J$38,1,Saisonpreise!$H$9:$H$38,"&lt;="&amp;C1083)+SUMIFS(Saisonpreise!$F$9:$F$38,Saisonpreise!$K$9:$K$38,"OK",Saisonpreise!$C$9:$C$38,"Jährlich",Saisonpreise!$J$9:$J$38,1,Saisonpreise!$I$9:$I$38,"&gt;="&amp;C1083))))))</f>
        <v>85</v>
      </c>
      <c r="G1083" s="3" t="str">
        <f t="shared" si="66"/>
        <v>Jährliche Saison</v>
      </c>
      <c r="H1083" s="3" t="str">
        <f t="shared" si="67"/>
        <v>OK</v>
      </c>
    </row>
    <row r="1084" spans="1:8" ht="31" customHeight="1">
      <c r="A1084" s="12">
        <f>IF(DATE(Start!$E$28,1,1)+ROW()-9&lt;DATE(Start!$E$28+3,1,1),DATE(Start!$E$28,1,1)+ROW()-9,"")</f>
        <v>47098</v>
      </c>
      <c r="B1084" s="3" t="str">
        <f t="shared" si="64"/>
        <v>Mo</v>
      </c>
      <c r="C1084" s="3">
        <f t="shared" si="65"/>
        <v>1211</v>
      </c>
      <c r="D1084" s="3">
        <f>IF(A1084="","",COUNTIFS(Saisonpreise!$K$9:$K$38,"OK",Saisonpreise!$C$9:$C$38,"Jährlich",Saisonpreise!$J$9:$J$38,0,Saisonpreise!$H$9:$H$38,"&lt;="&amp;C1084,Saisonpreise!$I$9:$I$38,"&gt;="&amp;C1084)+COUNTIFS(Saisonpreise!$K$9:$K$38,"OK",Saisonpreise!$C$9:$C$38,"Jährlich",Saisonpreise!$J$9:$J$38,1,Saisonpreise!$H$9:$H$38,"&lt;="&amp;C1084)+COUNTIFS(Saisonpreise!$K$9:$K$38,"OK",Saisonpreise!$C$9:$C$38,"Jährlich",Saisonpreise!$J$9:$J$38,1,Saisonpreise!$I$9:$I$38,"&gt;="&amp;C1084))</f>
        <v>1</v>
      </c>
      <c r="E1084" s="3">
        <f>IF(A1084="","",COUNTIFS(Saisonpreise!$K$9:$K$38,"OK",Saisonpreise!$C$9:$C$38,"Einmalig",Saisonpreise!$D$9:$D$38,"&lt;="&amp;A1084,Saisonpreise!$E$9:$E$38,"&gt;="&amp;A1084))</f>
        <v>0</v>
      </c>
      <c r="F1084" s="10">
        <f>IF(A1084="","",IF(E1084&gt;1,"",IF(E1084=1,SUMIFS(Saisonpreise!$F$9:$F$38,Saisonpreise!$K$9:$K$38,"OK",Saisonpreise!$C$9:$C$38,"Einmalig",Saisonpreise!$D$9:$D$38,"&lt;="&amp;A1084,Saisonpreise!$E$9:$E$38,"&gt;="&amp;A1084),IF(D1084&gt;1,"",IF(D1084=0,Start!$E$26,SUMIFS(Saisonpreise!$F$9:$F$38,Saisonpreise!$K$9:$K$38,"OK",Saisonpreise!$C$9:$C$38,"Jährlich",Saisonpreise!$J$9:$J$38,0,Saisonpreise!$H$9:$H$38,"&lt;="&amp;C1084,Saisonpreise!$I$9:$I$38,"&gt;="&amp;C1084)+SUMIFS(Saisonpreise!$F$9:$F$38,Saisonpreise!$K$9:$K$38,"OK",Saisonpreise!$C$9:$C$38,"Jährlich",Saisonpreise!$J$9:$J$38,1,Saisonpreise!$H$9:$H$38,"&lt;="&amp;C1084)+SUMIFS(Saisonpreise!$F$9:$F$38,Saisonpreise!$K$9:$K$38,"OK",Saisonpreise!$C$9:$C$38,"Jährlich",Saisonpreise!$J$9:$J$38,1,Saisonpreise!$I$9:$I$38,"&gt;="&amp;C1084))))))</f>
        <v>85</v>
      </c>
      <c r="G1084" s="3" t="str">
        <f t="shared" si="66"/>
        <v>Jährliche Saison</v>
      </c>
      <c r="H1084" s="3" t="str">
        <f t="shared" si="67"/>
        <v>OK</v>
      </c>
    </row>
    <row r="1085" spans="1:8" ht="31" customHeight="1">
      <c r="A1085" s="12">
        <f>IF(DATE(Start!$E$28,1,1)+ROW()-9&lt;DATE(Start!$E$28+3,1,1),DATE(Start!$E$28,1,1)+ROW()-9,"")</f>
        <v>47099</v>
      </c>
      <c r="B1085" s="3" t="str">
        <f t="shared" si="64"/>
        <v>Di</v>
      </c>
      <c r="C1085" s="3">
        <f t="shared" si="65"/>
        <v>1212</v>
      </c>
      <c r="D1085" s="3">
        <f>IF(A1085="","",COUNTIFS(Saisonpreise!$K$9:$K$38,"OK",Saisonpreise!$C$9:$C$38,"Jährlich",Saisonpreise!$J$9:$J$38,0,Saisonpreise!$H$9:$H$38,"&lt;="&amp;C1085,Saisonpreise!$I$9:$I$38,"&gt;="&amp;C1085)+COUNTIFS(Saisonpreise!$K$9:$K$38,"OK",Saisonpreise!$C$9:$C$38,"Jährlich",Saisonpreise!$J$9:$J$38,1,Saisonpreise!$H$9:$H$38,"&lt;="&amp;C1085)+COUNTIFS(Saisonpreise!$K$9:$K$38,"OK",Saisonpreise!$C$9:$C$38,"Jährlich",Saisonpreise!$J$9:$J$38,1,Saisonpreise!$I$9:$I$38,"&gt;="&amp;C1085))</f>
        <v>1</v>
      </c>
      <c r="E1085" s="3">
        <f>IF(A1085="","",COUNTIFS(Saisonpreise!$K$9:$K$38,"OK",Saisonpreise!$C$9:$C$38,"Einmalig",Saisonpreise!$D$9:$D$38,"&lt;="&amp;A1085,Saisonpreise!$E$9:$E$38,"&gt;="&amp;A1085))</f>
        <v>0</v>
      </c>
      <c r="F1085" s="10">
        <f>IF(A1085="","",IF(E1085&gt;1,"",IF(E1085=1,SUMIFS(Saisonpreise!$F$9:$F$38,Saisonpreise!$K$9:$K$38,"OK",Saisonpreise!$C$9:$C$38,"Einmalig",Saisonpreise!$D$9:$D$38,"&lt;="&amp;A1085,Saisonpreise!$E$9:$E$38,"&gt;="&amp;A1085),IF(D1085&gt;1,"",IF(D1085=0,Start!$E$26,SUMIFS(Saisonpreise!$F$9:$F$38,Saisonpreise!$K$9:$K$38,"OK",Saisonpreise!$C$9:$C$38,"Jährlich",Saisonpreise!$J$9:$J$38,0,Saisonpreise!$H$9:$H$38,"&lt;="&amp;C1085,Saisonpreise!$I$9:$I$38,"&gt;="&amp;C1085)+SUMIFS(Saisonpreise!$F$9:$F$38,Saisonpreise!$K$9:$K$38,"OK",Saisonpreise!$C$9:$C$38,"Jährlich",Saisonpreise!$J$9:$J$38,1,Saisonpreise!$H$9:$H$38,"&lt;="&amp;C1085)+SUMIFS(Saisonpreise!$F$9:$F$38,Saisonpreise!$K$9:$K$38,"OK",Saisonpreise!$C$9:$C$38,"Jährlich",Saisonpreise!$J$9:$J$38,1,Saisonpreise!$I$9:$I$38,"&gt;="&amp;C1085))))))</f>
        <v>85</v>
      </c>
      <c r="G1085" s="3" t="str">
        <f t="shared" si="66"/>
        <v>Jährliche Saison</v>
      </c>
      <c r="H1085" s="3" t="str">
        <f t="shared" si="67"/>
        <v>OK</v>
      </c>
    </row>
    <row r="1086" spans="1:8" ht="31" customHeight="1">
      <c r="A1086" s="12">
        <f>IF(DATE(Start!$E$28,1,1)+ROW()-9&lt;DATE(Start!$E$28+3,1,1),DATE(Start!$E$28,1,1)+ROW()-9,"")</f>
        <v>47100</v>
      </c>
      <c r="B1086" s="3" t="str">
        <f t="shared" si="64"/>
        <v>Mi</v>
      </c>
      <c r="C1086" s="3">
        <f t="shared" si="65"/>
        <v>1213</v>
      </c>
      <c r="D1086" s="3">
        <f>IF(A1086="","",COUNTIFS(Saisonpreise!$K$9:$K$38,"OK",Saisonpreise!$C$9:$C$38,"Jährlich",Saisonpreise!$J$9:$J$38,0,Saisonpreise!$H$9:$H$38,"&lt;="&amp;C1086,Saisonpreise!$I$9:$I$38,"&gt;="&amp;C1086)+COUNTIFS(Saisonpreise!$K$9:$K$38,"OK",Saisonpreise!$C$9:$C$38,"Jährlich",Saisonpreise!$J$9:$J$38,1,Saisonpreise!$H$9:$H$38,"&lt;="&amp;C1086)+COUNTIFS(Saisonpreise!$K$9:$K$38,"OK",Saisonpreise!$C$9:$C$38,"Jährlich",Saisonpreise!$J$9:$J$38,1,Saisonpreise!$I$9:$I$38,"&gt;="&amp;C1086))</f>
        <v>1</v>
      </c>
      <c r="E1086" s="3">
        <f>IF(A1086="","",COUNTIFS(Saisonpreise!$K$9:$K$38,"OK",Saisonpreise!$C$9:$C$38,"Einmalig",Saisonpreise!$D$9:$D$38,"&lt;="&amp;A1086,Saisonpreise!$E$9:$E$38,"&gt;="&amp;A1086))</f>
        <v>0</v>
      </c>
      <c r="F1086" s="10">
        <f>IF(A1086="","",IF(E1086&gt;1,"",IF(E1086=1,SUMIFS(Saisonpreise!$F$9:$F$38,Saisonpreise!$K$9:$K$38,"OK",Saisonpreise!$C$9:$C$38,"Einmalig",Saisonpreise!$D$9:$D$38,"&lt;="&amp;A1086,Saisonpreise!$E$9:$E$38,"&gt;="&amp;A1086),IF(D1086&gt;1,"",IF(D1086=0,Start!$E$26,SUMIFS(Saisonpreise!$F$9:$F$38,Saisonpreise!$K$9:$K$38,"OK",Saisonpreise!$C$9:$C$38,"Jährlich",Saisonpreise!$J$9:$J$38,0,Saisonpreise!$H$9:$H$38,"&lt;="&amp;C1086,Saisonpreise!$I$9:$I$38,"&gt;="&amp;C1086)+SUMIFS(Saisonpreise!$F$9:$F$38,Saisonpreise!$K$9:$K$38,"OK",Saisonpreise!$C$9:$C$38,"Jährlich",Saisonpreise!$J$9:$J$38,1,Saisonpreise!$H$9:$H$38,"&lt;="&amp;C1086)+SUMIFS(Saisonpreise!$F$9:$F$38,Saisonpreise!$K$9:$K$38,"OK",Saisonpreise!$C$9:$C$38,"Jährlich",Saisonpreise!$J$9:$J$38,1,Saisonpreise!$I$9:$I$38,"&gt;="&amp;C1086))))))</f>
        <v>85</v>
      </c>
      <c r="G1086" s="3" t="str">
        <f t="shared" si="66"/>
        <v>Jährliche Saison</v>
      </c>
      <c r="H1086" s="3" t="str">
        <f t="shared" si="67"/>
        <v>OK</v>
      </c>
    </row>
    <row r="1087" spans="1:8" ht="31" customHeight="1">
      <c r="A1087" s="12">
        <f>IF(DATE(Start!$E$28,1,1)+ROW()-9&lt;DATE(Start!$E$28+3,1,1),DATE(Start!$E$28,1,1)+ROW()-9,"")</f>
        <v>47101</v>
      </c>
      <c r="B1087" s="3" t="str">
        <f t="shared" si="64"/>
        <v>Do</v>
      </c>
      <c r="C1087" s="3">
        <f t="shared" si="65"/>
        <v>1214</v>
      </c>
      <c r="D1087" s="3">
        <f>IF(A1087="","",COUNTIFS(Saisonpreise!$K$9:$K$38,"OK",Saisonpreise!$C$9:$C$38,"Jährlich",Saisonpreise!$J$9:$J$38,0,Saisonpreise!$H$9:$H$38,"&lt;="&amp;C1087,Saisonpreise!$I$9:$I$38,"&gt;="&amp;C1087)+COUNTIFS(Saisonpreise!$K$9:$K$38,"OK",Saisonpreise!$C$9:$C$38,"Jährlich",Saisonpreise!$J$9:$J$38,1,Saisonpreise!$H$9:$H$38,"&lt;="&amp;C1087)+COUNTIFS(Saisonpreise!$K$9:$K$38,"OK",Saisonpreise!$C$9:$C$38,"Jährlich",Saisonpreise!$J$9:$J$38,1,Saisonpreise!$I$9:$I$38,"&gt;="&amp;C1087))</f>
        <v>1</v>
      </c>
      <c r="E1087" s="3">
        <f>IF(A1087="","",COUNTIFS(Saisonpreise!$K$9:$K$38,"OK",Saisonpreise!$C$9:$C$38,"Einmalig",Saisonpreise!$D$9:$D$38,"&lt;="&amp;A1087,Saisonpreise!$E$9:$E$38,"&gt;="&amp;A1087))</f>
        <v>0</v>
      </c>
      <c r="F1087" s="10">
        <f>IF(A1087="","",IF(E1087&gt;1,"",IF(E1087=1,SUMIFS(Saisonpreise!$F$9:$F$38,Saisonpreise!$K$9:$K$38,"OK",Saisonpreise!$C$9:$C$38,"Einmalig",Saisonpreise!$D$9:$D$38,"&lt;="&amp;A1087,Saisonpreise!$E$9:$E$38,"&gt;="&amp;A1087),IF(D1087&gt;1,"",IF(D1087=0,Start!$E$26,SUMIFS(Saisonpreise!$F$9:$F$38,Saisonpreise!$K$9:$K$38,"OK",Saisonpreise!$C$9:$C$38,"Jährlich",Saisonpreise!$J$9:$J$38,0,Saisonpreise!$H$9:$H$38,"&lt;="&amp;C1087,Saisonpreise!$I$9:$I$38,"&gt;="&amp;C1087)+SUMIFS(Saisonpreise!$F$9:$F$38,Saisonpreise!$K$9:$K$38,"OK",Saisonpreise!$C$9:$C$38,"Jährlich",Saisonpreise!$J$9:$J$38,1,Saisonpreise!$H$9:$H$38,"&lt;="&amp;C1087)+SUMIFS(Saisonpreise!$F$9:$F$38,Saisonpreise!$K$9:$K$38,"OK",Saisonpreise!$C$9:$C$38,"Jährlich",Saisonpreise!$J$9:$J$38,1,Saisonpreise!$I$9:$I$38,"&gt;="&amp;C1087))))))</f>
        <v>85</v>
      </c>
      <c r="G1087" s="3" t="str">
        <f t="shared" si="66"/>
        <v>Jährliche Saison</v>
      </c>
      <c r="H1087" s="3" t="str">
        <f t="shared" si="67"/>
        <v>OK</v>
      </c>
    </row>
    <row r="1088" spans="1:8" ht="31" customHeight="1">
      <c r="A1088" s="12">
        <f>IF(DATE(Start!$E$28,1,1)+ROW()-9&lt;DATE(Start!$E$28+3,1,1),DATE(Start!$E$28,1,1)+ROW()-9,"")</f>
        <v>47102</v>
      </c>
      <c r="B1088" s="3" t="str">
        <f t="shared" si="64"/>
        <v>Fr</v>
      </c>
      <c r="C1088" s="3">
        <f t="shared" si="65"/>
        <v>1215</v>
      </c>
      <c r="D1088" s="3">
        <f>IF(A1088="","",COUNTIFS(Saisonpreise!$K$9:$K$38,"OK",Saisonpreise!$C$9:$C$38,"Jährlich",Saisonpreise!$J$9:$J$38,0,Saisonpreise!$H$9:$H$38,"&lt;="&amp;C1088,Saisonpreise!$I$9:$I$38,"&gt;="&amp;C1088)+COUNTIFS(Saisonpreise!$K$9:$K$38,"OK",Saisonpreise!$C$9:$C$38,"Jährlich",Saisonpreise!$J$9:$J$38,1,Saisonpreise!$H$9:$H$38,"&lt;="&amp;C1088)+COUNTIFS(Saisonpreise!$K$9:$K$38,"OK",Saisonpreise!$C$9:$C$38,"Jährlich",Saisonpreise!$J$9:$J$38,1,Saisonpreise!$I$9:$I$38,"&gt;="&amp;C1088))</f>
        <v>1</v>
      </c>
      <c r="E1088" s="3">
        <f>IF(A1088="","",COUNTIFS(Saisonpreise!$K$9:$K$38,"OK",Saisonpreise!$C$9:$C$38,"Einmalig",Saisonpreise!$D$9:$D$38,"&lt;="&amp;A1088,Saisonpreise!$E$9:$E$38,"&gt;="&amp;A1088))</f>
        <v>0</v>
      </c>
      <c r="F1088" s="10">
        <f>IF(A1088="","",IF(E1088&gt;1,"",IF(E1088=1,SUMIFS(Saisonpreise!$F$9:$F$38,Saisonpreise!$K$9:$K$38,"OK",Saisonpreise!$C$9:$C$38,"Einmalig",Saisonpreise!$D$9:$D$38,"&lt;="&amp;A1088,Saisonpreise!$E$9:$E$38,"&gt;="&amp;A1088),IF(D1088&gt;1,"",IF(D1088=0,Start!$E$26,SUMIFS(Saisonpreise!$F$9:$F$38,Saisonpreise!$K$9:$K$38,"OK",Saisonpreise!$C$9:$C$38,"Jährlich",Saisonpreise!$J$9:$J$38,0,Saisonpreise!$H$9:$H$38,"&lt;="&amp;C1088,Saisonpreise!$I$9:$I$38,"&gt;="&amp;C1088)+SUMIFS(Saisonpreise!$F$9:$F$38,Saisonpreise!$K$9:$K$38,"OK",Saisonpreise!$C$9:$C$38,"Jährlich",Saisonpreise!$J$9:$J$38,1,Saisonpreise!$H$9:$H$38,"&lt;="&amp;C1088)+SUMIFS(Saisonpreise!$F$9:$F$38,Saisonpreise!$K$9:$K$38,"OK",Saisonpreise!$C$9:$C$38,"Jährlich",Saisonpreise!$J$9:$J$38,1,Saisonpreise!$I$9:$I$38,"&gt;="&amp;C1088))))))</f>
        <v>85</v>
      </c>
      <c r="G1088" s="3" t="str">
        <f t="shared" si="66"/>
        <v>Jährliche Saison</v>
      </c>
      <c r="H1088" s="3" t="str">
        <f t="shared" si="67"/>
        <v>OK</v>
      </c>
    </row>
    <row r="1089" spans="1:8" ht="31" customHeight="1">
      <c r="A1089" s="12">
        <f>IF(DATE(Start!$E$28,1,1)+ROW()-9&lt;DATE(Start!$E$28+3,1,1),DATE(Start!$E$28,1,1)+ROW()-9,"")</f>
        <v>47103</v>
      </c>
      <c r="B1089" s="3" t="str">
        <f t="shared" si="64"/>
        <v>Sa</v>
      </c>
      <c r="C1089" s="3">
        <f t="shared" si="65"/>
        <v>1216</v>
      </c>
      <c r="D1089" s="3">
        <f>IF(A1089="","",COUNTIFS(Saisonpreise!$K$9:$K$38,"OK",Saisonpreise!$C$9:$C$38,"Jährlich",Saisonpreise!$J$9:$J$38,0,Saisonpreise!$H$9:$H$38,"&lt;="&amp;C1089,Saisonpreise!$I$9:$I$38,"&gt;="&amp;C1089)+COUNTIFS(Saisonpreise!$K$9:$K$38,"OK",Saisonpreise!$C$9:$C$38,"Jährlich",Saisonpreise!$J$9:$J$38,1,Saisonpreise!$H$9:$H$38,"&lt;="&amp;C1089)+COUNTIFS(Saisonpreise!$K$9:$K$38,"OK",Saisonpreise!$C$9:$C$38,"Jährlich",Saisonpreise!$J$9:$J$38,1,Saisonpreise!$I$9:$I$38,"&gt;="&amp;C1089))</f>
        <v>1</v>
      </c>
      <c r="E1089" s="3">
        <f>IF(A1089="","",COUNTIFS(Saisonpreise!$K$9:$K$38,"OK",Saisonpreise!$C$9:$C$38,"Einmalig",Saisonpreise!$D$9:$D$38,"&lt;="&amp;A1089,Saisonpreise!$E$9:$E$38,"&gt;="&amp;A1089))</f>
        <v>0</v>
      </c>
      <c r="F1089" s="10">
        <f>IF(A1089="","",IF(E1089&gt;1,"",IF(E1089=1,SUMIFS(Saisonpreise!$F$9:$F$38,Saisonpreise!$K$9:$K$38,"OK",Saisonpreise!$C$9:$C$38,"Einmalig",Saisonpreise!$D$9:$D$38,"&lt;="&amp;A1089,Saisonpreise!$E$9:$E$38,"&gt;="&amp;A1089),IF(D1089&gt;1,"",IF(D1089=0,Start!$E$26,SUMIFS(Saisonpreise!$F$9:$F$38,Saisonpreise!$K$9:$K$38,"OK",Saisonpreise!$C$9:$C$38,"Jährlich",Saisonpreise!$J$9:$J$38,0,Saisonpreise!$H$9:$H$38,"&lt;="&amp;C1089,Saisonpreise!$I$9:$I$38,"&gt;="&amp;C1089)+SUMIFS(Saisonpreise!$F$9:$F$38,Saisonpreise!$K$9:$K$38,"OK",Saisonpreise!$C$9:$C$38,"Jährlich",Saisonpreise!$J$9:$J$38,1,Saisonpreise!$H$9:$H$38,"&lt;="&amp;C1089)+SUMIFS(Saisonpreise!$F$9:$F$38,Saisonpreise!$K$9:$K$38,"OK",Saisonpreise!$C$9:$C$38,"Jährlich",Saisonpreise!$J$9:$J$38,1,Saisonpreise!$I$9:$I$38,"&gt;="&amp;C1089))))))</f>
        <v>85</v>
      </c>
      <c r="G1089" s="3" t="str">
        <f t="shared" si="66"/>
        <v>Jährliche Saison</v>
      </c>
      <c r="H1089" s="3" t="str">
        <f t="shared" si="67"/>
        <v>OK</v>
      </c>
    </row>
    <row r="1090" spans="1:8" ht="31" customHeight="1">
      <c r="A1090" s="12">
        <f>IF(DATE(Start!$E$28,1,1)+ROW()-9&lt;DATE(Start!$E$28+3,1,1),DATE(Start!$E$28,1,1)+ROW()-9,"")</f>
        <v>47104</v>
      </c>
      <c r="B1090" s="3" t="str">
        <f t="shared" si="64"/>
        <v>So</v>
      </c>
      <c r="C1090" s="3">
        <f t="shared" si="65"/>
        <v>1217</v>
      </c>
      <c r="D1090" s="3">
        <f>IF(A1090="","",COUNTIFS(Saisonpreise!$K$9:$K$38,"OK",Saisonpreise!$C$9:$C$38,"Jährlich",Saisonpreise!$J$9:$J$38,0,Saisonpreise!$H$9:$H$38,"&lt;="&amp;C1090,Saisonpreise!$I$9:$I$38,"&gt;="&amp;C1090)+COUNTIFS(Saisonpreise!$K$9:$K$38,"OK",Saisonpreise!$C$9:$C$38,"Jährlich",Saisonpreise!$J$9:$J$38,1,Saisonpreise!$H$9:$H$38,"&lt;="&amp;C1090)+COUNTIFS(Saisonpreise!$K$9:$K$38,"OK",Saisonpreise!$C$9:$C$38,"Jährlich",Saisonpreise!$J$9:$J$38,1,Saisonpreise!$I$9:$I$38,"&gt;="&amp;C1090))</f>
        <v>1</v>
      </c>
      <c r="E1090" s="3">
        <f>IF(A1090="","",COUNTIFS(Saisonpreise!$K$9:$K$38,"OK",Saisonpreise!$C$9:$C$38,"Einmalig",Saisonpreise!$D$9:$D$38,"&lt;="&amp;A1090,Saisonpreise!$E$9:$E$38,"&gt;="&amp;A1090))</f>
        <v>0</v>
      </c>
      <c r="F1090" s="10">
        <f>IF(A1090="","",IF(E1090&gt;1,"",IF(E1090=1,SUMIFS(Saisonpreise!$F$9:$F$38,Saisonpreise!$K$9:$K$38,"OK",Saisonpreise!$C$9:$C$38,"Einmalig",Saisonpreise!$D$9:$D$38,"&lt;="&amp;A1090,Saisonpreise!$E$9:$E$38,"&gt;="&amp;A1090),IF(D1090&gt;1,"",IF(D1090=0,Start!$E$26,SUMIFS(Saisonpreise!$F$9:$F$38,Saisonpreise!$K$9:$K$38,"OK",Saisonpreise!$C$9:$C$38,"Jährlich",Saisonpreise!$J$9:$J$38,0,Saisonpreise!$H$9:$H$38,"&lt;="&amp;C1090,Saisonpreise!$I$9:$I$38,"&gt;="&amp;C1090)+SUMIFS(Saisonpreise!$F$9:$F$38,Saisonpreise!$K$9:$K$38,"OK",Saisonpreise!$C$9:$C$38,"Jährlich",Saisonpreise!$J$9:$J$38,1,Saisonpreise!$H$9:$H$38,"&lt;="&amp;C1090)+SUMIFS(Saisonpreise!$F$9:$F$38,Saisonpreise!$K$9:$K$38,"OK",Saisonpreise!$C$9:$C$38,"Jährlich",Saisonpreise!$J$9:$J$38,1,Saisonpreise!$I$9:$I$38,"&gt;="&amp;C1090))))))</f>
        <v>85</v>
      </c>
      <c r="G1090" s="3" t="str">
        <f t="shared" si="66"/>
        <v>Jährliche Saison</v>
      </c>
      <c r="H1090" s="3" t="str">
        <f t="shared" si="67"/>
        <v>OK</v>
      </c>
    </row>
    <row r="1091" spans="1:8" ht="31" customHeight="1">
      <c r="A1091" s="12">
        <f>IF(DATE(Start!$E$28,1,1)+ROW()-9&lt;DATE(Start!$E$28+3,1,1),DATE(Start!$E$28,1,1)+ROW()-9,"")</f>
        <v>47105</v>
      </c>
      <c r="B1091" s="3" t="str">
        <f t="shared" si="64"/>
        <v>Mo</v>
      </c>
      <c r="C1091" s="3">
        <f t="shared" si="65"/>
        <v>1218</v>
      </c>
      <c r="D1091" s="3">
        <f>IF(A1091="","",COUNTIFS(Saisonpreise!$K$9:$K$38,"OK",Saisonpreise!$C$9:$C$38,"Jährlich",Saisonpreise!$J$9:$J$38,0,Saisonpreise!$H$9:$H$38,"&lt;="&amp;C1091,Saisonpreise!$I$9:$I$38,"&gt;="&amp;C1091)+COUNTIFS(Saisonpreise!$K$9:$K$38,"OK",Saisonpreise!$C$9:$C$38,"Jährlich",Saisonpreise!$J$9:$J$38,1,Saisonpreise!$H$9:$H$38,"&lt;="&amp;C1091)+COUNTIFS(Saisonpreise!$K$9:$K$38,"OK",Saisonpreise!$C$9:$C$38,"Jährlich",Saisonpreise!$J$9:$J$38,1,Saisonpreise!$I$9:$I$38,"&gt;="&amp;C1091))</f>
        <v>1</v>
      </c>
      <c r="E1091" s="3">
        <f>IF(A1091="","",COUNTIFS(Saisonpreise!$K$9:$K$38,"OK",Saisonpreise!$C$9:$C$38,"Einmalig",Saisonpreise!$D$9:$D$38,"&lt;="&amp;A1091,Saisonpreise!$E$9:$E$38,"&gt;="&amp;A1091))</f>
        <v>0</v>
      </c>
      <c r="F1091" s="10">
        <f>IF(A1091="","",IF(E1091&gt;1,"",IF(E1091=1,SUMIFS(Saisonpreise!$F$9:$F$38,Saisonpreise!$K$9:$K$38,"OK",Saisonpreise!$C$9:$C$38,"Einmalig",Saisonpreise!$D$9:$D$38,"&lt;="&amp;A1091,Saisonpreise!$E$9:$E$38,"&gt;="&amp;A1091),IF(D1091&gt;1,"",IF(D1091=0,Start!$E$26,SUMIFS(Saisonpreise!$F$9:$F$38,Saisonpreise!$K$9:$K$38,"OK",Saisonpreise!$C$9:$C$38,"Jährlich",Saisonpreise!$J$9:$J$38,0,Saisonpreise!$H$9:$H$38,"&lt;="&amp;C1091,Saisonpreise!$I$9:$I$38,"&gt;="&amp;C1091)+SUMIFS(Saisonpreise!$F$9:$F$38,Saisonpreise!$K$9:$K$38,"OK",Saisonpreise!$C$9:$C$38,"Jährlich",Saisonpreise!$J$9:$J$38,1,Saisonpreise!$H$9:$H$38,"&lt;="&amp;C1091)+SUMIFS(Saisonpreise!$F$9:$F$38,Saisonpreise!$K$9:$K$38,"OK",Saisonpreise!$C$9:$C$38,"Jährlich",Saisonpreise!$J$9:$J$38,1,Saisonpreise!$I$9:$I$38,"&gt;="&amp;C1091))))))</f>
        <v>85</v>
      </c>
      <c r="G1091" s="3" t="str">
        <f t="shared" si="66"/>
        <v>Jährliche Saison</v>
      </c>
      <c r="H1091" s="3" t="str">
        <f t="shared" si="67"/>
        <v>OK</v>
      </c>
    </row>
    <row r="1092" spans="1:8" ht="31" customHeight="1">
      <c r="A1092" s="12">
        <f>IF(DATE(Start!$E$28,1,1)+ROW()-9&lt;DATE(Start!$E$28+3,1,1),DATE(Start!$E$28,1,1)+ROW()-9,"")</f>
        <v>47106</v>
      </c>
      <c r="B1092" s="3" t="str">
        <f t="shared" si="64"/>
        <v>Di</v>
      </c>
      <c r="C1092" s="3">
        <f t="shared" si="65"/>
        <v>1219</v>
      </c>
      <c r="D1092" s="3">
        <f>IF(A1092="","",COUNTIFS(Saisonpreise!$K$9:$K$38,"OK",Saisonpreise!$C$9:$C$38,"Jährlich",Saisonpreise!$J$9:$J$38,0,Saisonpreise!$H$9:$H$38,"&lt;="&amp;C1092,Saisonpreise!$I$9:$I$38,"&gt;="&amp;C1092)+COUNTIFS(Saisonpreise!$K$9:$K$38,"OK",Saisonpreise!$C$9:$C$38,"Jährlich",Saisonpreise!$J$9:$J$38,1,Saisonpreise!$H$9:$H$38,"&lt;="&amp;C1092)+COUNTIFS(Saisonpreise!$K$9:$K$38,"OK",Saisonpreise!$C$9:$C$38,"Jährlich",Saisonpreise!$J$9:$J$38,1,Saisonpreise!$I$9:$I$38,"&gt;="&amp;C1092))</f>
        <v>1</v>
      </c>
      <c r="E1092" s="3">
        <f>IF(A1092="","",COUNTIFS(Saisonpreise!$K$9:$K$38,"OK",Saisonpreise!$C$9:$C$38,"Einmalig",Saisonpreise!$D$9:$D$38,"&lt;="&amp;A1092,Saisonpreise!$E$9:$E$38,"&gt;="&amp;A1092))</f>
        <v>0</v>
      </c>
      <c r="F1092" s="10">
        <f>IF(A1092="","",IF(E1092&gt;1,"",IF(E1092=1,SUMIFS(Saisonpreise!$F$9:$F$38,Saisonpreise!$K$9:$K$38,"OK",Saisonpreise!$C$9:$C$38,"Einmalig",Saisonpreise!$D$9:$D$38,"&lt;="&amp;A1092,Saisonpreise!$E$9:$E$38,"&gt;="&amp;A1092),IF(D1092&gt;1,"",IF(D1092=0,Start!$E$26,SUMIFS(Saisonpreise!$F$9:$F$38,Saisonpreise!$K$9:$K$38,"OK",Saisonpreise!$C$9:$C$38,"Jährlich",Saisonpreise!$J$9:$J$38,0,Saisonpreise!$H$9:$H$38,"&lt;="&amp;C1092,Saisonpreise!$I$9:$I$38,"&gt;="&amp;C1092)+SUMIFS(Saisonpreise!$F$9:$F$38,Saisonpreise!$K$9:$K$38,"OK",Saisonpreise!$C$9:$C$38,"Jährlich",Saisonpreise!$J$9:$J$38,1,Saisonpreise!$H$9:$H$38,"&lt;="&amp;C1092)+SUMIFS(Saisonpreise!$F$9:$F$38,Saisonpreise!$K$9:$K$38,"OK",Saisonpreise!$C$9:$C$38,"Jährlich",Saisonpreise!$J$9:$J$38,1,Saisonpreise!$I$9:$I$38,"&gt;="&amp;C1092))))))</f>
        <v>85</v>
      </c>
      <c r="G1092" s="3" t="str">
        <f t="shared" si="66"/>
        <v>Jährliche Saison</v>
      </c>
      <c r="H1092" s="3" t="str">
        <f t="shared" si="67"/>
        <v>OK</v>
      </c>
    </row>
    <row r="1093" spans="1:8" ht="31" customHeight="1">
      <c r="A1093" s="12">
        <f>IF(DATE(Start!$E$28,1,1)+ROW()-9&lt;DATE(Start!$E$28+3,1,1),DATE(Start!$E$28,1,1)+ROW()-9,"")</f>
        <v>47107</v>
      </c>
      <c r="B1093" s="3" t="str">
        <f t="shared" si="64"/>
        <v>Mi</v>
      </c>
      <c r="C1093" s="3">
        <f t="shared" si="65"/>
        <v>1220</v>
      </c>
      <c r="D1093" s="3">
        <f>IF(A1093="","",COUNTIFS(Saisonpreise!$K$9:$K$38,"OK",Saisonpreise!$C$9:$C$38,"Jährlich",Saisonpreise!$J$9:$J$38,0,Saisonpreise!$H$9:$H$38,"&lt;="&amp;C1093,Saisonpreise!$I$9:$I$38,"&gt;="&amp;C1093)+COUNTIFS(Saisonpreise!$K$9:$K$38,"OK",Saisonpreise!$C$9:$C$38,"Jährlich",Saisonpreise!$J$9:$J$38,1,Saisonpreise!$H$9:$H$38,"&lt;="&amp;C1093)+COUNTIFS(Saisonpreise!$K$9:$K$38,"OK",Saisonpreise!$C$9:$C$38,"Jährlich",Saisonpreise!$J$9:$J$38,1,Saisonpreise!$I$9:$I$38,"&gt;="&amp;C1093))</f>
        <v>1</v>
      </c>
      <c r="E1093" s="3">
        <f>IF(A1093="","",COUNTIFS(Saisonpreise!$K$9:$K$38,"OK",Saisonpreise!$C$9:$C$38,"Einmalig",Saisonpreise!$D$9:$D$38,"&lt;="&amp;A1093,Saisonpreise!$E$9:$E$38,"&gt;="&amp;A1093))</f>
        <v>0</v>
      </c>
      <c r="F1093" s="10">
        <f>IF(A1093="","",IF(E1093&gt;1,"",IF(E1093=1,SUMIFS(Saisonpreise!$F$9:$F$38,Saisonpreise!$K$9:$K$38,"OK",Saisonpreise!$C$9:$C$38,"Einmalig",Saisonpreise!$D$9:$D$38,"&lt;="&amp;A1093,Saisonpreise!$E$9:$E$38,"&gt;="&amp;A1093),IF(D1093&gt;1,"",IF(D1093=0,Start!$E$26,SUMIFS(Saisonpreise!$F$9:$F$38,Saisonpreise!$K$9:$K$38,"OK",Saisonpreise!$C$9:$C$38,"Jährlich",Saisonpreise!$J$9:$J$38,0,Saisonpreise!$H$9:$H$38,"&lt;="&amp;C1093,Saisonpreise!$I$9:$I$38,"&gt;="&amp;C1093)+SUMIFS(Saisonpreise!$F$9:$F$38,Saisonpreise!$K$9:$K$38,"OK",Saisonpreise!$C$9:$C$38,"Jährlich",Saisonpreise!$J$9:$J$38,1,Saisonpreise!$H$9:$H$38,"&lt;="&amp;C1093)+SUMIFS(Saisonpreise!$F$9:$F$38,Saisonpreise!$K$9:$K$38,"OK",Saisonpreise!$C$9:$C$38,"Jährlich",Saisonpreise!$J$9:$J$38,1,Saisonpreise!$I$9:$I$38,"&gt;="&amp;C1093))))))</f>
        <v>160</v>
      </c>
      <c r="G1093" s="3" t="str">
        <f t="shared" si="66"/>
        <v>Jährliche Saison</v>
      </c>
      <c r="H1093" s="3" t="str">
        <f t="shared" si="67"/>
        <v>OK</v>
      </c>
    </row>
    <row r="1094" spans="1:8" ht="31" customHeight="1">
      <c r="A1094" s="12">
        <f>IF(DATE(Start!$E$28,1,1)+ROW()-9&lt;DATE(Start!$E$28+3,1,1),DATE(Start!$E$28,1,1)+ROW()-9,"")</f>
        <v>47108</v>
      </c>
      <c r="B1094" s="3" t="str">
        <f t="shared" si="64"/>
        <v>Do</v>
      </c>
      <c r="C1094" s="3">
        <f t="shared" si="65"/>
        <v>1221</v>
      </c>
      <c r="D1094" s="3">
        <f>IF(A1094="","",COUNTIFS(Saisonpreise!$K$9:$K$38,"OK",Saisonpreise!$C$9:$C$38,"Jährlich",Saisonpreise!$J$9:$J$38,0,Saisonpreise!$H$9:$H$38,"&lt;="&amp;C1094,Saisonpreise!$I$9:$I$38,"&gt;="&amp;C1094)+COUNTIFS(Saisonpreise!$K$9:$K$38,"OK",Saisonpreise!$C$9:$C$38,"Jährlich",Saisonpreise!$J$9:$J$38,1,Saisonpreise!$H$9:$H$38,"&lt;="&amp;C1094)+COUNTIFS(Saisonpreise!$K$9:$K$38,"OK",Saisonpreise!$C$9:$C$38,"Jährlich",Saisonpreise!$J$9:$J$38,1,Saisonpreise!$I$9:$I$38,"&gt;="&amp;C1094))</f>
        <v>1</v>
      </c>
      <c r="E1094" s="3">
        <f>IF(A1094="","",COUNTIFS(Saisonpreise!$K$9:$K$38,"OK",Saisonpreise!$C$9:$C$38,"Einmalig",Saisonpreise!$D$9:$D$38,"&lt;="&amp;A1094,Saisonpreise!$E$9:$E$38,"&gt;="&amp;A1094))</f>
        <v>0</v>
      </c>
      <c r="F1094" s="10">
        <f>IF(A1094="","",IF(E1094&gt;1,"",IF(E1094=1,SUMIFS(Saisonpreise!$F$9:$F$38,Saisonpreise!$K$9:$K$38,"OK",Saisonpreise!$C$9:$C$38,"Einmalig",Saisonpreise!$D$9:$D$38,"&lt;="&amp;A1094,Saisonpreise!$E$9:$E$38,"&gt;="&amp;A1094),IF(D1094&gt;1,"",IF(D1094=0,Start!$E$26,SUMIFS(Saisonpreise!$F$9:$F$38,Saisonpreise!$K$9:$K$38,"OK",Saisonpreise!$C$9:$C$38,"Jährlich",Saisonpreise!$J$9:$J$38,0,Saisonpreise!$H$9:$H$38,"&lt;="&amp;C1094,Saisonpreise!$I$9:$I$38,"&gt;="&amp;C1094)+SUMIFS(Saisonpreise!$F$9:$F$38,Saisonpreise!$K$9:$K$38,"OK",Saisonpreise!$C$9:$C$38,"Jährlich",Saisonpreise!$J$9:$J$38,1,Saisonpreise!$H$9:$H$38,"&lt;="&amp;C1094)+SUMIFS(Saisonpreise!$F$9:$F$38,Saisonpreise!$K$9:$K$38,"OK",Saisonpreise!$C$9:$C$38,"Jährlich",Saisonpreise!$J$9:$J$38,1,Saisonpreise!$I$9:$I$38,"&gt;="&amp;C1094))))))</f>
        <v>160</v>
      </c>
      <c r="G1094" s="3" t="str">
        <f t="shared" si="66"/>
        <v>Jährliche Saison</v>
      </c>
      <c r="H1094" s="3" t="str">
        <f t="shared" si="67"/>
        <v>OK</v>
      </c>
    </row>
    <row r="1095" spans="1:8" ht="31" customHeight="1">
      <c r="A1095" s="12">
        <f>IF(DATE(Start!$E$28,1,1)+ROW()-9&lt;DATE(Start!$E$28+3,1,1),DATE(Start!$E$28,1,1)+ROW()-9,"")</f>
        <v>47109</v>
      </c>
      <c r="B1095" s="3" t="str">
        <f t="shared" si="64"/>
        <v>Fr</v>
      </c>
      <c r="C1095" s="3">
        <f t="shared" si="65"/>
        <v>1222</v>
      </c>
      <c r="D1095" s="3">
        <f>IF(A1095="","",COUNTIFS(Saisonpreise!$K$9:$K$38,"OK",Saisonpreise!$C$9:$C$38,"Jährlich",Saisonpreise!$J$9:$J$38,0,Saisonpreise!$H$9:$H$38,"&lt;="&amp;C1095,Saisonpreise!$I$9:$I$38,"&gt;="&amp;C1095)+COUNTIFS(Saisonpreise!$K$9:$K$38,"OK",Saisonpreise!$C$9:$C$38,"Jährlich",Saisonpreise!$J$9:$J$38,1,Saisonpreise!$H$9:$H$38,"&lt;="&amp;C1095)+COUNTIFS(Saisonpreise!$K$9:$K$38,"OK",Saisonpreise!$C$9:$C$38,"Jährlich",Saisonpreise!$J$9:$J$38,1,Saisonpreise!$I$9:$I$38,"&gt;="&amp;C1095))</f>
        <v>1</v>
      </c>
      <c r="E1095" s="3">
        <f>IF(A1095="","",COUNTIFS(Saisonpreise!$K$9:$K$38,"OK",Saisonpreise!$C$9:$C$38,"Einmalig",Saisonpreise!$D$9:$D$38,"&lt;="&amp;A1095,Saisonpreise!$E$9:$E$38,"&gt;="&amp;A1095))</f>
        <v>0</v>
      </c>
      <c r="F1095" s="10">
        <f>IF(A1095="","",IF(E1095&gt;1,"",IF(E1095=1,SUMIFS(Saisonpreise!$F$9:$F$38,Saisonpreise!$K$9:$K$38,"OK",Saisonpreise!$C$9:$C$38,"Einmalig",Saisonpreise!$D$9:$D$38,"&lt;="&amp;A1095,Saisonpreise!$E$9:$E$38,"&gt;="&amp;A1095),IF(D1095&gt;1,"",IF(D1095=0,Start!$E$26,SUMIFS(Saisonpreise!$F$9:$F$38,Saisonpreise!$K$9:$K$38,"OK",Saisonpreise!$C$9:$C$38,"Jährlich",Saisonpreise!$J$9:$J$38,0,Saisonpreise!$H$9:$H$38,"&lt;="&amp;C1095,Saisonpreise!$I$9:$I$38,"&gt;="&amp;C1095)+SUMIFS(Saisonpreise!$F$9:$F$38,Saisonpreise!$K$9:$K$38,"OK",Saisonpreise!$C$9:$C$38,"Jährlich",Saisonpreise!$J$9:$J$38,1,Saisonpreise!$H$9:$H$38,"&lt;="&amp;C1095)+SUMIFS(Saisonpreise!$F$9:$F$38,Saisonpreise!$K$9:$K$38,"OK",Saisonpreise!$C$9:$C$38,"Jährlich",Saisonpreise!$J$9:$J$38,1,Saisonpreise!$I$9:$I$38,"&gt;="&amp;C1095))))))</f>
        <v>160</v>
      </c>
      <c r="G1095" s="3" t="str">
        <f t="shared" si="66"/>
        <v>Jährliche Saison</v>
      </c>
      <c r="H1095" s="3" t="str">
        <f t="shared" si="67"/>
        <v>OK</v>
      </c>
    </row>
    <row r="1096" spans="1:8" ht="31" customHeight="1">
      <c r="A1096" s="12">
        <f>IF(DATE(Start!$E$28,1,1)+ROW()-9&lt;DATE(Start!$E$28+3,1,1),DATE(Start!$E$28,1,1)+ROW()-9,"")</f>
        <v>47110</v>
      </c>
      <c r="B1096" s="3" t="str">
        <f t="shared" si="64"/>
        <v>Sa</v>
      </c>
      <c r="C1096" s="3">
        <f t="shared" si="65"/>
        <v>1223</v>
      </c>
      <c r="D1096" s="3">
        <f>IF(A1096="","",COUNTIFS(Saisonpreise!$K$9:$K$38,"OK",Saisonpreise!$C$9:$C$38,"Jährlich",Saisonpreise!$J$9:$J$38,0,Saisonpreise!$H$9:$H$38,"&lt;="&amp;C1096,Saisonpreise!$I$9:$I$38,"&gt;="&amp;C1096)+COUNTIFS(Saisonpreise!$K$9:$K$38,"OK",Saisonpreise!$C$9:$C$38,"Jährlich",Saisonpreise!$J$9:$J$38,1,Saisonpreise!$H$9:$H$38,"&lt;="&amp;C1096)+COUNTIFS(Saisonpreise!$K$9:$K$38,"OK",Saisonpreise!$C$9:$C$38,"Jährlich",Saisonpreise!$J$9:$J$38,1,Saisonpreise!$I$9:$I$38,"&gt;="&amp;C1096))</f>
        <v>1</v>
      </c>
      <c r="E1096" s="3">
        <f>IF(A1096="","",COUNTIFS(Saisonpreise!$K$9:$K$38,"OK",Saisonpreise!$C$9:$C$38,"Einmalig",Saisonpreise!$D$9:$D$38,"&lt;="&amp;A1096,Saisonpreise!$E$9:$E$38,"&gt;="&amp;A1096))</f>
        <v>0</v>
      </c>
      <c r="F1096" s="10">
        <f>IF(A1096="","",IF(E1096&gt;1,"",IF(E1096=1,SUMIFS(Saisonpreise!$F$9:$F$38,Saisonpreise!$K$9:$K$38,"OK",Saisonpreise!$C$9:$C$38,"Einmalig",Saisonpreise!$D$9:$D$38,"&lt;="&amp;A1096,Saisonpreise!$E$9:$E$38,"&gt;="&amp;A1096),IF(D1096&gt;1,"",IF(D1096=0,Start!$E$26,SUMIFS(Saisonpreise!$F$9:$F$38,Saisonpreise!$K$9:$K$38,"OK",Saisonpreise!$C$9:$C$38,"Jährlich",Saisonpreise!$J$9:$J$38,0,Saisonpreise!$H$9:$H$38,"&lt;="&amp;C1096,Saisonpreise!$I$9:$I$38,"&gt;="&amp;C1096)+SUMIFS(Saisonpreise!$F$9:$F$38,Saisonpreise!$K$9:$K$38,"OK",Saisonpreise!$C$9:$C$38,"Jährlich",Saisonpreise!$J$9:$J$38,1,Saisonpreise!$H$9:$H$38,"&lt;="&amp;C1096)+SUMIFS(Saisonpreise!$F$9:$F$38,Saisonpreise!$K$9:$K$38,"OK",Saisonpreise!$C$9:$C$38,"Jährlich",Saisonpreise!$J$9:$J$38,1,Saisonpreise!$I$9:$I$38,"&gt;="&amp;C1096))))))</f>
        <v>160</v>
      </c>
      <c r="G1096" s="3" t="str">
        <f t="shared" si="66"/>
        <v>Jährliche Saison</v>
      </c>
      <c r="H1096" s="3" t="str">
        <f t="shared" si="67"/>
        <v>OK</v>
      </c>
    </row>
    <row r="1097" spans="1:8" ht="31" customHeight="1">
      <c r="A1097" s="12">
        <f>IF(DATE(Start!$E$28,1,1)+ROW()-9&lt;DATE(Start!$E$28+3,1,1),DATE(Start!$E$28,1,1)+ROW()-9,"")</f>
        <v>47111</v>
      </c>
      <c r="B1097" s="3" t="str">
        <f t="shared" ref="B1097:B1160" si="68">IF(A1097="","",CHOOSE(WEEKDAY(A1097,2),"Mo","Di","Mi","Do","Fr","Sa","So"))</f>
        <v>So</v>
      </c>
      <c r="C1097" s="3">
        <f t="shared" ref="C1097:C1104" si="69">IF(A1097="","",MONTH(A1097)*100+DAY(A1097))</f>
        <v>1224</v>
      </c>
      <c r="D1097" s="3">
        <f>IF(A1097="","",COUNTIFS(Saisonpreise!$K$9:$K$38,"OK",Saisonpreise!$C$9:$C$38,"Jährlich",Saisonpreise!$J$9:$J$38,0,Saisonpreise!$H$9:$H$38,"&lt;="&amp;C1097,Saisonpreise!$I$9:$I$38,"&gt;="&amp;C1097)+COUNTIFS(Saisonpreise!$K$9:$K$38,"OK",Saisonpreise!$C$9:$C$38,"Jährlich",Saisonpreise!$J$9:$J$38,1,Saisonpreise!$H$9:$H$38,"&lt;="&amp;C1097)+COUNTIFS(Saisonpreise!$K$9:$K$38,"OK",Saisonpreise!$C$9:$C$38,"Jährlich",Saisonpreise!$J$9:$J$38,1,Saisonpreise!$I$9:$I$38,"&gt;="&amp;C1097))</f>
        <v>1</v>
      </c>
      <c r="E1097" s="3">
        <f>IF(A1097="","",COUNTIFS(Saisonpreise!$K$9:$K$38,"OK",Saisonpreise!$C$9:$C$38,"Einmalig",Saisonpreise!$D$9:$D$38,"&lt;="&amp;A1097,Saisonpreise!$E$9:$E$38,"&gt;="&amp;A1097))</f>
        <v>0</v>
      </c>
      <c r="F1097" s="10">
        <f>IF(A1097="","",IF(E1097&gt;1,"",IF(E1097=1,SUMIFS(Saisonpreise!$F$9:$F$38,Saisonpreise!$K$9:$K$38,"OK",Saisonpreise!$C$9:$C$38,"Einmalig",Saisonpreise!$D$9:$D$38,"&lt;="&amp;A1097,Saisonpreise!$E$9:$E$38,"&gt;="&amp;A1097),IF(D1097&gt;1,"",IF(D1097=0,Start!$E$26,SUMIFS(Saisonpreise!$F$9:$F$38,Saisonpreise!$K$9:$K$38,"OK",Saisonpreise!$C$9:$C$38,"Jährlich",Saisonpreise!$J$9:$J$38,0,Saisonpreise!$H$9:$H$38,"&lt;="&amp;C1097,Saisonpreise!$I$9:$I$38,"&gt;="&amp;C1097)+SUMIFS(Saisonpreise!$F$9:$F$38,Saisonpreise!$K$9:$K$38,"OK",Saisonpreise!$C$9:$C$38,"Jährlich",Saisonpreise!$J$9:$J$38,1,Saisonpreise!$H$9:$H$38,"&lt;="&amp;C1097)+SUMIFS(Saisonpreise!$F$9:$F$38,Saisonpreise!$K$9:$K$38,"OK",Saisonpreise!$C$9:$C$38,"Jährlich",Saisonpreise!$J$9:$J$38,1,Saisonpreise!$I$9:$I$38,"&gt;="&amp;C1097))))))</f>
        <v>160</v>
      </c>
      <c r="G1097" s="3" t="str">
        <f t="shared" ref="G1097:G1104" si="70">IF(A1097="","",IF(OR(E1097&gt;1,AND(E1097=0,D1097&gt;1)),"Preiskonflikt",IF(E1097=1,"Einmalige Saison",IF(D1097=1,"Jährliche Saison","Basispreis"))))</f>
        <v>Jährliche Saison</v>
      </c>
      <c r="H1097" s="3" t="str">
        <f t="shared" ref="H1097:H1160" si="71">IF(A1097="","",IF(G1097="Preiskonflikt","Konflikt","OK"))</f>
        <v>OK</v>
      </c>
    </row>
    <row r="1098" spans="1:8" ht="31" customHeight="1">
      <c r="A1098" s="12">
        <f>IF(DATE(Start!$E$28,1,1)+ROW()-9&lt;DATE(Start!$E$28+3,1,1),DATE(Start!$E$28,1,1)+ROW()-9,"")</f>
        <v>47112</v>
      </c>
      <c r="B1098" s="3" t="str">
        <f t="shared" si="68"/>
        <v>Mo</v>
      </c>
      <c r="C1098" s="3">
        <f t="shared" si="69"/>
        <v>1225</v>
      </c>
      <c r="D1098" s="3">
        <f>IF(A1098="","",COUNTIFS(Saisonpreise!$K$9:$K$38,"OK",Saisonpreise!$C$9:$C$38,"Jährlich",Saisonpreise!$J$9:$J$38,0,Saisonpreise!$H$9:$H$38,"&lt;="&amp;C1098,Saisonpreise!$I$9:$I$38,"&gt;="&amp;C1098)+COUNTIFS(Saisonpreise!$K$9:$K$38,"OK",Saisonpreise!$C$9:$C$38,"Jährlich",Saisonpreise!$J$9:$J$38,1,Saisonpreise!$H$9:$H$38,"&lt;="&amp;C1098)+COUNTIFS(Saisonpreise!$K$9:$K$38,"OK",Saisonpreise!$C$9:$C$38,"Jährlich",Saisonpreise!$J$9:$J$38,1,Saisonpreise!$I$9:$I$38,"&gt;="&amp;C1098))</f>
        <v>1</v>
      </c>
      <c r="E1098" s="3">
        <f>IF(A1098="","",COUNTIFS(Saisonpreise!$K$9:$K$38,"OK",Saisonpreise!$C$9:$C$38,"Einmalig",Saisonpreise!$D$9:$D$38,"&lt;="&amp;A1098,Saisonpreise!$E$9:$E$38,"&gt;="&amp;A1098))</f>
        <v>0</v>
      </c>
      <c r="F1098" s="10">
        <f>IF(A1098="","",IF(E1098&gt;1,"",IF(E1098=1,SUMIFS(Saisonpreise!$F$9:$F$38,Saisonpreise!$K$9:$K$38,"OK",Saisonpreise!$C$9:$C$38,"Einmalig",Saisonpreise!$D$9:$D$38,"&lt;="&amp;A1098,Saisonpreise!$E$9:$E$38,"&gt;="&amp;A1098),IF(D1098&gt;1,"",IF(D1098=0,Start!$E$26,SUMIFS(Saisonpreise!$F$9:$F$38,Saisonpreise!$K$9:$K$38,"OK",Saisonpreise!$C$9:$C$38,"Jährlich",Saisonpreise!$J$9:$J$38,0,Saisonpreise!$H$9:$H$38,"&lt;="&amp;C1098,Saisonpreise!$I$9:$I$38,"&gt;="&amp;C1098)+SUMIFS(Saisonpreise!$F$9:$F$38,Saisonpreise!$K$9:$K$38,"OK",Saisonpreise!$C$9:$C$38,"Jährlich",Saisonpreise!$J$9:$J$38,1,Saisonpreise!$H$9:$H$38,"&lt;="&amp;C1098)+SUMIFS(Saisonpreise!$F$9:$F$38,Saisonpreise!$K$9:$K$38,"OK",Saisonpreise!$C$9:$C$38,"Jährlich",Saisonpreise!$J$9:$J$38,1,Saisonpreise!$I$9:$I$38,"&gt;="&amp;C1098))))))</f>
        <v>160</v>
      </c>
      <c r="G1098" s="3" t="str">
        <f t="shared" si="70"/>
        <v>Jährliche Saison</v>
      </c>
      <c r="H1098" s="3" t="str">
        <f t="shared" si="71"/>
        <v>OK</v>
      </c>
    </row>
    <row r="1099" spans="1:8" ht="31" customHeight="1">
      <c r="A1099" s="12">
        <f>IF(DATE(Start!$E$28,1,1)+ROW()-9&lt;DATE(Start!$E$28+3,1,1),DATE(Start!$E$28,1,1)+ROW()-9,"")</f>
        <v>47113</v>
      </c>
      <c r="B1099" s="3" t="str">
        <f t="shared" si="68"/>
        <v>Di</v>
      </c>
      <c r="C1099" s="3">
        <f t="shared" si="69"/>
        <v>1226</v>
      </c>
      <c r="D1099" s="3">
        <f>IF(A1099="","",COUNTIFS(Saisonpreise!$K$9:$K$38,"OK",Saisonpreise!$C$9:$C$38,"Jährlich",Saisonpreise!$J$9:$J$38,0,Saisonpreise!$H$9:$H$38,"&lt;="&amp;C1099,Saisonpreise!$I$9:$I$38,"&gt;="&amp;C1099)+COUNTIFS(Saisonpreise!$K$9:$K$38,"OK",Saisonpreise!$C$9:$C$38,"Jährlich",Saisonpreise!$J$9:$J$38,1,Saisonpreise!$H$9:$H$38,"&lt;="&amp;C1099)+COUNTIFS(Saisonpreise!$K$9:$K$38,"OK",Saisonpreise!$C$9:$C$38,"Jährlich",Saisonpreise!$J$9:$J$38,1,Saisonpreise!$I$9:$I$38,"&gt;="&amp;C1099))</f>
        <v>1</v>
      </c>
      <c r="E1099" s="3">
        <f>IF(A1099="","",COUNTIFS(Saisonpreise!$K$9:$K$38,"OK",Saisonpreise!$C$9:$C$38,"Einmalig",Saisonpreise!$D$9:$D$38,"&lt;="&amp;A1099,Saisonpreise!$E$9:$E$38,"&gt;="&amp;A1099))</f>
        <v>0</v>
      </c>
      <c r="F1099" s="10">
        <f>IF(A1099="","",IF(E1099&gt;1,"",IF(E1099=1,SUMIFS(Saisonpreise!$F$9:$F$38,Saisonpreise!$K$9:$K$38,"OK",Saisonpreise!$C$9:$C$38,"Einmalig",Saisonpreise!$D$9:$D$38,"&lt;="&amp;A1099,Saisonpreise!$E$9:$E$38,"&gt;="&amp;A1099),IF(D1099&gt;1,"",IF(D1099=0,Start!$E$26,SUMIFS(Saisonpreise!$F$9:$F$38,Saisonpreise!$K$9:$K$38,"OK",Saisonpreise!$C$9:$C$38,"Jährlich",Saisonpreise!$J$9:$J$38,0,Saisonpreise!$H$9:$H$38,"&lt;="&amp;C1099,Saisonpreise!$I$9:$I$38,"&gt;="&amp;C1099)+SUMIFS(Saisonpreise!$F$9:$F$38,Saisonpreise!$K$9:$K$38,"OK",Saisonpreise!$C$9:$C$38,"Jährlich",Saisonpreise!$J$9:$J$38,1,Saisonpreise!$H$9:$H$38,"&lt;="&amp;C1099)+SUMIFS(Saisonpreise!$F$9:$F$38,Saisonpreise!$K$9:$K$38,"OK",Saisonpreise!$C$9:$C$38,"Jährlich",Saisonpreise!$J$9:$J$38,1,Saisonpreise!$I$9:$I$38,"&gt;="&amp;C1099))))))</f>
        <v>160</v>
      </c>
      <c r="G1099" s="3" t="str">
        <f t="shared" si="70"/>
        <v>Jährliche Saison</v>
      </c>
      <c r="H1099" s="3" t="str">
        <f t="shared" si="71"/>
        <v>OK</v>
      </c>
    </row>
    <row r="1100" spans="1:8" ht="31" customHeight="1">
      <c r="A1100" s="12">
        <f>IF(DATE(Start!$E$28,1,1)+ROW()-9&lt;DATE(Start!$E$28+3,1,1),DATE(Start!$E$28,1,1)+ROW()-9,"")</f>
        <v>47114</v>
      </c>
      <c r="B1100" s="3" t="str">
        <f t="shared" si="68"/>
        <v>Mi</v>
      </c>
      <c r="C1100" s="3">
        <f t="shared" si="69"/>
        <v>1227</v>
      </c>
      <c r="D1100" s="3">
        <f>IF(A1100="","",COUNTIFS(Saisonpreise!$K$9:$K$38,"OK",Saisonpreise!$C$9:$C$38,"Jährlich",Saisonpreise!$J$9:$J$38,0,Saisonpreise!$H$9:$H$38,"&lt;="&amp;C1100,Saisonpreise!$I$9:$I$38,"&gt;="&amp;C1100)+COUNTIFS(Saisonpreise!$K$9:$K$38,"OK",Saisonpreise!$C$9:$C$38,"Jährlich",Saisonpreise!$J$9:$J$38,1,Saisonpreise!$H$9:$H$38,"&lt;="&amp;C1100)+COUNTIFS(Saisonpreise!$K$9:$K$38,"OK",Saisonpreise!$C$9:$C$38,"Jährlich",Saisonpreise!$J$9:$J$38,1,Saisonpreise!$I$9:$I$38,"&gt;="&amp;C1100))</f>
        <v>1</v>
      </c>
      <c r="E1100" s="3">
        <f>IF(A1100="","",COUNTIFS(Saisonpreise!$K$9:$K$38,"OK",Saisonpreise!$C$9:$C$38,"Einmalig",Saisonpreise!$D$9:$D$38,"&lt;="&amp;A1100,Saisonpreise!$E$9:$E$38,"&gt;="&amp;A1100))</f>
        <v>0</v>
      </c>
      <c r="F1100" s="10">
        <f>IF(A1100="","",IF(E1100&gt;1,"",IF(E1100=1,SUMIFS(Saisonpreise!$F$9:$F$38,Saisonpreise!$K$9:$K$38,"OK",Saisonpreise!$C$9:$C$38,"Einmalig",Saisonpreise!$D$9:$D$38,"&lt;="&amp;A1100,Saisonpreise!$E$9:$E$38,"&gt;="&amp;A1100),IF(D1100&gt;1,"",IF(D1100=0,Start!$E$26,SUMIFS(Saisonpreise!$F$9:$F$38,Saisonpreise!$K$9:$K$38,"OK",Saisonpreise!$C$9:$C$38,"Jährlich",Saisonpreise!$J$9:$J$38,0,Saisonpreise!$H$9:$H$38,"&lt;="&amp;C1100,Saisonpreise!$I$9:$I$38,"&gt;="&amp;C1100)+SUMIFS(Saisonpreise!$F$9:$F$38,Saisonpreise!$K$9:$K$38,"OK",Saisonpreise!$C$9:$C$38,"Jährlich",Saisonpreise!$J$9:$J$38,1,Saisonpreise!$H$9:$H$38,"&lt;="&amp;C1100)+SUMIFS(Saisonpreise!$F$9:$F$38,Saisonpreise!$K$9:$K$38,"OK",Saisonpreise!$C$9:$C$38,"Jährlich",Saisonpreise!$J$9:$J$38,1,Saisonpreise!$I$9:$I$38,"&gt;="&amp;C1100))))))</f>
        <v>160</v>
      </c>
      <c r="G1100" s="3" t="str">
        <f t="shared" si="70"/>
        <v>Jährliche Saison</v>
      </c>
      <c r="H1100" s="3" t="str">
        <f t="shared" si="71"/>
        <v>OK</v>
      </c>
    </row>
    <row r="1101" spans="1:8" ht="31" customHeight="1">
      <c r="A1101" s="12">
        <f>IF(DATE(Start!$E$28,1,1)+ROW()-9&lt;DATE(Start!$E$28+3,1,1),DATE(Start!$E$28,1,1)+ROW()-9,"")</f>
        <v>47115</v>
      </c>
      <c r="B1101" s="3" t="str">
        <f t="shared" si="68"/>
        <v>Do</v>
      </c>
      <c r="C1101" s="3">
        <f t="shared" si="69"/>
        <v>1228</v>
      </c>
      <c r="D1101" s="3">
        <f>IF(A1101="","",COUNTIFS(Saisonpreise!$K$9:$K$38,"OK",Saisonpreise!$C$9:$C$38,"Jährlich",Saisonpreise!$J$9:$J$38,0,Saisonpreise!$H$9:$H$38,"&lt;="&amp;C1101,Saisonpreise!$I$9:$I$38,"&gt;="&amp;C1101)+COUNTIFS(Saisonpreise!$K$9:$K$38,"OK",Saisonpreise!$C$9:$C$38,"Jährlich",Saisonpreise!$J$9:$J$38,1,Saisonpreise!$H$9:$H$38,"&lt;="&amp;C1101)+COUNTIFS(Saisonpreise!$K$9:$K$38,"OK",Saisonpreise!$C$9:$C$38,"Jährlich",Saisonpreise!$J$9:$J$38,1,Saisonpreise!$I$9:$I$38,"&gt;="&amp;C1101))</f>
        <v>1</v>
      </c>
      <c r="E1101" s="3">
        <f>IF(A1101="","",COUNTIFS(Saisonpreise!$K$9:$K$38,"OK",Saisonpreise!$C$9:$C$38,"Einmalig",Saisonpreise!$D$9:$D$38,"&lt;="&amp;A1101,Saisonpreise!$E$9:$E$38,"&gt;="&amp;A1101))</f>
        <v>0</v>
      </c>
      <c r="F1101" s="10">
        <f>IF(A1101="","",IF(E1101&gt;1,"",IF(E1101=1,SUMIFS(Saisonpreise!$F$9:$F$38,Saisonpreise!$K$9:$K$38,"OK",Saisonpreise!$C$9:$C$38,"Einmalig",Saisonpreise!$D$9:$D$38,"&lt;="&amp;A1101,Saisonpreise!$E$9:$E$38,"&gt;="&amp;A1101),IF(D1101&gt;1,"",IF(D1101=0,Start!$E$26,SUMIFS(Saisonpreise!$F$9:$F$38,Saisonpreise!$K$9:$K$38,"OK",Saisonpreise!$C$9:$C$38,"Jährlich",Saisonpreise!$J$9:$J$38,0,Saisonpreise!$H$9:$H$38,"&lt;="&amp;C1101,Saisonpreise!$I$9:$I$38,"&gt;="&amp;C1101)+SUMIFS(Saisonpreise!$F$9:$F$38,Saisonpreise!$K$9:$K$38,"OK",Saisonpreise!$C$9:$C$38,"Jährlich",Saisonpreise!$J$9:$J$38,1,Saisonpreise!$H$9:$H$38,"&lt;="&amp;C1101)+SUMIFS(Saisonpreise!$F$9:$F$38,Saisonpreise!$K$9:$K$38,"OK",Saisonpreise!$C$9:$C$38,"Jährlich",Saisonpreise!$J$9:$J$38,1,Saisonpreise!$I$9:$I$38,"&gt;="&amp;C1101))))))</f>
        <v>160</v>
      </c>
      <c r="G1101" s="3" t="str">
        <f t="shared" si="70"/>
        <v>Jährliche Saison</v>
      </c>
      <c r="H1101" s="3" t="str">
        <f t="shared" si="71"/>
        <v>OK</v>
      </c>
    </row>
    <row r="1102" spans="1:8" ht="31" customHeight="1">
      <c r="A1102" s="12">
        <f>IF(DATE(Start!$E$28,1,1)+ROW()-9&lt;DATE(Start!$E$28+3,1,1),DATE(Start!$E$28,1,1)+ROW()-9,"")</f>
        <v>47116</v>
      </c>
      <c r="B1102" s="3" t="str">
        <f t="shared" si="68"/>
        <v>Fr</v>
      </c>
      <c r="C1102" s="3">
        <f t="shared" si="69"/>
        <v>1229</v>
      </c>
      <c r="D1102" s="3">
        <f>IF(A1102="","",COUNTIFS(Saisonpreise!$K$9:$K$38,"OK",Saisonpreise!$C$9:$C$38,"Jährlich",Saisonpreise!$J$9:$J$38,0,Saisonpreise!$H$9:$H$38,"&lt;="&amp;C1102,Saisonpreise!$I$9:$I$38,"&gt;="&amp;C1102)+COUNTIFS(Saisonpreise!$K$9:$K$38,"OK",Saisonpreise!$C$9:$C$38,"Jährlich",Saisonpreise!$J$9:$J$38,1,Saisonpreise!$H$9:$H$38,"&lt;="&amp;C1102)+COUNTIFS(Saisonpreise!$K$9:$K$38,"OK",Saisonpreise!$C$9:$C$38,"Jährlich",Saisonpreise!$J$9:$J$38,1,Saisonpreise!$I$9:$I$38,"&gt;="&amp;C1102))</f>
        <v>1</v>
      </c>
      <c r="E1102" s="3">
        <f>IF(A1102="","",COUNTIFS(Saisonpreise!$K$9:$K$38,"OK",Saisonpreise!$C$9:$C$38,"Einmalig",Saisonpreise!$D$9:$D$38,"&lt;="&amp;A1102,Saisonpreise!$E$9:$E$38,"&gt;="&amp;A1102))</f>
        <v>0</v>
      </c>
      <c r="F1102" s="10">
        <f>IF(A1102="","",IF(E1102&gt;1,"",IF(E1102=1,SUMIFS(Saisonpreise!$F$9:$F$38,Saisonpreise!$K$9:$K$38,"OK",Saisonpreise!$C$9:$C$38,"Einmalig",Saisonpreise!$D$9:$D$38,"&lt;="&amp;A1102,Saisonpreise!$E$9:$E$38,"&gt;="&amp;A1102),IF(D1102&gt;1,"",IF(D1102=0,Start!$E$26,SUMIFS(Saisonpreise!$F$9:$F$38,Saisonpreise!$K$9:$K$38,"OK",Saisonpreise!$C$9:$C$38,"Jährlich",Saisonpreise!$J$9:$J$38,0,Saisonpreise!$H$9:$H$38,"&lt;="&amp;C1102,Saisonpreise!$I$9:$I$38,"&gt;="&amp;C1102)+SUMIFS(Saisonpreise!$F$9:$F$38,Saisonpreise!$K$9:$K$38,"OK",Saisonpreise!$C$9:$C$38,"Jährlich",Saisonpreise!$J$9:$J$38,1,Saisonpreise!$H$9:$H$38,"&lt;="&amp;C1102)+SUMIFS(Saisonpreise!$F$9:$F$38,Saisonpreise!$K$9:$K$38,"OK",Saisonpreise!$C$9:$C$38,"Jährlich",Saisonpreise!$J$9:$J$38,1,Saisonpreise!$I$9:$I$38,"&gt;="&amp;C1102))))))</f>
        <v>160</v>
      </c>
      <c r="G1102" s="3" t="str">
        <f t="shared" si="70"/>
        <v>Jährliche Saison</v>
      </c>
      <c r="H1102" s="3" t="str">
        <f t="shared" si="71"/>
        <v>OK</v>
      </c>
    </row>
    <row r="1103" spans="1:8" ht="31" customHeight="1">
      <c r="A1103" s="12">
        <f>IF(DATE(Start!$E$28,1,1)+ROW()-9&lt;DATE(Start!$E$28+3,1,1),DATE(Start!$E$28,1,1)+ROW()-9,"")</f>
        <v>47117</v>
      </c>
      <c r="B1103" s="3" t="str">
        <f t="shared" si="68"/>
        <v>Sa</v>
      </c>
      <c r="C1103" s="3">
        <f t="shared" si="69"/>
        <v>1230</v>
      </c>
      <c r="D1103" s="3">
        <f>IF(A1103="","",COUNTIFS(Saisonpreise!$K$9:$K$38,"OK",Saisonpreise!$C$9:$C$38,"Jährlich",Saisonpreise!$J$9:$J$38,0,Saisonpreise!$H$9:$H$38,"&lt;="&amp;C1103,Saisonpreise!$I$9:$I$38,"&gt;="&amp;C1103)+COUNTIFS(Saisonpreise!$K$9:$K$38,"OK",Saisonpreise!$C$9:$C$38,"Jährlich",Saisonpreise!$J$9:$J$38,1,Saisonpreise!$H$9:$H$38,"&lt;="&amp;C1103)+COUNTIFS(Saisonpreise!$K$9:$K$38,"OK",Saisonpreise!$C$9:$C$38,"Jährlich",Saisonpreise!$J$9:$J$38,1,Saisonpreise!$I$9:$I$38,"&gt;="&amp;C1103))</f>
        <v>1</v>
      </c>
      <c r="E1103" s="3">
        <f>IF(A1103="","",COUNTIFS(Saisonpreise!$K$9:$K$38,"OK",Saisonpreise!$C$9:$C$38,"Einmalig",Saisonpreise!$D$9:$D$38,"&lt;="&amp;A1103,Saisonpreise!$E$9:$E$38,"&gt;="&amp;A1103))</f>
        <v>0</v>
      </c>
      <c r="F1103" s="10">
        <f>IF(A1103="","",IF(E1103&gt;1,"",IF(E1103=1,SUMIFS(Saisonpreise!$F$9:$F$38,Saisonpreise!$K$9:$K$38,"OK",Saisonpreise!$C$9:$C$38,"Einmalig",Saisonpreise!$D$9:$D$38,"&lt;="&amp;A1103,Saisonpreise!$E$9:$E$38,"&gt;="&amp;A1103),IF(D1103&gt;1,"",IF(D1103=0,Start!$E$26,SUMIFS(Saisonpreise!$F$9:$F$38,Saisonpreise!$K$9:$K$38,"OK",Saisonpreise!$C$9:$C$38,"Jährlich",Saisonpreise!$J$9:$J$38,0,Saisonpreise!$H$9:$H$38,"&lt;="&amp;C1103,Saisonpreise!$I$9:$I$38,"&gt;="&amp;C1103)+SUMIFS(Saisonpreise!$F$9:$F$38,Saisonpreise!$K$9:$K$38,"OK",Saisonpreise!$C$9:$C$38,"Jährlich",Saisonpreise!$J$9:$J$38,1,Saisonpreise!$H$9:$H$38,"&lt;="&amp;C1103)+SUMIFS(Saisonpreise!$F$9:$F$38,Saisonpreise!$K$9:$K$38,"OK",Saisonpreise!$C$9:$C$38,"Jährlich",Saisonpreise!$J$9:$J$38,1,Saisonpreise!$I$9:$I$38,"&gt;="&amp;C1103))))))</f>
        <v>160</v>
      </c>
      <c r="G1103" s="3" t="str">
        <f t="shared" si="70"/>
        <v>Jährliche Saison</v>
      </c>
      <c r="H1103" s="3" t="str">
        <f t="shared" si="71"/>
        <v>OK</v>
      </c>
    </row>
    <row r="1104" spans="1:8" ht="31" customHeight="1">
      <c r="A1104" s="12">
        <f>IF(DATE(Start!$E$28,1,1)+ROW()-9&lt;DATE(Start!$E$28+3,1,1),DATE(Start!$E$28,1,1)+ROW()-9,"")</f>
        <v>47118</v>
      </c>
      <c r="B1104" s="3" t="str">
        <f t="shared" si="68"/>
        <v>So</v>
      </c>
      <c r="C1104" s="3">
        <f t="shared" si="69"/>
        <v>1231</v>
      </c>
      <c r="D1104" s="3">
        <f>IF(A1104="","",COUNTIFS(Saisonpreise!$K$9:$K$38,"OK",Saisonpreise!$C$9:$C$38,"Jährlich",Saisonpreise!$J$9:$J$38,0,Saisonpreise!$H$9:$H$38,"&lt;="&amp;C1104,Saisonpreise!$I$9:$I$38,"&gt;="&amp;C1104)+COUNTIFS(Saisonpreise!$K$9:$K$38,"OK",Saisonpreise!$C$9:$C$38,"Jährlich",Saisonpreise!$J$9:$J$38,1,Saisonpreise!$H$9:$H$38,"&lt;="&amp;C1104)+COUNTIFS(Saisonpreise!$K$9:$K$38,"OK",Saisonpreise!$C$9:$C$38,"Jährlich",Saisonpreise!$J$9:$J$38,1,Saisonpreise!$I$9:$I$38,"&gt;="&amp;C1104))</f>
        <v>1</v>
      </c>
      <c r="E1104" s="3">
        <f>IF(A1104="","",COUNTIFS(Saisonpreise!$K$9:$K$38,"OK",Saisonpreise!$C$9:$C$38,"Einmalig",Saisonpreise!$D$9:$D$38,"&lt;="&amp;A1104,Saisonpreise!$E$9:$E$38,"&gt;="&amp;A1104))</f>
        <v>0</v>
      </c>
      <c r="F1104" s="10">
        <f>IF(A1104="","",IF(E1104&gt;1,"",IF(E1104=1,SUMIFS(Saisonpreise!$F$9:$F$38,Saisonpreise!$K$9:$K$38,"OK",Saisonpreise!$C$9:$C$38,"Einmalig",Saisonpreise!$D$9:$D$38,"&lt;="&amp;A1104,Saisonpreise!$E$9:$E$38,"&gt;="&amp;A1104),IF(D1104&gt;1,"",IF(D1104=0,Start!$E$26,SUMIFS(Saisonpreise!$F$9:$F$38,Saisonpreise!$K$9:$K$38,"OK",Saisonpreise!$C$9:$C$38,"Jährlich",Saisonpreise!$J$9:$J$38,0,Saisonpreise!$H$9:$H$38,"&lt;="&amp;C1104,Saisonpreise!$I$9:$I$38,"&gt;="&amp;C1104)+SUMIFS(Saisonpreise!$F$9:$F$38,Saisonpreise!$K$9:$K$38,"OK",Saisonpreise!$C$9:$C$38,"Jährlich",Saisonpreise!$J$9:$J$38,1,Saisonpreise!$H$9:$H$38,"&lt;="&amp;C1104)+SUMIFS(Saisonpreise!$F$9:$F$38,Saisonpreise!$K$9:$K$38,"OK",Saisonpreise!$C$9:$C$38,"Jährlich",Saisonpreise!$J$9:$J$38,1,Saisonpreise!$I$9:$I$38,"&gt;="&amp;C1104))))))</f>
        <v>160</v>
      </c>
      <c r="G1104" s="3" t="str">
        <f t="shared" si="70"/>
        <v>Jährliche Saison</v>
      </c>
      <c r="H1104" s="3" t="str">
        <f t="shared" si="71"/>
        <v>OK</v>
      </c>
    </row>
  </sheetData>
  <sheetProtection sheet="1" objects="1" scenarios="1" autoFilter="0"/>
  <mergeCells count="8">
    <mergeCell ref="A6:B6"/>
    <mergeCell ref="C6:H6"/>
    <mergeCell ref="A1:B3"/>
    <mergeCell ref="C1:H1"/>
    <mergeCell ref="C2:H3"/>
    <mergeCell ref="A4:H4"/>
    <mergeCell ref="A5:F5"/>
    <mergeCell ref="G5:H5"/>
  </mergeCells>
  <conditionalFormatting sqref="H9:H1104">
    <cfRule type="expression" dxfId="0" priority="1" stopIfTrue="1">
      <formula>H9="Konflikt"</formula>
    </cfRule>
  </conditionalFormatting>
  <hyperlinks>
    <hyperlink ref="G5:H5" r:id="rId1" tooltip="feworga.de öffnen" display="feworga.de" xr:uid="{00000000-0004-0000-0900-000000000000}"/>
    <hyperlink ref="A6:B6" location="'Start'!A1" tooltip="‹  Start &amp; Einstellungen" display="‹  Start &amp; Einstellungen" xr:uid="{00000000-0004-0000-0900-000001000000}"/>
  </hyperlinks>
  <printOptions horizontalCentered="1"/>
  <pageMargins left="0.3" right="0.3" top="0.35" bottom="0.35" header="0.15" footer="0.15"/>
  <pageSetup paperSize="9" fitToHeight="0" orientation="landscape"/>
  <headerFooter>
    <oddFooter>&amp;Lfeworga · Ferienhausverwaltung&amp;C&amp;P / &amp;N&amp;RTagespreise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225C48"/>
    <pageSetUpPr fitToPage="1"/>
  </sheetPr>
  <dimension ref="A1:G10"/>
  <sheetViews>
    <sheetView showGridLines="0" zoomScale="85" workbookViewId="0"/>
  </sheetViews>
  <sheetFormatPr baseColWidth="10" defaultColWidth="9.140625" defaultRowHeight="14.15"/>
  <cols>
    <col min="1" max="7" width="24" customWidth="1"/>
  </cols>
  <sheetData>
    <row r="1" spans="1:7">
      <c r="A1" s="17" t="s">
        <v>509</v>
      </c>
      <c r="B1" s="17" t="s">
        <v>510</v>
      </c>
      <c r="C1" s="17" t="s">
        <v>511</v>
      </c>
      <c r="D1" s="17" t="s">
        <v>432</v>
      </c>
      <c r="E1" s="17" t="s">
        <v>512</v>
      </c>
      <c r="F1" s="17" t="s">
        <v>513</v>
      </c>
      <c r="G1" s="17" t="s">
        <v>514</v>
      </c>
    </row>
    <row r="2" spans="1:7">
      <c r="A2" s="16" t="s">
        <v>313</v>
      </c>
      <c r="B2" s="16" t="s">
        <v>244</v>
      </c>
      <c r="C2" s="16" t="s">
        <v>24</v>
      </c>
      <c r="D2" s="16" t="s">
        <v>435</v>
      </c>
      <c r="E2" s="16" t="s">
        <v>190</v>
      </c>
      <c r="F2" s="16" t="s">
        <v>31</v>
      </c>
      <c r="G2" s="16" t="s">
        <v>515</v>
      </c>
    </row>
    <row r="3" spans="1:7">
      <c r="A3" s="16" t="s">
        <v>306</v>
      </c>
      <c r="B3" s="16" t="s">
        <v>248</v>
      </c>
      <c r="C3" s="16" t="s">
        <v>296</v>
      </c>
      <c r="D3" s="16" t="s">
        <v>516</v>
      </c>
      <c r="E3" s="16" t="s">
        <v>207</v>
      </c>
      <c r="F3" s="16" t="s">
        <v>293</v>
      </c>
      <c r="G3" s="16"/>
    </row>
    <row r="4" spans="1:7">
      <c r="A4" s="16" t="s">
        <v>517</v>
      </c>
      <c r="B4" s="16" t="s">
        <v>518</v>
      </c>
      <c r="C4" s="16" t="s">
        <v>519</v>
      </c>
      <c r="D4" s="16" t="s">
        <v>520</v>
      </c>
      <c r="E4" s="16"/>
      <c r="F4" s="16"/>
      <c r="G4" s="16"/>
    </row>
    <row r="5" spans="1:7">
      <c r="A5" s="16" t="s">
        <v>521</v>
      </c>
      <c r="B5" s="16" t="s">
        <v>255</v>
      </c>
      <c r="C5" s="16" t="s">
        <v>522</v>
      </c>
      <c r="D5" s="16" t="s">
        <v>523</v>
      </c>
      <c r="E5" s="16"/>
      <c r="F5" s="16"/>
      <c r="G5" s="16"/>
    </row>
    <row r="6" spans="1:7">
      <c r="A6" s="16"/>
      <c r="B6" s="16"/>
      <c r="C6" s="16" t="s">
        <v>523</v>
      </c>
      <c r="D6" s="16"/>
      <c r="E6" s="16"/>
      <c r="F6" s="16"/>
      <c r="G6" s="16"/>
    </row>
    <row r="7" spans="1:7">
      <c r="A7" s="16"/>
      <c r="B7" s="16"/>
      <c r="C7" s="16"/>
      <c r="D7" s="16"/>
      <c r="E7" s="16"/>
      <c r="F7" s="16"/>
      <c r="G7" s="16"/>
    </row>
    <row r="8" spans="1:7">
      <c r="A8" s="16"/>
      <c r="B8" s="16"/>
      <c r="C8" s="16"/>
      <c r="D8" s="16"/>
      <c r="E8" s="16"/>
      <c r="F8" s="16"/>
      <c r="G8" s="16"/>
    </row>
    <row r="9" spans="1:7">
      <c r="A9" s="16"/>
      <c r="B9" s="16"/>
      <c r="C9" s="16"/>
      <c r="D9" s="16"/>
      <c r="E9" s="16"/>
      <c r="F9" s="16"/>
      <c r="G9" s="16"/>
    </row>
    <row r="10" spans="1:7">
      <c r="A10" s="16"/>
      <c r="B10" s="16"/>
      <c r="C10" s="16"/>
      <c r="D10" s="16"/>
      <c r="E10" s="16"/>
      <c r="F10" s="16"/>
      <c r="G10" s="16"/>
    </row>
  </sheetData>
  <sheetProtection sheet="1" objects="1" scenarios="1" autoFilter="0"/>
  <printOptions horizontalCentered="1"/>
  <pageMargins left="0.3" right="0.3" top="0.35" bottom="0.35" header="0.15" footer="0.15"/>
  <pageSetup paperSize="9" fitToHeight="0" orientation="landscape"/>
  <headerFooter>
    <oddFooter>&amp;Lfeworga · Ferienhausverwaltung&amp;C&amp;P / &amp;N&amp;RListen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24</vt:i4>
      </vt:variant>
    </vt:vector>
  </HeadingPairs>
  <TitlesOfParts>
    <vt:vector size="35" baseType="lpstr">
      <vt:lpstr>Start</vt:lpstr>
      <vt:lpstr>Gäste</vt:lpstr>
      <vt:lpstr>Saisonpreise</vt:lpstr>
      <vt:lpstr>Extras</vt:lpstr>
      <vt:lpstr>Aufenthalte</vt:lpstr>
      <vt:lpstr>Buchungsextras</vt:lpstr>
      <vt:lpstr>Zahlungen</vt:lpstr>
      <vt:lpstr>Buchungsblatt</vt:lpstr>
      <vt:lpstr>Anleitung</vt:lpstr>
      <vt:lpstr>Tagespreise</vt:lpstr>
      <vt:lpstr>Listen</vt:lpstr>
      <vt:lpstr>Anzahlungsbasis</vt:lpstr>
      <vt:lpstr>BuchungenAuswahl</vt:lpstr>
      <vt:lpstr>Buchungsstatus</vt:lpstr>
      <vt:lpstr>Anleitung!Druckbereich</vt:lpstr>
      <vt:lpstr>Aufenthalte!Druckbereich</vt:lpstr>
      <vt:lpstr>Buchungsblatt!Druckbereich</vt:lpstr>
      <vt:lpstr>Buchungsextras!Druckbereich</vt:lpstr>
      <vt:lpstr>Extras!Druckbereich</vt:lpstr>
      <vt:lpstr>Gäste!Druckbereich</vt:lpstr>
      <vt:lpstr>Saisonpreise!Druckbereich</vt:lpstr>
      <vt:lpstr>Start!Druckbereich</vt:lpstr>
      <vt:lpstr>Zahlungen!Druckbereich</vt:lpstr>
      <vt:lpstr>Aufenthalte!Drucktitel</vt:lpstr>
      <vt:lpstr>Buchungsextras!Drucktitel</vt:lpstr>
      <vt:lpstr>Extras!Drucktitel</vt:lpstr>
      <vt:lpstr>Gäste!Drucktitel</vt:lpstr>
      <vt:lpstr>Saisonpreise!Drucktitel</vt:lpstr>
      <vt:lpstr>Zahlungen!Drucktitel</vt:lpstr>
      <vt:lpstr>ExtraBerechnung</vt:lpstr>
      <vt:lpstr>ExtrasAuswahl</vt:lpstr>
      <vt:lpstr>GaesteAuswahl</vt:lpstr>
      <vt:lpstr>Saisonarten</vt:lpstr>
      <vt:lpstr>Zahlungsarten</vt:lpstr>
      <vt:lpstr>Zahlungswege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Maximilian Engel</cp:lastModifiedBy>
  <dcterms:modified xsi:type="dcterms:W3CDTF">2026-09-29T20:22:10Z</dcterms:modified>
</cp:coreProperties>
</file>